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.11-5.13活动数据情况表" sheetId="2" r:id="rId1"/>
    <sheet name="片区完成情况" sheetId="3" r:id="rId2"/>
    <sheet name="团购数据" sheetId="4" r:id="rId3"/>
  </sheets>
  <definedNames>
    <definedName name="_xlnm._FilterDatabase" localSheetId="0" hidden="1">'5.11-5.13活动数据情况表'!$A$2:$AF$108</definedName>
  </definedNames>
  <calcPr calcId="144525"/>
</workbook>
</file>

<file path=xl/sharedStrings.xml><?xml version="1.0" encoding="utf-8"?>
<sst xmlns="http://schemas.openxmlformats.org/spreadsheetml/2006/main" count="462" uniqueCount="214">
  <si>
    <t>5.11-5.13 母亲节活动考核目标</t>
  </si>
  <si>
    <t>考核目标</t>
  </si>
  <si>
    <t>5月11日-13日      活动期间</t>
  </si>
  <si>
    <t xml:space="preserve">团购 </t>
  </si>
  <si>
    <t>扣除团购销售</t>
  </si>
  <si>
    <t>未扣除团购</t>
  </si>
  <si>
    <t>扣除团购数据</t>
  </si>
  <si>
    <t>奖罚情况</t>
  </si>
  <si>
    <t>序号</t>
  </si>
  <si>
    <t>门店ID</t>
  </si>
  <si>
    <t>门店</t>
  </si>
  <si>
    <t>片区</t>
  </si>
  <si>
    <t>分类</t>
  </si>
  <si>
    <t>1档销售</t>
  </si>
  <si>
    <t>1档3天销售</t>
  </si>
  <si>
    <t>毛利额</t>
  </si>
  <si>
    <t>1档3天毛利</t>
  </si>
  <si>
    <t>毛利率</t>
  </si>
  <si>
    <t>2档销售</t>
  </si>
  <si>
    <t>2档3天销售</t>
  </si>
  <si>
    <t>2档3天毛利</t>
  </si>
  <si>
    <t>客流目标</t>
  </si>
  <si>
    <t>销售</t>
  </si>
  <si>
    <t>毛利</t>
  </si>
  <si>
    <t>1档销售  完成率</t>
  </si>
  <si>
    <t>1档销售 完成率</t>
  </si>
  <si>
    <t>1档毛利率</t>
  </si>
  <si>
    <t>2档销售完成率</t>
  </si>
  <si>
    <t>2档毛利 完成率</t>
  </si>
  <si>
    <t>定额奖励</t>
  </si>
  <si>
    <t>超毛奖励</t>
  </si>
  <si>
    <t>处罚金额</t>
  </si>
  <si>
    <t>四川太极温江店</t>
  </si>
  <si>
    <t>城郊二片</t>
  </si>
  <si>
    <t>A</t>
  </si>
  <si>
    <t>五津西路药店</t>
  </si>
  <si>
    <t>城郊一片</t>
  </si>
  <si>
    <t>四川太极都江堰药店</t>
  </si>
  <si>
    <t>B</t>
  </si>
  <si>
    <t>四川太极都江堰景中路店</t>
  </si>
  <si>
    <t>四川太极三江店</t>
  </si>
  <si>
    <t>C</t>
  </si>
  <si>
    <t>四川太极成华杉板桥南一路店</t>
  </si>
  <si>
    <t>城中片</t>
  </si>
  <si>
    <t>四川太极旗舰店</t>
  </si>
  <si>
    <t>旗舰片</t>
  </si>
  <si>
    <t>T</t>
  </si>
  <si>
    <t>四川太极双流区东升街道三强西路药店</t>
  </si>
  <si>
    <t>东南片</t>
  </si>
  <si>
    <t>四川太极高新天久北巷药店</t>
  </si>
  <si>
    <t>四川太极都江堰市蒲阳镇堰问道西路药店</t>
  </si>
  <si>
    <t>四川太极青羊区贝森北路药店</t>
  </si>
  <si>
    <t>西北片</t>
  </si>
  <si>
    <t>四川太极成华区万科路药店</t>
  </si>
  <si>
    <t>四川太极通盈街药店</t>
  </si>
  <si>
    <t>四川太极金牛区交大路第三药店</t>
  </si>
  <si>
    <t>四川太极锦江区庆云南街药店</t>
  </si>
  <si>
    <t>四川太极金带街药店</t>
  </si>
  <si>
    <t>四川太极都江堰幸福镇翔凤路药店</t>
  </si>
  <si>
    <t>四川太极都江堰市蒲阳路药店</t>
  </si>
  <si>
    <t>四川太极锦江区柳翠路药店</t>
  </si>
  <si>
    <t>四川太极金牛区黄苑东街药店</t>
  </si>
  <si>
    <t>四川太极青羊区浣花滨河路药店</t>
  </si>
  <si>
    <t>四川太极崇州中心店</t>
  </si>
  <si>
    <t>四川太极郫县郫筒镇一环路东南段药店</t>
  </si>
  <si>
    <t>四川太极郫县郫筒镇东大街药店</t>
  </si>
  <si>
    <t>四川太极崇州市崇阳镇蜀州中路药店</t>
  </si>
  <si>
    <t xml:space="preserve">四川太极崇州市崇阳镇永康东路药店 </t>
  </si>
  <si>
    <t>四川太极大邑县晋原镇子龙路店</t>
  </si>
  <si>
    <t>四川太极双林路药店</t>
  </si>
  <si>
    <t>四川太极金牛区银河北街药店</t>
  </si>
  <si>
    <t>四川太极高新区新下街药店</t>
  </si>
  <si>
    <t>四川太极大邑县安仁镇千禧街药店</t>
  </si>
  <si>
    <t>四川太极成华区华油路药店</t>
  </si>
  <si>
    <t>四川太极邛崃市临邛镇洪川小区药店</t>
  </si>
  <si>
    <t>四川太极高新区中和大道药店</t>
  </si>
  <si>
    <t>四川太极光华药店</t>
  </si>
  <si>
    <t>四川太极土龙路药店</t>
  </si>
  <si>
    <t>四川太极都江堰聚源镇药店</t>
  </si>
  <si>
    <t>四川太极锦江区合欢树街药店</t>
  </si>
  <si>
    <t>四川太极武侯区顺和街店</t>
  </si>
  <si>
    <t>四川太极成华区羊子山西路药店（兴元华盛）</t>
  </si>
  <si>
    <t>四川太极锦江区劼人路药店</t>
  </si>
  <si>
    <t>四川太极光华村街药店</t>
  </si>
  <si>
    <t>四川太极温江区公平街道江安路药店</t>
  </si>
  <si>
    <t>四川太极大邑县晋原镇潘家街药店</t>
  </si>
  <si>
    <t>四川太极怀远店</t>
  </si>
  <si>
    <t>四川太极武侯区佳灵路药店</t>
  </si>
  <si>
    <t>四川太极武侯区科华街药店</t>
  </si>
  <si>
    <t>四川太极邛崃中心药店</t>
  </si>
  <si>
    <t>四川太极大邑县晋源镇东壕沟段药店</t>
  </si>
  <si>
    <t>四川太极青羊区十二桥药店</t>
  </si>
  <si>
    <t>四川太极成华区金马河路药店</t>
  </si>
  <si>
    <t>四川太极大邑县晋原镇内蒙古大道桃源药店</t>
  </si>
  <si>
    <t>四川太极新都区马超东路店</t>
  </si>
  <si>
    <t>四川太极邛崃市临邛镇翠荫街药店</t>
  </si>
  <si>
    <t>四川太极青羊区北东街店</t>
  </si>
  <si>
    <t>四川太极西部店</t>
  </si>
  <si>
    <t>四川太极沙河源药店</t>
  </si>
  <si>
    <t>四川太极成华区二环路北四段药店（汇融名城）</t>
  </si>
  <si>
    <t>四川太极浆洗街药店</t>
  </si>
  <si>
    <t>四川太极崇州市崇阳镇尚贤坊街药店</t>
  </si>
  <si>
    <t>四川太极成华区万宇路药店</t>
  </si>
  <si>
    <t>四川太极高新区大源北街药店</t>
  </si>
  <si>
    <t>四川太极成华区华泰路药店</t>
  </si>
  <si>
    <t>高新区民丰大道西段药店</t>
  </si>
  <si>
    <t xml:space="preserve">东南片 </t>
  </si>
  <si>
    <t>四川太极青羊区童子街药店</t>
  </si>
  <si>
    <t>四川太极邛崃市临邛镇长安大道药店</t>
  </si>
  <si>
    <t>四川太极锦江区观音桥街药店</t>
  </si>
  <si>
    <t>四川太极新都区新繁镇繁江北路药店</t>
  </si>
  <si>
    <t>四川太极金牛区蜀汉路药店</t>
  </si>
  <si>
    <t>四川太极成华区华康路药店</t>
  </si>
  <si>
    <t>四川太极新乐中街药店</t>
  </si>
  <si>
    <t>四川太极大邑县晋原镇通达东路五段药店</t>
  </si>
  <si>
    <t>四川太极锦江区水杉街药店</t>
  </si>
  <si>
    <t>四川太极大邑县晋原镇东街药店</t>
  </si>
  <si>
    <t>四川太极锦江区榕声路店</t>
  </si>
  <si>
    <t>四川太极新津邓双镇岷江店</t>
  </si>
  <si>
    <t>成都成汉太极大药房有限公司</t>
  </si>
  <si>
    <t>四川太极清江东路药店</t>
  </si>
  <si>
    <t>四川太极新园大道药店</t>
  </si>
  <si>
    <t>四川太极成华区西林一街药店</t>
  </si>
  <si>
    <t>四川太极都江堰奎光路中段药店</t>
  </si>
  <si>
    <t>四川太极大药房连锁有限公司武侯区聚萃街药店</t>
  </si>
  <si>
    <t>四川太极新津县五津镇武阳西路药店</t>
  </si>
  <si>
    <t>四川太极清江东路2药店</t>
  </si>
  <si>
    <t>四川太极红星店（5.13-15）</t>
  </si>
  <si>
    <t>四川太极成华区崔家店路药店</t>
  </si>
  <si>
    <t>公文减少</t>
  </si>
  <si>
    <t>四川太极高新区中和街道柳荫街药店</t>
  </si>
  <si>
    <t>闭店</t>
  </si>
  <si>
    <t>四川太极龙潭西路店</t>
  </si>
  <si>
    <t>四川太极金丝街药店（5.13-15）</t>
  </si>
  <si>
    <t>四川太极双流县西航港街道锦华路一段药店</t>
  </si>
  <si>
    <t>元华二巷药店</t>
  </si>
  <si>
    <t>新店未刷卡</t>
  </si>
  <si>
    <t>四川太极人民中路店（5.13-15）</t>
  </si>
  <si>
    <t>四川太极龙泉驿区龙泉街道驿生路药店</t>
  </si>
  <si>
    <t>蜀辉路药店</t>
  </si>
  <si>
    <t>四川太极金牛区金沙路药店</t>
  </si>
  <si>
    <t>四川太极武侯区大华街药店</t>
  </si>
  <si>
    <t>四川太极成华区新怡路店</t>
  </si>
  <si>
    <t>四川太极兴义镇万兴路药店</t>
  </si>
  <si>
    <t>大悦路药店</t>
  </si>
  <si>
    <t>四川太极锦江区静明路药店</t>
  </si>
  <si>
    <t>中和公济桥路药店</t>
  </si>
  <si>
    <t>四川太极枣子巷药店</t>
  </si>
  <si>
    <t>四川太极武侯区航中街药店</t>
  </si>
  <si>
    <t>四川太极锦江区梨花街药店</t>
  </si>
  <si>
    <t>四川太极高新区紫薇东路药店</t>
  </si>
  <si>
    <t>合计</t>
  </si>
  <si>
    <t>母亲节活动 5月11日—13日  片区门店达标率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</si>
  <si>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</si>
  <si>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</si>
  <si>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</si>
  <si>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</si>
  <si>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</si>
  <si>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</si>
  <si>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达标率</t>
  </si>
  <si>
    <t>大邑片</t>
  </si>
  <si>
    <t>邛崃片</t>
  </si>
  <si>
    <t>新津片</t>
  </si>
  <si>
    <t>不含新店</t>
  </si>
  <si>
    <t>交易号</t>
  </si>
  <si>
    <t>时间</t>
  </si>
  <si>
    <t>门店名称</t>
  </si>
  <si>
    <t>金额</t>
  </si>
  <si>
    <t>业务员ID</t>
  </si>
  <si>
    <t>业务员</t>
  </si>
  <si>
    <t>备注（经办人，单位等）</t>
  </si>
  <si>
    <t>经办人</t>
  </si>
  <si>
    <t>电话</t>
  </si>
  <si>
    <t>13.32%</t>
  </si>
  <si>
    <t>聂丽</t>
  </si>
  <si>
    <t>都江堰市中山出租车有限公司</t>
  </si>
  <si>
    <t>敖俊</t>
  </si>
  <si>
    <t>15928808182</t>
  </si>
  <si>
    <t>11.11%</t>
  </si>
  <si>
    <t>黄长菊</t>
  </si>
  <si>
    <t>贝特药业</t>
  </si>
  <si>
    <t>谭庆娟</t>
  </si>
  <si>
    <t>15198255749</t>
  </si>
  <si>
    <t>13.97%</t>
  </si>
  <si>
    <t>赵君兰</t>
  </si>
  <si>
    <t>成都成工机械制造有限公司</t>
  </si>
  <si>
    <t>朱英</t>
  </si>
  <si>
    <t>13558660823</t>
  </si>
  <si>
    <t>12.5%</t>
  </si>
  <si>
    <t>张芙蓉</t>
  </si>
  <si>
    <t/>
  </si>
  <si>
    <t>陈先生</t>
  </si>
  <si>
    <t>顾客希望保密</t>
  </si>
  <si>
    <t>25.94%</t>
  </si>
  <si>
    <t>罗璇</t>
  </si>
  <si>
    <t>杜忠伟，成都印钞公司</t>
  </si>
  <si>
    <t>杜忠伟</t>
  </si>
  <si>
    <t>13708203297</t>
  </si>
  <si>
    <t>17.05%</t>
  </si>
  <si>
    <r>
      <rPr>
        <sz val="10"/>
        <color rgb="FFFF0000"/>
        <rFont val="宋体"/>
        <charset val="0"/>
      </rPr>
      <t>莫晓菊</t>
    </r>
    <r>
      <rPr>
        <sz val="10"/>
        <color rgb="FFFF0000"/>
        <rFont val="Arial"/>
        <charset val="0"/>
      </rPr>
      <t xml:space="preserve"> </t>
    </r>
  </si>
  <si>
    <t>黑马办公</t>
  </si>
  <si>
    <t>彭经理</t>
  </si>
  <si>
    <t>13810639019</t>
  </si>
  <si>
    <t>45.41%</t>
  </si>
  <si>
    <r>
      <rPr>
        <sz val="10"/>
        <color rgb="FFFF0000"/>
        <rFont val="宋体"/>
        <charset val="0"/>
      </rPr>
      <t>任会茹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</si>
  <si>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95616</t>
    </r>
    <r>
      <rPr>
        <sz val="10"/>
        <color rgb="FFFF0000"/>
        <rFont val="宋体"/>
        <charset val="0"/>
      </rPr>
      <t>部队</t>
    </r>
  </si>
  <si>
    <t>黄阮洁</t>
  </si>
  <si>
    <t>15902838122</t>
  </si>
  <si>
    <t>14.67%</t>
  </si>
  <si>
    <t>闵腾西</t>
  </si>
  <si>
    <t>许先生</t>
  </si>
  <si>
    <t>13208103380</t>
  </si>
  <si>
    <t>徐先生</t>
  </si>
  <si>
    <t>四川太极红星店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</si>
</sst>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03ED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03ED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F03ED1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46" fillId="21" borderId="14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2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22" fontId="1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176" fontId="16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/>
    </xf>
    <xf numFmtId="10" fontId="16" fillId="0" borderId="8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19" fillId="0" borderId="4" xfId="0" applyNumberFormat="1" applyFont="1" applyFill="1" applyBorder="1" applyAlignment="1">
      <alignment horizontal="center" vertical="center" wrapText="1"/>
    </xf>
    <xf numFmtId="58" fontId="19" fillId="0" borderId="5" xfId="0" applyNumberFormat="1" applyFont="1" applyFill="1" applyBorder="1" applyAlignment="1">
      <alignment horizontal="center" vertical="center" wrapText="1"/>
    </xf>
    <xf numFmtId="58" fontId="19" fillId="0" borderId="6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10" fontId="19" fillId="2" borderId="3" xfId="0" applyNumberFormat="1" applyFont="1" applyFill="1" applyBorder="1" applyAlignment="1">
      <alignment horizontal="center" vertical="center"/>
    </xf>
    <xf numFmtId="10" fontId="20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0" fontId="12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0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 wrapText="1"/>
    </xf>
    <xf numFmtId="58" fontId="19" fillId="0" borderId="3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0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76" fontId="21" fillId="0" borderId="3" xfId="0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0" fontId="23" fillId="0" borderId="3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28" fillId="2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0" fontId="28" fillId="2" borderId="3" xfId="0" applyNumberFormat="1" applyFont="1" applyFill="1" applyBorder="1" applyAlignment="1">
      <alignment horizontal="center" vertical="center"/>
    </xf>
    <xf numFmtId="10" fontId="28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3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1FC72"/>
      <color rgb="00FF0000"/>
      <color rgb="00F03E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8"/>
  <sheetViews>
    <sheetView tabSelected="1" workbookViewId="0">
      <selection activeCell="AG11" sqref="AG11"/>
    </sheetView>
  </sheetViews>
  <sheetFormatPr defaultColWidth="9" defaultRowHeight="13.5"/>
  <cols>
    <col min="1" max="1" width="4.5" style="27" customWidth="1"/>
    <col min="2" max="2" width="7.125" style="27" customWidth="1"/>
    <col min="3" max="3" width="25.25" style="28" customWidth="1"/>
    <col min="4" max="4" width="5.625" style="29" customWidth="1"/>
    <col min="5" max="5" width="4.5" style="30" hidden="1" customWidth="1"/>
    <col min="6" max="6" width="11.625" style="31" hidden="1" customWidth="1"/>
    <col min="7" max="7" width="9.75" style="31" customWidth="1"/>
    <col min="8" max="8" width="11.125" style="31" hidden="1" customWidth="1"/>
    <col min="9" max="9" width="10.125" style="31" customWidth="1"/>
    <col min="10" max="10" width="8" style="32" hidden="1" customWidth="1"/>
    <col min="11" max="11" width="11.875" style="31" hidden="1" customWidth="1"/>
    <col min="12" max="12" width="10" style="31" customWidth="1"/>
    <col min="13" max="13" width="10.75" style="31" hidden="1" customWidth="1"/>
    <col min="14" max="14" width="9.375" style="31" customWidth="1"/>
    <col min="15" max="15" width="7.75" style="32" hidden="1" customWidth="1"/>
    <col min="16" max="16" width="8.375" style="33" hidden="1" customWidth="1"/>
    <col min="17" max="18" width="9.25" style="34" customWidth="1"/>
    <col min="19" max="19" width="7" style="35" hidden="1" customWidth="1"/>
    <col min="20" max="20" width="7" style="36" hidden="1" customWidth="1"/>
    <col min="21" max="21" width="6.625" style="36" hidden="1" customWidth="1"/>
    <col min="22" max="22" width="9" style="36" customWidth="1"/>
    <col min="23" max="23" width="8.375" style="36" customWidth="1"/>
    <col min="24" max="24" width="9.625" style="37" customWidth="1"/>
    <col min="25" max="26" width="8.625" style="37" customWidth="1"/>
    <col min="27" max="28" width="8.5" style="37" customWidth="1"/>
    <col min="29" max="29" width="5.5" style="38" customWidth="1"/>
    <col min="30" max="30" width="7.625" style="39" customWidth="1"/>
    <col min="31" max="31" width="7.875" style="40" customWidth="1"/>
    <col min="32" max="32" width="9" style="41"/>
  </cols>
  <sheetData>
    <row r="1" ht="29" customHeight="1" spans="1:31">
      <c r="A1" s="42" t="s">
        <v>0</v>
      </c>
      <c r="B1" s="43"/>
      <c r="C1" s="43"/>
      <c r="D1" s="43"/>
      <c r="E1" s="44"/>
      <c r="F1" s="45"/>
      <c r="G1" s="46" t="s">
        <v>1</v>
      </c>
      <c r="H1" s="43"/>
      <c r="I1" s="43"/>
      <c r="J1" s="43"/>
      <c r="K1" s="43"/>
      <c r="L1" s="43"/>
      <c r="M1" s="43"/>
      <c r="N1" s="44"/>
      <c r="O1" s="45"/>
      <c r="Q1" s="67" t="s">
        <v>2</v>
      </c>
      <c r="R1" s="68"/>
      <c r="S1" s="69"/>
      <c r="T1" s="70" t="s">
        <v>3</v>
      </c>
      <c r="U1" s="70"/>
      <c r="V1" s="71" t="s">
        <v>4</v>
      </c>
      <c r="W1" s="71"/>
      <c r="X1" s="72" t="s">
        <v>5</v>
      </c>
      <c r="Y1" s="83" t="s">
        <v>6</v>
      </c>
      <c r="Z1" s="83"/>
      <c r="AA1" s="83"/>
      <c r="AB1" s="83"/>
      <c r="AC1" s="84" t="s">
        <v>7</v>
      </c>
      <c r="AD1" s="85"/>
      <c r="AE1" s="86"/>
    </row>
    <row r="2" s="14" customFormat="1" ht="24" spans="1:32">
      <c r="A2" s="47" t="s">
        <v>8</v>
      </c>
      <c r="B2" s="48" t="s">
        <v>9</v>
      </c>
      <c r="C2" s="49" t="s">
        <v>10</v>
      </c>
      <c r="D2" s="50" t="s">
        <v>11</v>
      </c>
      <c r="E2" s="48" t="s">
        <v>12</v>
      </c>
      <c r="F2" s="51" t="s">
        <v>13</v>
      </c>
      <c r="G2" s="51" t="s">
        <v>14</v>
      </c>
      <c r="H2" s="51" t="s">
        <v>15</v>
      </c>
      <c r="I2" s="51" t="s">
        <v>16</v>
      </c>
      <c r="J2" s="63" t="s">
        <v>17</v>
      </c>
      <c r="K2" s="51" t="s">
        <v>18</v>
      </c>
      <c r="L2" s="51" t="s">
        <v>19</v>
      </c>
      <c r="M2" s="51" t="s">
        <v>15</v>
      </c>
      <c r="N2" s="51" t="s">
        <v>20</v>
      </c>
      <c r="O2" s="63" t="s">
        <v>17</v>
      </c>
      <c r="P2" s="64" t="s">
        <v>21</v>
      </c>
      <c r="Q2" s="73" t="s">
        <v>22</v>
      </c>
      <c r="R2" s="73" t="s">
        <v>23</v>
      </c>
      <c r="S2" s="74" t="s">
        <v>17</v>
      </c>
      <c r="T2" s="70" t="s">
        <v>22</v>
      </c>
      <c r="U2" s="70" t="s">
        <v>23</v>
      </c>
      <c r="V2" s="71" t="s">
        <v>22</v>
      </c>
      <c r="W2" s="71" t="s">
        <v>23</v>
      </c>
      <c r="X2" s="75" t="s">
        <v>24</v>
      </c>
      <c r="Y2" s="87" t="s">
        <v>25</v>
      </c>
      <c r="Z2" s="87" t="s">
        <v>26</v>
      </c>
      <c r="AA2" s="72" t="s">
        <v>27</v>
      </c>
      <c r="AB2" s="72" t="s">
        <v>28</v>
      </c>
      <c r="AC2" s="88" t="s">
        <v>29</v>
      </c>
      <c r="AD2" s="89" t="s">
        <v>30</v>
      </c>
      <c r="AE2" s="90" t="s">
        <v>31</v>
      </c>
      <c r="AF2" s="91"/>
    </row>
    <row r="3" spans="1:32">
      <c r="A3" s="52">
        <v>1</v>
      </c>
      <c r="B3" s="53">
        <v>329</v>
      </c>
      <c r="C3" s="54" t="s">
        <v>32</v>
      </c>
      <c r="D3" s="55" t="s">
        <v>33</v>
      </c>
      <c r="E3" s="56" t="s">
        <v>34</v>
      </c>
      <c r="F3" s="57">
        <v>8539.449</v>
      </c>
      <c r="G3" s="57">
        <f t="shared" ref="G3:G66" si="0">F3*3</f>
        <v>25618.347</v>
      </c>
      <c r="H3" s="57">
        <v>2286.26748</v>
      </c>
      <c r="I3" s="57">
        <f t="shared" ref="I3:I66" si="1">H3*3</f>
        <v>6858.80244</v>
      </c>
      <c r="J3" s="65">
        <v>0.26773009359269</v>
      </c>
      <c r="K3" s="57">
        <v>10503.52227</v>
      </c>
      <c r="L3" s="57">
        <f t="shared" ref="L3:L66" si="2">K3*3</f>
        <v>31510.56681</v>
      </c>
      <c r="M3" s="57">
        <v>2711.6765361</v>
      </c>
      <c r="N3" s="57">
        <f t="shared" ref="N3:N66" si="3">M3*3</f>
        <v>8135.0296083</v>
      </c>
      <c r="O3" s="65">
        <v>0.258168304535808</v>
      </c>
      <c r="P3" s="66">
        <v>70.7928571428572</v>
      </c>
      <c r="Q3" s="76">
        <v>82699.82</v>
      </c>
      <c r="R3" s="76">
        <v>21669.64</v>
      </c>
      <c r="S3" s="77">
        <f t="shared" ref="S3:S66" si="4">R3/Q3</f>
        <v>0.262027656166603</v>
      </c>
      <c r="T3" s="78">
        <v>57036</v>
      </c>
      <c r="U3" s="78">
        <v>14796</v>
      </c>
      <c r="V3" s="79">
        <f>Q3-T3</f>
        <v>25663.82</v>
      </c>
      <c r="W3" s="79">
        <f>R3-U3</f>
        <v>6873.64</v>
      </c>
      <c r="X3" s="80">
        <f t="shared" ref="X3:X66" si="5">Q3/G3</f>
        <v>3.22814817052794</v>
      </c>
      <c r="Y3" s="92">
        <f>V3/G3</f>
        <v>1.00177501694391</v>
      </c>
      <c r="Z3" s="92">
        <f>W3/I3</f>
        <v>1.00216328726914</v>
      </c>
      <c r="AA3" s="82">
        <f>V3/L3</f>
        <v>0.814451233287733</v>
      </c>
      <c r="AB3" s="82">
        <f>W3/N3</f>
        <v>0.844943452078769</v>
      </c>
      <c r="AC3" s="93">
        <v>400</v>
      </c>
      <c r="AD3" s="94"/>
      <c r="AE3" s="95"/>
      <c r="AF3"/>
    </row>
    <row r="4" spans="1:32">
      <c r="A4" s="52">
        <v>2</v>
      </c>
      <c r="B4" s="53">
        <v>385</v>
      </c>
      <c r="C4" s="58" t="s">
        <v>35</v>
      </c>
      <c r="D4" s="55" t="s">
        <v>36</v>
      </c>
      <c r="E4" s="56" t="s">
        <v>34</v>
      </c>
      <c r="F4" s="57">
        <v>9515.04</v>
      </c>
      <c r="G4" s="57">
        <f t="shared" si="0"/>
        <v>28545.12</v>
      </c>
      <c r="H4" s="57">
        <v>2145.465</v>
      </c>
      <c r="I4" s="57">
        <f t="shared" si="1"/>
        <v>6436.395</v>
      </c>
      <c r="J4" s="65">
        <v>0.225481448317611</v>
      </c>
      <c r="K4" s="57">
        <v>11703.4992</v>
      </c>
      <c r="L4" s="57">
        <f t="shared" si="2"/>
        <v>35110.4976</v>
      </c>
      <c r="M4" s="57">
        <v>2544.6747375</v>
      </c>
      <c r="N4" s="57">
        <f t="shared" si="3"/>
        <v>7634.0242125</v>
      </c>
      <c r="O4" s="65">
        <v>0.217428539449125</v>
      </c>
      <c r="P4" s="66">
        <v>73.5777777777778</v>
      </c>
      <c r="Q4" s="76">
        <v>44952.14</v>
      </c>
      <c r="R4" s="76">
        <v>7300.69</v>
      </c>
      <c r="S4" s="77">
        <f t="shared" si="4"/>
        <v>0.162410287919552</v>
      </c>
      <c r="T4" s="78"/>
      <c r="U4" s="78"/>
      <c r="V4" s="79">
        <f t="shared" ref="V4:V35" si="6">Q4-T4</f>
        <v>44952.14</v>
      </c>
      <c r="W4" s="79">
        <f t="shared" ref="W4:W35" si="7">R4-U4</f>
        <v>7300.69</v>
      </c>
      <c r="X4" s="80">
        <f t="shared" si="5"/>
        <v>1.57477495277652</v>
      </c>
      <c r="Y4" s="92">
        <f t="shared" ref="Y4:Y35" si="8">V4/G4</f>
        <v>1.57477495277652</v>
      </c>
      <c r="Z4" s="92">
        <f t="shared" ref="Z4:Z35" si="9">W4/I4</f>
        <v>1.1342824671264</v>
      </c>
      <c r="AA4" s="82">
        <f t="shared" ref="AA4:AA35" si="10">V4/L4</f>
        <v>1.2803048396557</v>
      </c>
      <c r="AB4" s="82">
        <f t="shared" ref="AB4:AB35" si="11">W4/N4</f>
        <v>0.956335714529933</v>
      </c>
      <c r="AC4" s="93">
        <v>600</v>
      </c>
      <c r="AD4" s="94"/>
      <c r="AE4" s="95"/>
      <c r="AF4"/>
    </row>
    <row r="5" spans="1:32">
      <c r="A5" s="52">
        <v>3</v>
      </c>
      <c r="B5" s="53">
        <v>351</v>
      </c>
      <c r="C5" s="54" t="s">
        <v>37</v>
      </c>
      <c r="D5" s="55" t="s">
        <v>33</v>
      </c>
      <c r="E5" s="56" t="s">
        <v>38</v>
      </c>
      <c r="F5" s="57">
        <v>9337.32367857143</v>
      </c>
      <c r="G5" s="57">
        <f t="shared" si="0"/>
        <v>28011.9710357143</v>
      </c>
      <c r="H5" s="57">
        <v>2803.877615</v>
      </c>
      <c r="I5" s="57">
        <f t="shared" si="1"/>
        <v>8411.632845</v>
      </c>
      <c r="J5" s="65">
        <v>0.300287074917915</v>
      </c>
      <c r="K5" s="57">
        <v>11484.9081246429</v>
      </c>
      <c r="L5" s="57">
        <f t="shared" si="2"/>
        <v>34454.7243739287</v>
      </c>
      <c r="M5" s="57">
        <v>3325.5991283625</v>
      </c>
      <c r="N5" s="57">
        <f t="shared" si="3"/>
        <v>9976.7973850875</v>
      </c>
      <c r="O5" s="65">
        <v>0.289562536527989</v>
      </c>
      <c r="P5" s="66">
        <v>78.5285714285714</v>
      </c>
      <c r="Q5" s="76">
        <v>42152.86</v>
      </c>
      <c r="R5" s="76">
        <v>11359.87</v>
      </c>
      <c r="S5" s="77">
        <f t="shared" si="4"/>
        <v>0.269492271698765</v>
      </c>
      <c r="T5" s="78">
        <v>7656</v>
      </c>
      <c r="U5" s="78">
        <v>1020</v>
      </c>
      <c r="V5" s="79">
        <f t="shared" si="6"/>
        <v>34496.86</v>
      </c>
      <c r="W5" s="79">
        <f t="shared" si="7"/>
        <v>10339.87</v>
      </c>
      <c r="X5" s="80">
        <f t="shared" si="5"/>
        <v>1.50481592124512</v>
      </c>
      <c r="Y5" s="92">
        <f t="shared" si="8"/>
        <v>1.23150420068683</v>
      </c>
      <c r="Z5" s="92">
        <f t="shared" si="9"/>
        <v>1.22923458388298</v>
      </c>
      <c r="AA5" s="92">
        <f t="shared" si="10"/>
        <v>1.00122292738766</v>
      </c>
      <c r="AB5" s="92">
        <f t="shared" si="11"/>
        <v>1.03639169975078</v>
      </c>
      <c r="AC5" s="93">
        <v>600</v>
      </c>
      <c r="AD5" s="94">
        <f t="shared" ref="AD4:AD9" si="12">(W5-I5)*0.3</f>
        <v>578.4711465</v>
      </c>
      <c r="AE5" s="95"/>
      <c r="AF5"/>
    </row>
    <row r="6" spans="1:32">
      <c r="A6" s="52">
        <v>4</v>
      </c>
      <c r="B6" s="53">
        <v>587</v>
      </c>
      <c r="C6" s="54" t="s">
        <v>39</v>
      </c>
      <c r="D6" s="55" t="s">
        <v>33</v>
      </c>
      <c r="E6" s="56" t="s">
        <v>38</v>
      </c>
      <c r="F6" s="57">
        <v>8013.27664285714</v>
      </c>
      <c r="G6" s="57">
        <f t="shared" si="0"/>
        <v>24039.8299285714</v>
      </c>
      <c r="H6" s="57">
        <v>2499.95438</v>
      </c>
      <c r="I6" s="57">
        <f t="shared" si="1"/>
        <v>7499.86314</v>
      </c>
      <c r="J6" s="65">
        <v>0.311976547350128</v>
      </c>
      <c r="K6" s="57">
        <v>10096.72857</v>
      </c>
      <c r="L6" s="57">
        <f t="shared" si="2"/>
        <v>30290.18571</v>
      </c>
      <c r="M6" s="57">
        <v>3037.4445717</v>
      </c>
      <c r="N6" s="57">
        <f t="shared" si="3"/>
        <v>9112.3337151</v>
      </c>
      <c r="O6" s="65">
        <v>0.30083452780191</v>
      </c>
      <c r="P6" s="66">
        <v>82.9642857142857</v>
      </c>
      <c r="Q6" s="76">
        <v>32343.36</v>
      </c>
      <c r="R6" s="76">
        <v>9277.95</v>
      </c>
      <c r="S6" s="77">
        <f t="shared" si="4"/>
        <v>0.28685795167849</v>
      </c>
      <c r="T6" s="78"/>
      <c r="U6" s="78"/>
      <c r="V6" s="79">
        <f t="shared" si="6"/>
        <v>32343.36</v>
      </c>
      <c r="W6" s="79">
        <f t="shared" si="7"/>
        <v>9277.95</v>
      </c>
      <c r="X6" s="80">
        <f t="shared" si="5"/>
        <v>1.34540718865735</v>
      </c>
      <c r="Y6" s="92">
        <f t="shared" si="8"/>
        <v>1.34540718865735</v>
      </c>
      <c r="Z6" s="92">
        <f t="shared" si="9"/>
        <v>1.23708257428282</v>
      </c>
      <c r="AA6" s="92">
        <f t="shared" si="10"/>
        <v>1.06778348306139</v>
      </c>
      <c r="AB6" s="92">
        <f t="shared" si="11"/>
        <v>1.01817495825746</v>
      </c>
      <c r="AC6" s="93">
        <v>600</v>
      </c>
      <c r="AD6" s="94">
        <f t="shared" si="12"/>
        <v>533.426058</v>
      </c>
      <c r="AE6" s="95"/>
      <c r="AF6"/>
    </row>
    <row r="7" spans="1:32">
      <c r="A7" s="52">
        <v>5</v>
      </c>
      <c r="B7" s="53">
        <v>56</v>
      </c>
      <c r="C7" s="54" t="s">
        <v>40</v>
      </c>
      <c r="D7" s="55" t="s">
        <v>33</v>
      </c>
      <c r="E7" s="56" t="s">
        <v>41</v>
      </c>
      <c r="F7" s="57">
        <v>5395.51285714286</v>
      </c>
      <c r="G7" s="57">
        <f t="shared" si="0"/>
        <v>16186.5385714286</v>
      </c>
      <c r="H7" s="57">
        <v>1700.19234</v>
      </c>
      <c r="I7" s="57">
        <f t="shared" si="1"/>
        <v>5100.57702</v>
      </c>
      <c r="J7" s="65">
        <v>0.315112276629866</v>
      </c>
      <c r="K7" s="57">
        <v>6798.3462</v>
      </c>
      <c r="L7" s="57">
        <f t="shared" si="2"/>
        <v>20395.0386</v>
      </c>
      <c r="M7" s="57">
        <v>2065.7336931</v>
      </c>
      <c r="N7" s="57">
        <f t="shared" si="3"/>
        <v>6197.2010793</v>
      </c>
      <c r="O7" s="65">
        <v>0.303858266750228</v>
      </c>
      <c r="P7" s="66">
        <v>54.3428571428571</v>
      </c>
      <c r="Q7" s="76">
        <v>21710.64</v>
      </c>
      <c r="R7" s="76">
        <v>6250.77</v>
      </c>
      <c r="S7" s="77">
        <f t="shared" si="4"/>
        <v>0.287912746929616</v>
      </c>
      <c r="T7" s="78"/>
      <c r="U7" s="78"/>
      <c r="V7" s="79">
        <f t="shared" si="6"/>
        <v>21710.64</v>
      </c>
      <c r="W7" s="79">
        <f t="shared" si="7"/>
        <v>6250.77</v>
      </c>
      <c r="X7" s="80">
        <f t="shared" si="5"/>
        <v>1.34127750069568</v>
      </c>
      <c r="Y7" s="92">
        <f t="shared" si="8"/>
        <v>1.34127750069568</v>
      </c>
      <c r="Z7" s="92">
        <f t="shared" si="9"/>
        <v>1.22550252167352</v>
      </c>
      <c r="AA7" s="92">
        <f t="shared" si="10"/>
        <v>1.06450595293308</v>
      </c>
      <c r="AB7" s="92">
        <f t="shared" si="11"/>
        <v>1.0086440507601</v>
      </c>
      <c r="AC7" s="93">
        <v>600</v>
      </c>
      <c r="AD7" s="94">
        <f t="shared" si="12"/>
        <v>345.057894</v>
      </c>
      <c r="AE7" s="95"/>
      <c r="AF7"/>
    </row>
    <row r="8" spans="1:32">
      <c r="A8" s="52">
        <v>6</v>
      </c>
      <c r="B8" s="53">
        <v>511</v>
      </c>
      <c r="C8" s="54" t="s">
        <v>42</v>
      </c>
      <c r="D8" s="55" t="s">
        <v>43</v>
      </c>
      <c r="E8" s="56" t="s">
        <v>38</v>
      </c>
      <c r="F8" s="57">
        <v>9393.89957142857</v>
      </c>
      <c r="G8" s="57">
        <f t="shared" si="0"/>
        <v>28181.6987142857</v>
      </c>
      <c r="H8" s="57">
        <v>2677.18227</v>
      </c>
      <c r="I8" s="57">
        <f t="shared" si="1"/>
        <v>8031.54681</v>
      </c>
      <c r="J8" s="65">
        <v>0.284991578805315</v>
      </c>
      <c r="K8" s="57">
        <v>11554.4964728571</v>
      </c>
      <c r="L8" s="57">
        <f t="shared" si="2"/>
        <v>34663.4894185713</v>
      </c>
      <c r="M8" s="57">
        <v>3175.329399525</v>
      </c>
      <c r="N8" s="57">
        <f t="shared" si="3"/>
        <v>9525.988198575</v>
      </c>
      <c r="O8" s="65">
        <v>0.274813308133697</v>
      </c>
      <c r="P8" s="66">
        <v>127.896428571429</v>
      </c>
      <c r="Q8" s="76">
        <v>37528.87</v>
      </c>
      <c r="R8" s="76">
        <v>9563.77</v>
      </c>
      <c r="S8" s="77">
        <f t="shared" si="4"/>
        <v>0.254837675634785</v>
      </c>
      <c r="T8" s="78">
        <v>4837.5</v>
      </c>
      <c r="U8" s="78">
        <v>709.5</v>
      </c>
      <c r="V8" s="79">
        <f t="shared" si="6"/>
        <v>32691.37</v>
      </c>
      <c r="W8" s="79">
        <f t="shared" si="7"/>
        <v>8854.27</v>
      </c>
      <c r="X8" s="80">
        <f t="shared" si="5"/>
        <v>1.3316752258435</v>
      </c>
      <c r="Y8" s="92">
        <f t="shared" si="8"/>
        <v>1.16002127236668</v>
      </c>
      <c r="Z8" s="92">
        <f t="shared" si="9"/>
        <v>1.10243645582388</v>
      </c>
      <c r="AA8" s="82">
        <f t="shared" si="10"/>
        <v>0.943106725501365</v>
      </c>
      <c r="AB8" s="82">
        <f t="shared" si="11"/>
        <v>0.929485720056269</v>
      </c>
      <c r="AC8" s="93">
        <v>400</v>
      </c>
      <c r="AD8" s="94"/>
      <c r="AE8" s="95"/>
      <c r="AF8"/>
    </row>
    <row r="9" spans="1:32">
      <c r="A9" s="52">
        <v>7</v>
      </c>
      <c r="B9" s="53">
        <v>307</v>
      </c>
      <c r="C9" s="54" t="s">
        <v>44</v>
      </c>
      <c r="D9" s="55" t="s">
        <v>45</v>
      </c>
      <c r="E9" s="56" t="s">
        <v>46</v>
      </c>
      <c r="F9" s="57">
        <v>80000</v>
      </c>
      <c r="G9" s="57">
        <f t="shared" si="0"/>
        <v>240000</v>
      </c>
      <c r="H9" s="57">
        <v>18824.2692518152</v>
      </c>
      <c r="I9" s="57">
        <f t="shared" si="1"/>
        <v>56472.8077554456</v>
      </c>
      <c r="J9" s="65">
        <v>0.23530336564769</v>
      </c>
      <c r="K9" s="57">
        <v>98000</v>
      </c>
      <c r="L9" s="57">
        <f t="shared" si="2"/>
        <v>294000</v>
      </c>
      <c r="M9" s="57">
        <v>22236.1680537067</v>
      </c>
      <c r="N9" s="57">
        <f t="shared" si="3"/>
        <v>66708.5041611201</v>
      </c>
      <c r="O9" s="65">
        <v>0.226899674017416</v>
      </c>
      <c r="P9" s="66">
        <v>516.514285714286</v>
      </c>
      <c r="Q9" s="76">
        <v>316530.11</v>
      </c>
      <c r="R9" s="76">
        <v>73558.85</v>
      </c>
      <c r="S9" s="77">
        <f t="shared" si="4"/>
        <v>0.232391319738903</v>
      </c>
      <c r="T9" s="78">
        <v>80640</v>
      </c>
      <c r="U9" s="78">
        <v>16840</v>
      </c>
      <c r="V9" s="79">
        <f t="shared" si="6"/>
        <v>235890.11</v>
      </c>
      <c r="W9" s="79">
        <f t="shared" si="7"/>
        <v>56718.85</v>
      </c>
      <c r="X9" s="80">
        <f t="shared" si="5"/>
        <v>1.31887545833333</v>
      </c>
      <c r="Y9" s="82">
        <f t="shared" si="8"/>
        <v>0.982875458333333</v>
      </c>
      <c r="Z9" s="82">
        <f t="shared" si="9"/>
        <v>1.00435682683992</v>
      </c>
      <c r="AA9" s="82">
        <f t="shared" si="10"/>
        <v>0.80234731292517</v>
      </c>
      <c r="AB9" s="82">
        <f t="shared" si="11"/>
        <v>0.850249165578766</v>
      </c>
      <c r="AC9" s="93"/>
      <c r="AD9" s="94"/>
      <c r="AE9" s="95"/>
      <c r="AF9"/>
    </row>
    <row r="10" spans="1:32">
      <c r="A10" s="52">
        <v>8</v>
      </c>
      <c r="B10" s="53">
        <v>733</v>
      </c>
      <c r="C10" s="54" t="s">
        <v>47</v>
      </c>
      <c r="D10" s="55" t="s">
        <v>48</v>
      </c>
      <c r="E10" s="56" t="s">
        <v>41</v>
      </c>
      <c r="F10" s="57">
        <v>5243.26871428571</v>
      </c>
      <c r="G10" s="57">
        <f t="shared" si="0"/>
        <v>15729.8061428571</v>
      </c>
      <c r="H10" s="57">
        <v>1563.51125</v>
      </c>
      <c r="I10" s="57">
        <f t="shared" si="1"/>
        <v>4690.53375</v>
      </c>
      <c r="J10" s="65">
        <v>0.298193995997208</v>
      </c>
      <c r="K10" s="57">
        <v>6606.51858</v>
      </c>
      <c r="L10" s="57">
        <f t="shared" si="2"/>
        <v>19819.55574</v>
      </c>
      <c r="M10" s="57">
        <v>1899.66616875</v>
      </c>
      <c r="N10" s="57">
        <f t="shared" si="3"/>
        <v>5698.99850625</v>
      </c>
      <c r="O10" s="65">
        <v>0.287544210425879</v>
      </c>
      <c r="P10" s="66">
        <v>85.3714285714286</v>
      </c>
      <c r="Q10" s="76">
        <v>20522.23</v>
      </c>
      <c r="R10" s="76">
        <v>5616.17</v>
      </c>
      <c r="S10" s="77">
        <f t="shared" si="4"/>
        <v>0.273662754973509</v>
      </c>
      <c r="T10" s="78"/>
      <c r="U10" s="78"/>
      <c r="V10" s="79">
        <f t="shared" si="6"/>
        <v>20522.23</v>
      </c>
      <c r="W10" s="79">
        <f t="shared" si="7"/>
        <v>5616.17</v>
      </c>
      <c r="X10" s="80">
        <f t="shared" si="5"/>
        <v>1.30467151429702</v>
      </c>
      <c r="Y10" s="92">
        <f t="shared" si="8"/>
        <v>1.30467151429702</v>
      </c>
      <c r="Z10" s="92">
        <f t="shared" si="9"/>
        <v>1.19734134734666</v>
      </c>
      <c r="AA10" s="82">
        <f t="shared" si="10"/>
        <v>1.03545358277541</v>
      </c>
      <c r="AB10" s="82">
        <f t="shared" si="11"/>
        <v>0.985466129503427</v>
      </c>
      <c r="AC10" s="93">
        <v>600</v>
      </c>
      <c r="AD10" s="94"/>
      <c r="AE10" s="95"/>
      <c r="AF10" s="26"/>
    </row>
    <row r="11" spans="1:32">
      <c r="A11" s="52">
        <v>9</v>
      </c>
      <c r="B11" s="53">
        <v>399</v>
      </c>
      <c r="C11" s="54" t="s">
        <v>49</v>
      </c>
      <c r="D11" s="55" t="s">
        <v>48</v>
      </c>
      <c r="E11" s="56" t="s">
        <v>34</v>
      </c>
      <c r="F11" s="57">
        <v>11450.1561428571</v>
      </c>
      <c r="G11" s="57">
        <f t="shared" si="0"/>
        <v>34350.4684285713</v>
      </c>
      <c r="H11" s="57">
        <v>3290.995785</v>
      </c>
      <c r="I11" s="57">
        <f t="shared" si="1"/>
        <v>9872.987355</v>
      </c>
      <c r="J11" s="65">
        <v>0.287419293146757</v>
      </c>
      <c r="K11" s="57">
        <v>14083.6920557143</v>
      </c>
      <c r="L11" s="57">
        <f t="shared" si="2"/>
        <v>42251.0761671429</v>
      </c>
      <c r="M11" s="57">
        <v>3903.3560721375</v>
      </c>
      <c r="N11" s="57">
        <f t="shared" si="3"/>
        <v>11710.0682164125</v>
      </c>
      <c r="O11" s="65">
        <v>0.277154318391516</v>
      </c>
      <c r="P11" s="66">
        <v>95.4642857142857</v>
      </c>
      <c r="Q11" s="76">
        <v>42304.67</v>
      </c>
      <c r="R11" s="76">
        <v>9164.38</v>
      </c>
      <c r="S11" s="77">
        <f t="shared" si="4"/>
        <v>0.216628093305065</v>
      </c>
      <c r="T11" s="78">
        <v>7680</v>
      </c>
      <c r="U11" s="78">
        <v>960</v>
      </c>
      <c r="V11" s="79">
        <f t="shared" si="6"/>
        <v>34624.67</v>
      </c>
      <c r="W11" s="79">
        <f t="shared" si="7"/>
        <v>8204.38</v>
      </c>
      <c r="X11" s="80">
        <f t="shared" si="5"/>
        <v>1.23156020675435</v>
      </c>
      <c r="Y11" s="82">
        <f t="shared" si="8"/>
        <v>1.00798246964227</v>
      </c>
      <c r="Z11" s="82">
        <f t="shared" si="9"/>
        <v>0.830992657540986</v>
      </c>
      <c r="AA11" s="82">
        <f t="shared" si="10"/>
        <v>0.819497942798587</v>
      </c>
      <c r="AB11" s="82">
        <f t="shared" si="11"/>
        <v>0.700626149086047</v>
      </c>
      <c r="AC11" s="93"/>
      <c r="AD11" s="94"/>
      <c r="AE11" s="95"/>
      <c r="AF11" s="26"/>
    </row>
    <row r="12" spans="1:32">
      <c r="A12" s="52">
        <v>10</v>
      </c>
      <c r="B12" s="53">
        <v>710</v>
      </c>
      <c r="C12" s="54" t="s">
        <v>50</v>
      </c>
      <c r="D12" s="55" t="s">
        <v>33</v>
      </c>
      <c r="E12" s="56" t="s">
        <v>41</v>
      </c>
      <c r="F12" s="57">
        <v>5097.92485714286</v>
      </c>
      <c r="G12" s="57">
        <f t="shared" si="0"/>
        <v>15293.7745714286</v>
      </c>
      <c r="H12" s="57">
        <v>1751.343825</v>
      </c>
      <c r="I12" s="57">
        <f t="shared" si="1"/>
        <v>5254.031475</v>
      </c>
      <c r="J12" s="65">
        <v>0.343540533467483</v>
      </c>
      <c r="K12" s="57">
        <v>6423.38532</v>
      </c>
      <c r="L12" s="57">
        <f t="shared" si="2"/>
        <v>19270.15596</v>
      </c>
      <c r="M12" s="57">
        <v>2127.882747375</v>
      </c>
      <c r="N12" s="57">
        <f t="shared" si="3"/>
        <v>6383.648242125</v>
      </c>
      <c r="O12" s="65">
        <v>0.331271228700787</v>
      </c>
      <c r="P12" s="66">
        <v>74.0571428571428</v>
      </c>
      <c r="Q12" s="76">
        <v>18493.76</v>
      </c>
      <c r="R12" s="76">
        <v>5516.84</v>
      </c>
      <c r="S12" s="77">
        <f t="shared" si="4"/>
        <v>0.298308186112505</v>
      </c>
      <c r="T12" s="78"/>
      <c r="U12" s="78"/>
      <c r="V12" s="79">
        <f t="shared" si="6"/>
        <v>18493.76</v>
      </c>
      <c r="W12" s="79">
        <f t="shared" si="7"/>
        <v>5516.84</v>
      </c>
      <c r="X12" s="80">
        <f t="shared" si="5"/>
        <v>1.20923451000445</v>
      </c>
      <c r="Y12" s="92">
        <f t="shared" si="8"/>
        <v>1.20923451000445</v>
      </c>
      <c r="Z12" s="92">
        <f t="shared" si="9"/>
        <v>1.05002035603527</v>
      </c>
      <c r="AA12" s="82">
        <f t="shared" si="10"/>
        <v>0.959709928574963</v>
      </c>
      <c r="AB12" s="82">
        <f t="shared" si="11"/>
        <v>0.864214284802689</v>
      </c>
      <c r="AC12" s="93">
        <v>600</v>
      </c>
      <c r="AD12" s="94"/>
      <c r="AE12" s="95"/>
      <c r="AF12"/>
    </row>
    <row r="13" spans="1:32">
      <c r="A13" s="52">
        <v>11</v>
      </c>
      <c r="B13" s="53">
        <v>103198</v>
      </c>
      <c r="C13" s="54" t="s">
        <v>51</v>
      </c>
      <c r="D13" s="55" t="s">
        <v>52</v>
      </c>
      <c r="E13" s="56" t="s">
        <v>38</v>
      </c>
      <c r="F13" s="57">
        <v>8322.10714285714</v>
      </c>
      <c r="G13" s="57">
        <f t="shared" si="0"/>
        <v>24966.3214285714</v>
      </c>
      <c r="H13" s="57">
        <v>1702.91415</v>
      </c>
      <c r="I13" s="57">
        <f t="shared" si="1"/>
        <v>5108.74245</v>
      </c>
      <c r="J13" s="65">
        <v>0.204625357588866</v>
      </c>
      <c r="K13" s="57">
        <v>10485.855</v>
      </c>
      <c r="L13" s="57">
        <f t="shared" si="2"/>
        <v>31457.565</v>
      </c>
      <c r="M13" s="57">
        <v>2069.04069225</v>
      </c>
      <c r="N13" s="57">
        <f t="shared" si="3"/>
        <v>6207.12207675</v>
      </c>
      <c r="O13" s="65">
        <v>0.197317309103549</v>
      </c>
      <c r="P13" s="66">
        <v>136.192857142857</v>
      </c>
      <c r="Q13" s="76">
        <v>29896.78</v>
      </c>
      <c r="R13" s="76">
        <v>8481.2</v>
      </c>
      <c r="S13" s="77">
        <f t="shared" si="4"/>
        <v>0.283682724360282</v>
      </c>
      <c r="T13" s="78"/>
      <c r="U13" s="78"/>
      <c r="V13" s="79">
        <f t="shared" si="6"/>
        <v>29896.78</v>
      </c>
      <c r="W13" s="79">
        <f t="shared" si="7"/>
        <v>8481.2</v>
      </c>
      <c r="X13" s="80">
        <f t="shared" si="5"/>
        <v>1.19748438253247</v>
      </c>
      <c r="Y13" s="92">
        <f t="shared" si="8"/>
        <v>1.19748438253247</v>
      </c>
      <c r="Z13" s="92">
        <f t="shared" si="9"/>
        <v>1.66013457969485</v>
      </c>
      <c r="AA13" s="82">
        <f t="shared" si="10"/>
        <v>0.950384430581324</v>
      </c>
      <c r="AB13" s="82">
        <f t="shared" si="11"/>
        <v>1.36636590921387</v>
      </c>
      <c r="AC13" s="93">
        <v>400</v>
      </c>
      <c r="AD13" s="94"/>
      <c r="AE13" s="95"/>
      <c r="AF13" s="96"/>
    </row>
    <row r="14" spans="1:32">
      <c r="A14" s="52">
        <v>12</v>
      </c>
      <c r="B14" s="53">
        <v>707</v>
      </c>
      <c r="C14" s="54" t="s">
        <v>53</v>
      </c>
      <c r="D14" s="55" t="s">
        <v>48</v>
      </c>
      <c r="E14" s="56" t="s">
        <v>34</v>
      </c>
      <c r="F14" s="57">
        <v>13962.58425</v>
      </c>
      <c r="G14" s="57">
        <f t="shared" si="0"/>
        <v>41887.75275</v>
      </c>
      <c r="H14" s="57">
        <v>4516.9677</v>
      </c>
      <c r="I14" s="57">
        <f t="shared" si="1"/>
        <v>13550.9031</v>
      </c>
      <c r="J14" s="65">
        <v>0.323505134803394</v>
      </c>
      <c r="K14" s="57">
        <v>17034.352785</v>
      </c>
      <c r="L14" s="57">
        <f t="shared" si="2"/>
        <v>51103.058355</v>
      </c>
      <c r="M14" s="57">
        <v>5313.8898585</v>
      </c>
      <c r="N14" s="57">
        <f t="shared" si="3"/>
        <v>15941.6695755</v>
      </c>
      <c r="O14" s="65">
        <v>0.311951379988987</v>
      </c>
      <c r="P14" s="66">
        <v>157.771428571429</v>
      </c>
      <c r="Q14" s="76">
        <v>50103.14</v>
      </c>
      <c r="R14" s="76">
        <v>14865.16</v>
      </c>
      <c r="S14" s="77">
        <f t="shared" si="4"/>
        <v>0.29669118542271</v>
      </c>
      <c r="T14" s="78"/>
      <c r="U14" s="78"/>
      <c r="V14" s="79">
        <f t="shared" si="6"/>
        <v>50103.14</v>
      </c>
      <c r="W14" s="79">
        <f t="shared" si="7"/>
        <v>14865.16</v>
      </c>
      <c r="X14" s="80">
        <f t="shared" si="5"/>
        <v>1.19612862258408</v>
      </c>
      <c r="Y14" s="92">
        <f t="shared" si="8"/>
        <v>1.19612862258408</v>
      </c>
      <c r="Z14" s="92">
        <f t="shared" si="9"/>
        <v>1.09698666504375</v>
      </c>
      <c r="AA14" s="82">
        <f t="shared" si="10"/>
        <v>0.980433297200065</v>
      </c>
      <c r="AB14" s="82">
        <f t="shared" si="11"/>
        <v>0.932471967857467</v>
      </c>
      <c r="AC14" s="93">
        <v>400</v>
      </c>
      <c r="AD14" s="94"/>
      <c r="AE14" s="95"/>
      <c r="AF14" s="26"/>
    </row>
    <row r="15" spans="1:32">
      <c r="A15" s="52">
        <v>13</v>
      </c>
      <c r="B15" s="53">
        <v>373</v>
      </c>
      <c r="C15" s="54" t="s">
        <v>54</v>
      </c>
      <c r="D15" s="55" t="s">
        <v>43</v>
      </c>
      <c r="E15" s="56" t="s">
        <v>34</v>
      </c>
      <c r="F15" s="57">
        <v>10892.3185714286</v>
      </c>
      <c r="G15" s="57">
        <f t="shared" si="0"/>
        <v>32676.9557142858</v>
      </c>
      <c r="H15" s="57">
        <v>3299.64915</v>
      </c>
      <c r="I15" s="57">
        <f t="shared" si="1"/>
        <v>9898.94745</v>
      </c>
      <c r="J15" s="65">
        <v>0.30293358832299</v>
      </c>
      <c r="K15" s="57">
        <v>13397.5518428571</v>
      </c>
      <c r="L15" s="57">
        <f t="shared" si="2"/>
        <v>40192.6555285713</v>
      </c>
      <c r="M15" s="57">
        <v>3913.619581125</v>
      </c>
      <c r="N15" s="57">
        <f t="shared" si="3"/>
        <v>11740.858743375</v>
      </c>
      <c r="O15" s="65">
        <v>0.292114531597169</v>
      </c>
      <c r="P15" s="66">
        <v>128.464285714286</v>
      </c>
      <c r="Q15" s="76">
        <v>38303.01</v>
      </c>
      <c r="R15" s="76">
        <v>9264.7</v>
      </c>
      <c r="S15" s="77">
        <f t="shared" si="4"/>
        <v>0.241879163021392</v>
      </c>
      <c r="T15" s="78">
        <v>13530</v>
      </c>
      <c r="U15" s="78">
        <v>1890</v>
      </c>
      <c r="V15" s="79">
        <f t="shared" si="6"/>
        <v>24773.01</v>
      </c>
      <c r="W15" s="79">
        <f t="shared" si="7"/>
        <v>7374.7</v>
      </c>
      <c r="X15" s="80">
        <f t="shared" si="5"/>
        <v>1.17217192246751</v>
      </c>
      <c r="Y15" s="82">
        <f t="shared" si="8"/>
        <v>0.758118663703108</v>
      </c>
      <c r="Z15" s="82">
        <f t="shared" si="9"/>
        <v>0.744998398794409</v>
      </c>
      <c r="AA15" s="82">
        <f t="shared" si="10"/>
        <v>0.616356637157002</v>
      </c>
      <c r="AB15" s="82">
        <f t="shared" si="11"/>
        <v>0.628122709010643</v>
      </c>
      <c r="AC15" s="93"/>
      <c r="AD15" s="94"/>
      <c r="AE15" s="95"/>
      <c r="AF15"/>
    </row>
    <row r="16" spans="1:32">
      <c r="A16" s="52">
        <v>14</v>
      </c>
      <c r="B16" s="53">
        <v>726</v>
      </c>
      <c r="C16" s="54" t="s">
        <v>55</v>
      </c>
      <c r="D16" s="55" t="s">
        <v>52</v>
      </c>
      <c r="E16" s="56" t="s">
        <v>34</v>
      </c>
      <c r="F16" s="57">
        <v>10034.111</v>
      </c>
      <c r="G16" s="57">
        <f t="shared" si="0"/>
        <v>30102.333</v>
      </c>
      <c r="H16" s="57">
        <v>2923.09794</v>
      </c>
      <c r="I16" s="57">
        <f t="shared" si="1"/>
        <v>8769.29382</v>
      </c>
      <c r="J16" s="65">
        <v>0.291316085700068</v>
      </c>
      <c r="K16" s="57">
        <v>12341.95653</v>
      </c>
      <c r="L16" s="57">
        <f t="shared" si="2"/>
        <v>37025.86959</v>
      </c>
      <c r="M16" s="57">
        <v>3467.00294955</v>
      </c>
      <c r="N16" s="57">
        <f t="shared" si="3"/>
        <v>10401.00884865</v>
      </c>
      <c r="O16" s="65">
        <v>0.280911939782209</v>
      </c>
      <c r="P16" s="66">
        <v>112.907142857143</v>
      </c>
      <c r="Q16" s="76">
        <v>34968.57</v>
      </c>
      <c r="R16" s="76">
        <v>10314.44</v>
      </c>
      <c r="S16" s="77">
        <f t="shared" si="4"/>
        <v>0.294963162634331</v>
      </c>
      <c r="T16" s="78"/>
      <c r="U16" s="78"/>
      <c r="V16" s="79">
        <f t="shared" si="6"/>
        <v>34968.57</v>
      </c>
      <c r="W16" s="79">
        <f t="shared" si="7"/>
        <v>10314.44</v>
      </c>
      <c r="X16" s="80">
        <f t="shared" si="5"/>
        <v>1.16165647360289</v>
      </c>
      <c r="Y16" s="92">
        <f t="shared" si="8"/>
        <v>1.16165647360289</v>
      </c>
      <c r="Z16" s="92">
        <f t="shared" si="9"/>
        <v>1.17619961330022</v>
      </c>
      <c r="AA16" s="82">
        <f t="shared" si="10"/>
        <v>0.944436157400726</v>
      </c>
      <c r="AB16" s="82">
        <f t="shared" si="11"/>
        <v>0.991676879626803</v>
      </c>
      <c r="AC16" s="93">
        <v>400</v>
      </c>
      <c r="AD16" s="94"/>
      <c r="AE16" s="95"/>
      <c r="AF16" s="96"/>
    </row>
    <row r="17" spans="1:32">
      <c r="A17" s="52">
        <v>15</v>
      </c>
      <c r="B17" s="53">
        <v>742</v>
      </c>
      <c r="C17" s="54" t="s">
        <v>56</v>
      </c>
      <c r="D17" s="55" t="s">
        <v>43</v>
      </c>
      <c r="E17" s="56" t="s">
        <v>34</v>
      </c>
      <c r="F17" s="57">
        <v>10799.149</v>
      </c>
      <c r="G17" s="57">
        <f t="shared" si="0"/>
        <v>32397.447</v>
      </c>
      <c r="H17" s="57">
        <v>2464.81662</v>
      </c>
      <c r="I17" s="57">
        <f t="shared" si="1"/>
        <v>7394.44986</v>
      </c>
      <c r="J17" s="65">
        <v>0.228241745715334</v>
      </c>
      <c r="K17" s="57">
        <v>13282.95327</v>
      </c>
      <c r="L17" s="57">
        <f t="shared" si="2"/>
        <v>39848.85981</v>
      </c>
      <c r="M17" s="57">
        <v>2923.44856965</v>
      </c>
      <c r="N17" s="57">
        <f t="shared" si="3"/>
        <v>8770.34570895</v>
      </c>
      <c r="O17" s="65">
        <v>0.220090254796929</v>
      </c>
      <c r="P17" s="66">
        <v>90.2</v>
      </c>
      <c r="Q17" s="76">
        <v>37393.97</v>
      </c>
      <c r="R17" s="76">
        <v>8526.69</v>
      </c>
      <c r="S17" s="77">
        <f t="shared" si="4"/>
        <v>0.228023127793064</v>
      </c>
      <c r="T17" s="78"/>
      <c r="U17" s="78"/>
      <c r="V17" s="79">
        <f t="shared" si="6"/>
        <v>37393.97</v>
      </c>
      <c r="W17" s="79">
        <f t="shared" si="7"/>
        <v>8526.69</v>
      </c>
      <c r="X17" s="80">
        <f t="shared" si="5"/>
        <v>1.15422582526333</v>
      </c>
      <c r="Y17" s="92">
        <f t="shared" si="8"/>
        <v>1.15422582526333</v>
      </c>
      <c r="Z17" s="92">
        <f t="shared" si="9"/>
        <v>1.15312026742176</v>
      </c>
      <c r="AA17" s="82">
        <f t="shared" si="10"/>
        <v>0.938394979888886</v>
      </c>
      <c r="AB17" s="82">
        <f t="shared" si="11"/>
        <v>0.972218232093023</v>
      </c>
      <c r="AC17" s="93">
        <v>400</v>
      </c>
      <c r="AD17" s="94"/>
      <c r="AE17" s="95"/>
      <c r="AF17"/>
    </row>
    <row r="18" spans="1:32">
      <c r="A18" s="52">
        <v>16</v>
      </c>
      <c r="B18" s="53">
        <v>367</v>
      </c>
      <c r="C18" s="54" t="s">
        <v>57</v>
      </c>
      <c r="D18" s="55" t="s">
        <v>33</v>
      </c>
      <c r="E18" s="56" t="s">
        <v>38</v>
      </c>
      <c r="F18" s="57">
        <v>7922.45892857143</v>
      </c>
      <c r="G18" s="57">
        <f t="shared" si="0"/>
        <v>23767.3767857143</v>
      </c>
      <c r="H18" s="57">
        <v>2184.588</v>
      </c>
      <c r="I18" s="57">
        <f t="shared" si="1"/>
        <v>6553.764</v>
      </c>
      <c r="J18" s="65">
        <v>0.275746207042051</v>
      </c>
      <c r="K18" s="57">
        <v>9982.29825</v>
      </c>
      <c r="L18" s="57">
        <f t="shared" si="2"/>
        <v>29946.89475</v>
      </c>
      <c r="M18" s="57">
        <v>2654.27442</v>
      </c>
      <c r="N18" s="57">
        <f t="shared" si="3"/>
        <v>7962.82326</v>
      </c>
      <c r="O18" s="65">
        <v>0.26589812821912</v>
      </c>
      <c r="P18" s="66">
        <v>90.0285714285714</v>
      </c>
      <c r="Q18" s="76">
        <v>27268.99</v>
      </c>
      <c r="R18" s="76">
        <v>6788.33</v>
      </c>
      <c r="S18" s="77">
        <f t="shared" si="4"/>
        <v>0.248939546349168</v>
      </c>
      <c r="T18" s="78"/>
      <c r="U18" s="78"/>
      <c r="V18" s="79">
        <f t="shared" si="6"/>
        <v>27268.99</v>
      </c>
      <c r="W18" s="79">
        <f t="shared" si="7"/>
        <v>6788.33</v>
      </c>
      <c r="X18" s="80">
        <f t="shared" si="5"/>
        <v>1.1473285523201</v>
      </c>
      <c r="Y18" s="92">
        <f t="shared" si="8"/>
        <v>1.1473285523201</v>
      </c>
      <c r="Z18" s="92">
        <f t="shared" si="9"/>
        <v>1.03579103550265</v>
      </c>
      <c r="AA18" s="82">
        <f t="shared" si="10"/>
        <v>0.910578216127066</v>
      </c>
      <c r="AB18" s="82">
        <f t="shared" si="11"/>
        <v>0.852502909878726</v>
      </c>
      <c r="AC18" s="93">
        <v>400</v>
      </c>
      <c r="AD18" s="94"/>
      <c r="AE18" s="95"/>
      <c r="AF18"/>
    </row>
    <row r="19" spans="1:32">
      <c r="A19" s="52">
        <v>17</v>
      </c>
      <c r="B19" s="53">
        <v>706</v>
      </c>
      <c r="C19" s="54" t="s">
        <v>58</v>
      </c>
      <c r="D19" s="55" t="s">
        <v>33</v>
      </c>
      <c r="E19" s="56" t="s">
        <v>41</v>
      </c>
      <c r="F19" s="57">
        <v>5233.56171428571</v>
      </c>
      <c r="G19" s="57">
        <f t="shared" si="0"/>
        <v>15700.6851428571</v>
      </c>
      <c r="H19" s="57">
        <v>1738.65006</v>
      </c>
      <c r="I19" s="57">
        <f t="shared" si="1"/>
        <v>5215.95018</v>
      </c>
      <c r="J19" s="65">
        <v>0.332211628508004</v>
      </c>
      <c r="K19" s="57">
        <v>6594.28776</v>
      </c>
      <c r="L19" s="57">
        <f t="shared" si="2"/>
        <v>19782.86328</v>
      </c>
      <c r="M19" s="57">
        <v>2112.4598229</v>
      </c>
      <c r="N19" s="57">
        <f t="shared" si="3"/>
        <v>6337.3794687</v>
      </c>
      <c r="O19" s="65">
        <v>0.320346927489861</v>
      </c>
      <c r="P19" s="66">
        <v>66.6857142857143</v>
      </c>
      <c r="Q19" s="76">
        <v>17662.04</v>
      </c>
      <c r="R19" s="76">
        <v>6013.06</v>
      </c>
      <c r="S19" s="77">
        <f t="shared" si="4"/>
        <v>0.340451046424988</v>
      </c>
      <c r="T19" s="78"/>
      <c r="U19" s="78"/>
      <c r="V19" s="79">
        <f t="shared" si="6"/>
        <v>17662.04</v>
      </c>
      <c r="W19" s="79">
        <f t="shared" si="7"/>
        <v>6013.06</v>
      </c>
      <c r="X19" s="80">
        <f t="shared" si="5"/>
        <v>1.1249216094264</v>
      </c>
      <c r="Y19" s="92">
        <f t="shared" si="8"/>
        <v>1.1249216094264</v>
      </c>
      <c r="Z19" s="92">
        <f t="shared" si="9"/>
        <v>1.15282159385963</v>
      </c>
      <c r="AA19" s="82">
        <f t="shared" si="10"/>
        <v>0.892794928116189</v>
      </c>
      <c r="AB19" s="82">
        <f t="shared" si="11"/>
        <v>0.948824357086111</v>
      </c>
      <c r="AC19" s="93">
        <v>400</v>
      </c>
      <c r="AD19" s="94"/>
      <c r="AE19" s="95"/>
      <c r="AF19"/>
    </row>
    <row r="20" spans="1:32">
      <c r="A20" s="52">
        <v>18</v>
      </c>
      <c r="B20" s="53">
        <v>738</v>
      </c>
      <c r="C20" s="54" t="s">
        <v>59</v>
      </c>
      <c r="D20" s="55" t="s">
        <v>33</v>
      </c>
      <c r="E20" s="56" t="s">
        <v>41</v>
      </c>
      <c r="F20" s="57">
        <v>5286.49864285714</v>
      </c>
      <c r="G20" s="57">
        <f t="shared" si="0"/>
        <v>15859.4959285714</v>
      </c>
      <c r="H20" s="57">
        <v>1574.993805</v>
      </c>
      <c r="I20" s="57">
        <f t="shared" si="1"/>
        <v>4724.981415</v>
      </c>
      <c r="J20" s="65">
        <v>0.297927590907084</v>
      </c>
      <c r="K20" s="57">
        <v>6660.98829</v>
      </c>
      <c r="L20" s="57">
        <f t="shared" si="2"/>
        <v>19982.96487</v>
      </c>
      <c r="M20" s="57">
        <v>1913.617473075</v>
      </c>
      <c r="N20" s="57">
        <f t="shared" si="3"/>
        <v>5740.852419225</v>
      </c>
      <c r="O20" s="65">
        <v>0.28728731980326</v>
      </c>
      <c r="P20" s="66">
        <v>62.6571428571429</v>
      </c>
      <c r="Q20" s="76">
        <v>17676.49</v>
      </c>
      <c r="R20" s="76">
        <v>4735.57</v>
      </c>
      <c r="S20" s="77">
        <f t="shared" si="4"/>
        <v>0.267902168360348</v>
      </c>
      <c r="T20" s="78"/>
      <c r="U20" s="78"/>
      <c r="V20" s="79">
        <f t="shared" si="6"/>
        <v>17676.49</v>
      </c>
      <c r="W20" s="79">
        <f t="shared" si="7"/>
        <v>4735.57</v>
      </c>
      <c r="X20" s="80">
        <f t="shared" si="5"/>
        <v>1.11456821071817</v>
      </c>
      <c r="Y20" s="92">
        <f t="shared" si="8"/>
        <v>1.11456821071817</v>
      </c>
      <c r="Z20" s="92">
        <f t="shared" si="9"/>
        <v>1.00224097918489</v>
      </c>
      <c r="AA20" s="82">
        <f t="shared" si="10"/>
        <v>0.884577945014423</v>
      </c>
      <c r="AB20" s="82">
        <f t="shared" si="11"/>
        <v>0.824889694802377</v>
      </c>
      <c r="AC20" s="93">
        <v>400</v>
      </c>
      <c r="AD20" s="94"/>
      <c r="AE20" s="95"/>
      <c r="AF20"/>
    </row>
    <row r="21" spans="1:32">
      <c r="A21" s="52">
        <v>19</v>
      </c>
      <c r="B21" s="53">
        <v>723</v>
      </c>
      <c r="C21" s="54" t="s">
        <v>60</v>
      </c>
      <c r="D21" s="55" t="s">
        <v>43</v>
      </c>
      <c r="E21" s="56" t="s">
        <v>41</v>
      </c>
      <c r="F21" s="57">
        <v>6611.07857142857</v>
      </c>
      <c r="G21" s="57">
        <f t="shared" si="0"/>
        <v>19833.2357142857</v>
      </c>
      <c r="H21" s="57">
        <v>1947.830115</v>
      </c>
      <c r="I21" s="57">
        <f t="shared" si="1"/>
        <v>5843.490345</v>
      </c>
      <c r="J21" s="65">
        <v>0.294631215459764</v>
      </c>
      <c r="K21" s="57">
        <v>8329.959</v>
      </c>
      <c r="L21" s="57">
        <f t="shared" si="2"/>
        <v>24989.877</v>
      </c>
      <c r="M21" s="57">
        <v>2366.613589725</v>
      </c>
      <c r="N21" s="57">
        <f t="shared" si="3"/>
        <v>7099.840769175</v>
      </c>
      <c r="O21" s="65">
        <v>0.284108672050487</v>
      </c>
      <c r="P21" s="66">
        <v>97.8</v>
      </c>
      <c r="Q21" s="76">
        <v>21735.94</v>
      </c>
      <c r="R21" s="76">
        <v>5864.9</v>
      </c>
      <c r="S21" s="77">
        <f t="shared" si="4"/>
        <v>0.269824999516929</v>
      </c>
      <c r="T21" s="78"/>
      <c r="U21" s="78"/>
      <c r="V21" s="79">
        <f t="shared" si="6"/>
        <v>21735.94</v>
      </c>
      <c r="W21" s="79">
        <f t="shared" si="7"/>
        <v>5864.9</v>
      </c>
      <c r="X21" s="80">
        <f t="shared" si="5"/>
        <v>1.09593514205772</v>
      </c>
      <c r="Y21" s="92">
        <f t="shared" si="8"/>
        <v>1.09593514205772</v>
      </c>
      <c r="Z21" s="92">
        <f t="shared" si="9"/>
        <v>1.00366384707358</v>
      </c>
      <c r="AA21" s="82">
        <f t="shared" si="10"/>
        <v>0.869789795283906</v>
      </c>
      <c r="AB21" s="82">
        <f t="shared" si="11"/>
        <v>0.826060779484425</v>
      </c>
      <c r="AC21" s="93">
        <v>400</v>
      </c>
      <c r="AD21" s="94"/>
      <c r="AE21" s="95"/>
      <c r="AF21"/>
    </row>
    <row r="22" spans="1:32">
      <c r="A22" s="52">
        <v>20</v>
      </c>
      <c r="B22" s="53">
        <v>727</v>
      </c>
      <c r="C22" s="54" t="s">
        <v>61</v>
      </c>
      <c r="D22" s="55" t="s">
        <v>52</v>
      </c>
      <c r="E22" s="56" t="s">
        <v>38</v>
      </c>
      <c r="F22" s="57">
        <v>6488.33142857143</v>
      </c>
      <c r="G22" s="57">
        <f t="shared" si="0"/>
        <v>19464.9942857143</v>
      </c>
      <c r="H22" s="57">
        <v>1883.09632</v>
      </c>
      <c r="I22" s="57">
        <f t="shared" si="1"/>
        <v>5649.28896</v>
      </c>
      <c r="J22" s="65">
        <v>0.290228133493269</v>
      </c>
      <c r="K22" s="57">
        <v>8175.2976</v>
      </c>
      <c r="L22" s="57">
        <f t="shared" si="2"/>
        <v>24525.8928</v>
      </c>
      <c r="M22" s="57">
        <v>2287.9620288</v>
      </c>
      <c r="N22" s="57">
        <f t="shared" si="3"/>
        <v>6863.8860864</v>
      </c>
      <c r="O22" s="65">
        <v>0.279862843011366</v>
      </c>
      <c r="P22" s="66">
        <v>75.2428571428571</v>
      </c>
      <c r="Q22" s="76">
        <v>21272.35</v>
      </c>
      <c r="R22" s="76">
        <v>5025.05</v>
      </c>
      <c r="S22" s="77">
        <f t="shared" si="4"/>
        <v>0.2362244885967</v>
      </c>
      <c r="T22" s="78"/>
      <c r="U22" s="78"/>
      <c r="V22" s="79">
        <f t="shared" si="6"/>
        <v>21272.35</v>
      </c>
      <c r="W22" s="79">
        <f t="shared" si="7"/>
        <v>5025.05</v>
      </c>
      <c r="X22" s="80">
        <f t="shared" si="5"/>
        <v>1.09285159233836</v>
      </c>
      <c r="Y22" s="82">
        <f t="shared" si="8"/>
        <v>1.09285159233836</v>
      </c>
      <c r="Z22" s="82">
        <f t="shared" si="9"/>
        <v>0.889501322304462</v>
      </c>
      <c r="AA22" s="82">
        <f t="shared" si="10"/>
        <v>0.867342533601876</v>
      </c>
      <c r="AB22" s="82">
        <f t="shared" si="11"/>
        <v>0.732099853748529</v>
      </c>
      <c r="AC22" s="93"/>
      <c r="AD22" s="94"/>
      <c r="AE22" s="95"/>
      <c r="AF22" s="96"/>
    </row>
    <row r="23" spans="1:32">
      <c r="A23" s="52">
        <v>21</v>
      </c>
      <c r="B23" s="53">
        <v>570</v>
      </c>
      <c r="C23" s="54" t="s">
        <v>62</v>
      </c>
      <c r="D23" s="55" t="s">
        <v>52</v>
      </c>
      <c r="E23" s="56" t="s">
        <v>38</v>
      </c>
      <c r="F23" s="57">
        <v>6618.904</v>
      </c>
      <c r="G23" s="57">
        <f t="shared" si="0"/>
        <v>19856.712</v>
      </c>
      <c r="H23" s="57">
        <v>1963.39472</v>
      </c>
      <c r="I23" s="57">
        <f t="shared" si="1"/>
        <v>5890.18416</v>
      </c>
      <c r="J23" s="65">
        <v>0.296634415607176</v>
      </c>
      <c r="K23" s="57">
        <v>8339.81904</v>
      </c>
      <c r="L23" s="57">
        <f t="shared" si="2"/>
        <v>25019.45712</v>
      </c>
      <c r="M23" s="57">
        <v>2385.5245848</v>
      </c>
      <c r="N23" s="57">
        <f t="shared" si="3"/>
        <v>7156.5737544</v>
      </c>
      <c r="O23" s="65">
        <v>0.286040329335491</v>
      </c>
      <c r="P23" s="66">
        <v>86.9892857142857</v>
      </c>
      <c r="Q23" s="76">
        <v>21517.07</v>
      </c>
      <c r="R23" s="76">
        <v>6220.73</v>
      </c>
      <c r="S23" s="77">
        <f t="shared" si="4"/>
        <v>0.289106741763632</v>
      </c>
      <c r="T23" s="78"/>
      <c r="U23" s="78"/>
      <c r="V23" s="79">
        <f t="shared" si="6"/>
        <v>21517.07</v>
      </c>
      <c r="W23" s="79">
        <f t="shared" si="7"/>
        <v>6220.73</v>
      </c>
      <c r="X23" s="80">
        <f t="shared" si="5"/>
        <v>1.08361696538682</v>
      </c>
      <c r="Y23" s="92">
        <f t="shared" si="8"/>
        <v>1.08361696538682</v>
      </c>
      <c r="Z23" s="92">
        <f t="shared" si="9"/>
        <v>1.05611808239286</v>
      </c>
      <c r="AA23" s="82">
        <f t="shared" si="10"/>
        <v>0.860013464592712</v>
      </c>
      <c r="AB23" s="82">
        <f t="shared" si="11"/>
        <v>0.869232989623753</v>
      </c>
      <c r="AC23" s="93">
        <v>400</v>
      </c>
      <c r="AD23" s="94"/>
      <c r="AE23" s="95"/>
      <c r="AF23" s="96"/>
    </row>
    <row r="24" spans="1:32">
      <c r="A24" s="52">
        <v>22</v>
      </c>
      <c r="B24" s="53">
        <v>52</v>
      </c>
      <c r="C24" s="54" t="s">
        <v>63</v>
      </c>
      <c r="D24" s="55" t="s">
        <v>33</v>
      </c>
      <c r="E24" s="56" t="s">
        <v>38</v>
      </c>
      <c r="F24" s="57">
        <v>7675.39428571429</v>
      </c>
      <c r="G24" s="57">
        <f t="shared" si="0"/>
        <v>23026.1828571429</v>
      </c>
      <c r="H24" s="57">
        <v>2320.62768</v>
      </c>
      <c r="I24" s="57">
        <f t="shared" si="1"/>
        <v>6961.88304</v>
      </c>
      <c r="J24" s="65">
        <v>0.302346380344165</v>
      </c>
      <c r="K24" s="57">
        <v>9670.9968</v>
      </c>
      <c r="L24" s="57">
        <f t="shared" si="2"/>
        <v>29012.9904</v>
      </c>
      <c r="M24" s="57">
        <v>2819.5626312</v>
      </c>
      <c r="N24" s="57">
        <f t="shared" si="3"/>
        <v>8458.6878936</v>
      </c>
      <c r="O24" s="65">
        <v>0.291548295331873</v>
      </c>
      <c r="P24" s="66">
        <v>81.8142857142857</v>
      </c>
      <c r="Q24" s="76">
        <v>24736.99</v>
      </c>
      <c r="R24" s="76">
        <v>6929.69</v>
      </c>
      <c r="S24" s="77">
        <f t="shared" si="4"/>
        <v>0.280134729407256</v>
      </c>
      <c r="T24" s="78"/>
      <c r="U24" s="78"/>
      <c r="V24" s="79">
        <f t="shared" si="6"/>
        <v>24736.99</v>
      </c>
      <c r="W24" s="79">
        <f t="shared" si="7"/>
        <v>6929.69</v>
      </c>
      <c r="X24" s="80">
        <f t="shared" si="5"/>
        <v>1.07429833913294</v>
      </c>
      <c r="Y24" s="82">
        <f t="shared" si="8"/>
        <v>1.07429833913294</v>
      </c>
      <c r="Z24" s="82">
        <f t="shared" si="9"/>
        <v>0.995375814299805</v>
      </c>
      <c r="AA24" s="82">
        <f t="shared" si="10"/>
        <v>0.852617729470589</v>
      </c>
      <c r="AB24" s="82">
        <f t="shared" si="11"/>
        <v>0.819239353333173</v>
      </c>
      <c r="AC24" s="93"/>
      <c r="AD24" s="94"/>
      <c r="AE24" s="95"/>
      <c r="AF24"/>
    </row>
    <row r="25" spans="1:32">
      <c r="A25" s="52">
        <v>23</v>
      </c>
      <c r="B25" s="53">
        <v>747</v>
      </c>
      <c r="C25" s="54" t="s">
        <v>64</v>
      </c>
      <c r="D25" s="55" t="s">
        <v>43</v>
      </c>
      <c r="E25" s="56" t="s">
        <v>34</v>
      </c>
      <c r="F25" s="57">
        <v>10048.4197285714</v>
      </c>
      <c r="G25" s="57">
        <f t="shared" si="0"/>
        <v>30145.2591857142</v>
      </c>
      <c r="H25" s="57">
        <v>2434.954662</v>
      </c>
      <c r="I25" s="57">
        <f t="shared" si="1"/>
        <v>7304.863986</v>
      </c>
      <c r="J25" s="65">
        <v>0.242322148932186</v>
      </c>
      <c r="K25" s="57">
        <v>12359.5562661429</v>
      </c>
      <c r="L25" s="57">
        <f t="shared" si="2"/>
        <v>37078.6687984287</v>
      </c>
      <c r="M25" s="57">
        <v>2888.030154465</v>
      </c>
      <c r="N25" s="57">
        <f t="shared" si="3"/>
        <v>8664.090463395</v>
      </c>
      <c r="O25" s="65">
        <v>0.233667786470322</v>
      </c>
      <c r="P25" s="66">
        <v>92.4785714285714</v>
      </c>
      <c r="Q25" s="76">
        <v>32331.29</v>
      </c>
      <c r="R25" s="76">
        <v>7894.83</v>
      </c>
      <c r="S25" s="77">
        <f t="shared" si="4"/>
        <v>0.244185431512321</v>
      </c>
      <c r="T25" s="78"/>
      <c r="U25" s="78"/>
      <c r="V25" s="79">
        <f t="shared" si="6"/>
        <v>32331.29</v>
      </c>
      <c r="W25" s="79">
        <f t="shared" si="7"/>
        <v>7894.83</v>
      </c>
      <c r="X25" s="80">
        <f t="shared" si="5"/>
        <v>1.07251657054326</v>
      </c>
      <c r="Y25" s="92">
        <f t="shared" si="8"/>
        <v>1.07251657054326</v>
      </c>
      <c r="Z25" s="92">
        <f t="shared" si="9"/>
        <v>1.0807634495496</v>
      </c>
      <c r="AA25" s="82">
        <f t="shared" si="10"/>
        <v>0.871964691498583</v>
      </c>
      <c r="AB25" s="82">
        <f t="shared" si="11"/>
        <v>0.91121278492589</v>
      </c>
      <c r="AC25" s="93">
        <v>400</v>
      </c>
      <c r="AD25" s="94"/>
      <c r="AE25" s="95"/>
      <c r="AF25"/>
    </row>
    <row r="26" spans="1:32">
      <c r="A26" s="52">
        <v>24</v>
      </c>
      <c r="B26" s="53">
        <v>572</v>
      </c>
      <c r="C26" s="54" t="s">
        <v>65</v>
      </c>
      <c r="D26" s="55" t="s">
        <v>43</v>
      </c>
      <c r="E26" s="56" t="s">
        <v>38</v>
      </c>
      <c r="F26" s="57">
        <v>7394.65714285714</v>
      </c>
      <c r="G26" s="57">
        <f t="shared" si="0"/>
        <v>22183.9714285714</v>
      </c>
      <c r="H26" s="57">
        <v>2225.33696</v>
      </c>
      <c r="I26" s="57">
        <f t="shared" si="1"/>
        <v>6676.01088</v>
      </c>
      <c r="J26" s="65">
        <v>0.300938490724964</v>
      </c>
      <c r="K26" s="57">
        <v>9317.268</v>
      </c>
      <c r="L26" s="57">
        <f t="shared" si="2"/>
        <v>27951.804</v>
      </c>
      <c r="M26" s="57">
        <v>2703.7844064</v>
      </c>
      <c r="N26" s="57">
        <f t="shared" si="3"/>
        <v>8111.3532192</v>
      </c>
      <c r="O26" s="65">
        <v>0.290190687484786</v>
      </c>
      <c r="P26" s="66">
        <v>84.4428571428571</v>
      </c>
      <c r="Q26" s="76">
        <v>23686.29</v>
      </c>
      <c r="R26" s="76">
        <v>7330.35</v>
      </c>
      <c r="S26" s="77">
        <f t="shared" si="4"/>
        <v>0.309476494630438</v>
      </c>
      <c r="T26" s="78"/>
      <c r="U26" s="78"/>
      <c r="V26" s="79">
        <f t="shared" si="6"/>
        <v>23686.29</v>
      </c>
      <c r="W26" s="79">
        <f t="shared" si="7"/>
        <v>7330.35</v>
      </c>
      <c r="X26" s="80">
        <f t="shared" si="5"/>
        <v>1.06772090273673</v>
      </c>
      <c r="Y26" s="92">
        <f t="shared" si="8"/>
        <v>1.06772090273673</v>
      </c>
      <c r="Z26" s="92">
        <f t="shared" si="9"/>
        <v>1.09801348915717</v>
      </c>
      <c r="AA26" s="82">
        <f t="shared" si="10"/>
        <v>0.847397541854544</v>
      </c>
      <c r="AB26" s="82">
        <f t="shared" si="11"/>
        <v>0.903714805890671</v>
      </c>
      <c r="AC26" s="93">
        <v>400</v>
      </c>
      <c r="AD26" s="94"/>
      <c r="AE26" s="95"/>
      <c r="AF26"/>
    </row>
    <row r="27" spans="1:32">
      <c r="A27" s="52">
        <v>25</v>
      </c>
      <c r="B27" s="53">
        <v>104838</v>
      </c>
      <c r="C27" s="54" t="s">
        <v>66</v>
      </c>
      <c r="D27" s="55" t="s">
        <v>33</v>
      </c>
      <c r="E27" s="56" t="s">
        <v>41</v>
      </c>
      <c r="F27" s="57">
        <v>4148.01857142857</v>
      </c>
      <c r="G27" s="57">
        <f t="shared" si="0"/>
        <v>12444.0557142857</v>
      </c>
      <c r="H27" s="57">
        <v>1069.649</v>
      </c>
      <c r="I27" s="57">
        <f t="shared" si="1"/>
        <v>3208.947</v>
      </c>
      <c r="J27" s="65">
        <v>0.257869867644207</v>
      </c>
      <c r="K27" s="57">
        <v>5226.5034</v>
      </c>
      <c r="L27" s="57">
        <f t="shared" si="2"/>
        <v>15679.5102</v>
      </c>
      <c r="M27" s="57">
        <v>1299.623535</v>
      </c>
      <c r="N27" s="57">
        <f t="shared" si="3"/>
        <v>3898.870605</v>
      </c>
      <c r="O27" s="65">
        <v>0.248660229514057</v>
      </c>
      <c r="P27" s="66">
        <v>51.6857142857143</v>
      </c>
      <c r="Q27" s="76">
        <v>13277.4</v>
      </c>
      <c r="R27" s="76">
        <v>3679.81</v>
      </c>
      <c r="S27" s="77">
        <f t="shared" si="4"/>
        <v>0.277148387485502</v>
      </c>
      <c r="T27" s="78"/>
      <c r="U27" s="78"/>
      <c r="V27" s="79">
        <f t="shared" si="6"/>
        <v>13277.4</v>
      </c>
      <c r="W27" s="79">
        <f t="shared" si="7"/>
        <v>3679.81</v>
      </c>
      <c r="X27" s="80">
        <f t="shared" si="5"/>
        <v>1.06696725768896</v>
      </c>
      <c r="Y27" s="92">
        <f t="shared" si="8"/>
        <v>1.06696725768896</v>
      </c>
      <c r="Z27" s="92">
        <f t="shared" si="9"/>
        <v>1.14673442721242</v>
      </c>
      <c r="AA27" s="82">
        <f t="shared" si="10"/>
        <v>0.84679941086425</v>
      </c>
      <c r="AB27" s="82">
        <f t="shared" si="11"/>
        <v>0.943814343384704</v>
      </c>
      <c r="AC27" s="93">
        <v>400</v>
      </c>
      <c r="AD27" s="94"/>
      <c r="AE27" s="95"/>
      <c r="AF27"/>
    </row>
    <row r="28" spans="1:32">
      <c r="A28" s="52">
        <v>26</v>
      </c>
      <c r="B28" s="53">
        <v>104428</v>
      </c>
      <c r="C28" s="54" t="s">
        <v>67</v>
      </c>
      <c r="D28" s="55" t="s">
        <v>33</v>
      </c>
      <c r="E28" s="56" t="s">
        <v>41</v>
      </c>
      <c r="F28" s="57">
        <v>6235.3915</v>
      </c>
      <c r="G28" s="57">
        <f t="shared" si="0"/>
        <v>18706.1745</v>
      </c>
      <c r="H28" s="57">
        <v>1787.24602</v>
      </c>
      <c r="I28" s="57">
        <f t="shared" si="1"/>
        <v>5361.73806</v>
      </c>
      <c r="J28" s="65">
        <v>0.286629319105304</v>
      </c>
      <c r="K28" s="57">
        <v>7856.59329</v>
      </c>
      <c r="L28" s="57">
        <f t="shared" si="2"/>
        <v>23569.77987</v>
      </c>
      <c r="M28" s="57">
        <v>2171.5039143</v>
      </c>
      <c r="N28" s="57">
        <f t="shared" si="3"/>
        <v>6514.5117429</v>
      </c>
      <c r="O28" s="65">
        <v>0.276392557708686</v>
      </c>
      <c r="P28" s="66">
        <v>74.4857142857143</v>
      </c>
      <c r="Q28" s="76">
        <v>19947.01</v>
      </c>
      <c r="R28" s="76">
        <v>5583.02</v>
      </c>
      <c r="S28" s="77">
        <f t="shared" si="4"/>
        <v>0.279892575378465</v>
      </c>
      <c r="T28" s="78"/>
      <c r="U28" s="78"/>
      <c r="V28" s="79">
        <f t="shared" si="6"/>
        <v>19947.01</v>
      </c>
      <c r="W28" s="79">
        <f t="shared" si="7"/>
        <v>5583.02</v>
      </c>
      <c r="X28" s="80">
        <f t="shared" si="5"/>
        <v>1.06633293728763</v>
      </c>
      <c r="Y28" s="92">
        <f t="shared" si="8"/>
        <v>1.06633293728763</v>
      </c>
      <c r="Z28" s="92">
        <f t="shared" si="9"/>
        <v>1.04127056143433</v>
      </c>
      <c r="AA28" s="82">
        <f t="shared" si="10"/>
        <v>0.846295981974311</v>
      </c>
      <c r="AB28" s="82">
        <f t="shared" si="11"/>
        <v>0.857012807764878</v>
      </c>
      <c r="AC28" s="93">
        <v>400</v>
      </c>
      <c r="AD28" s="94"/>
      <c r="AE28" s="95"/>
      <c r="AF28"/>
    </row>
    <row r="29" spans="1:32">
      <c r="A29" s="52">
        <v>27</v>
      </c>
      <c r="B29" s="53">
        <v>539</v>
      </c>
      <c r="C29" s="54" t="s">
        <v>68</v>
      </c>
      <c r="D29" s="55" t="s">
        <v>36</v>
      </c>
      <c r="E29" s="56" t="s">
        <v>38</v>
      </c>
      <c r="F29" s="57">
        <v>6428.49257142857</v>
      </c>
      <c r="G29" s="57">
        <f t="shared" si="0"/>
        <v>19285.4777142857</v>
      </c>
      <c r="H29" s="57">
        <v>1750.90832</v>
      </c>
      <c r="I29" s="57">
        <f t="shared" si="1"/>
        <v>5252.72496</v>
      </c>
      <c r="J29" s="65">
        <v>0.272366857477896</v>
      </c>
      <c r="K29" s="57">
        <v>8099.90064</v>
      </c>
      <c r="L29" s="57">
        <f t="shared" si="2"/>
        <v>24299.70192</v>
      </c>
      <c r="M29" s="57">
        <v>2127.3536088</v>
      </c>
      <c r="N29" s="57">
        <f t="shared" si="3"/>
        <v>6382.0608264</v>
      </c>
      <c r="O29" s="65">
        <v>0.262639469710828</v>
      </c>
      <c r="P29" s="66">
        <v>66.5357142857143</v>
      </c>
      <c r="Q29" s="76">
        <v>20523.14</v>
      </c>
      <c r="R29" s="76">
        <v>5167.75</v>
      </c>
      <c r="S29" s="77">
        <f t="shared" si="4"/>
        <v>0.25180113764268</v>
      </c>
      <c r="T29" s="78"/>
      <c r="U29" s="78"/>
      <c r="V29" s="79">
        <f t="shared" si="6"/>
        <v>20523.14</v>
      </c>
      <c r="W29" s="79">
        <f t="shared" si="7"/>
        <v>5167.75</v>
      </c>
      <c r="X29" s="80">
        <f t="shared" si="5"/>
        <v>1.06417586870547</v>
      </c>
      <c r="Y29" s="82">
        <f t="shared" si="8"/>
        <v>1.06417586870547</v>
      </c>
      <c r="Z29" s="82">
        <f t="shared" si="9"/>
        <v>0.983822690004314</v>
      </c>
      <c r="AA29" s="82">
        <f t="shared" si="10"/>
        <v>0.84458402278212</v>
      </c>
      <c r="AB29" s="82">
        <f t="shared" si="11"/>
        <v>0.809730609057048</v>
      </c>
      <c r="AC29" s="93"/>
      <c r="AD29" s="94"/>
      <c r="AE29" s="95"/>
      <c r="AF29"/>
    </row>
    <row r="30" spans="1:32">
      <c r="A30" s="52">
        <v>28</v>
      </c>
      <c r="B30" s="53">
        <v>355</v>
      </c>
      <c r="C30" s="54" t="s">
        <v>69</v>
      </c>
      <c r="D30" s="55" t="s">
        <v>43</v>
      </c>
      <c r="E30" s="56" t="s">
        <v>34</v>
      </c>
      <c r="F30" s="57">
        <v>9590.94732142857</v>
      </c>
      <c r="G30" s="57">
        <f t="shared" si="0"/>
        <v>28772.8419642857</v>
      </c>
      <c r="H30" s="57">
        <v>2738.627325</v>
      </c>
      <c r="I30" s="57">
        <f t="shared" si="1"/>
        <v>8215.881975</v>
      </c>
      <c r="J30" s="65">
        <v>0.285542943071038</v>
      </c>
      <c r="K30" s="57">
        <v>11796.8652053571</v>
      </c>
      <c r="L30" s="57">
        <f t="shared" si="2"/>
        <v>35390.5956160713</v>
      </c>
      <c r="M30" s="57">
        <v>3248.2076236875</v>
      </c>
      <c r="N30" s="57">
        <f t="shared" si="3"/>
        <v>9744.6228710625</v>
      </c>
      <c r="O30" s="65">
        <v>0.275344980818501</v>
      </c>
      <c r="P30" s="66">
        <v>104.892857142857</v>
      </c>
      <c r="Q30" s="76">
        <v>30353.75</v>
      </c>
      <c r="R30" s="76">
        <v>9221.1</v>
      </c>
      <c r="S30" s="77">
        <f t="shared" si="4"/>
        <v>0.303787835110983</v>
      </c>
      <c r="T30" s="78"/>
      <c r="U30" s="78"/>
      <c r="V30" s="79">
        <f t="shared" si="6"/>
        <v>30353.75</v>
      </c>
      <c r="W30" s="79">
        <f t="shared" si="7"/>
        <v>9221.1</v>
      </c>
      <c r="X30" s="80">
        <f t="shared" si="5"/>
        <v>1.05494445205227</v>
      </c>
      <c r="Y30" s="92">
        <f t="shared" si="8"/>
        <v>1.05494445205227</v>
      </c>
      <c r="Z30" s="92">
        <f t="shared" si="9"/>
        <v>1.12235059218946</v>
      </c>
      <c r="AA30" s="82">
        <f t="shared" si="10"/>
        <v>0.857678416302663</v>
      </c>
      <c r="AB30" s="82">
        <f t="shared" si="11"/>
        <v>0.946275717594249</v>
      </c>
      <c r="AC30" s="93">
        <v>400</v>
      </c>
      <c r="AD30" s="94"/>
      <c r="AE30" s="95"/>
      <c r="AF30"/>
    </row>
    <row r="31" spans="1:32">
      <c r="A31" s="52">
        <v>29</v>
      </c>
      <c r="B31" s="53">
        <v>102934</v>
      </c>
      <c r="C31" s="54" t="s">
        <v>70</v>
      </c>
      <c r="D31" s="55" t="s">
        <v>52</v>
      </c>
      <c r="E31" s="56" t="s">
        <v>34</v>
      </c>
      <c r="F31" s="57">
        <v>11813.3228571429</v>
      </c>
      <c r="G31" s="57">
        <f t="shared" si="0"/>
        <v>35439.9685714287</v>
      </c>
      <c r="H31" s="57">
        <v>3158.1816</v>
      </c>
      <c r="I31" s="57">
        <f t="shared" si="1"/>
        <v>9474.5448</v>
      </c>
      <c r="J31" s="65">
        <v>0.26734066597447</v>
      </c>
      <c r="K31" s="57">
        <v>14530.3871142857</v>
      </c>
      <c r="L31" s="57">
        <f t="shared" si="2"/>
        <v>43591.1613428571</v>
      </c>
      <c r="M31" s="57">
        <v>3745.828962</v>
      </c>
      <c r="N31" s="57">
        <f t="shared" si="3"/>
        <v>11237.486886</v>
      </c>
      <c r="O31" s="65">
        <v>0.25779278504681</v>
      </c>
      <c r="P31" s="66">
        <v>146.378571428571</v>
      </c>
      <c r="Q31" s="76">
        <v>37110.05</v>
      </c>
      <c r="R31" s="76">
        <v>9065.2</v>
      </c>
      <c r="S31" s="77">
        <f t="shared" si="4"/>
        <v>0.244278840906978</v>
      </c>
      <c r="T31" s="78"/>
      <c r="U31" s="78"/>
      <c r="V31" s="79">
        <f t="shared" si="6"/>
        <v>37110.05</v>
      </c>
      <c r="W31" s="79">
        <f t="shared" si="7"/>
        <v>9065.2</v>
      </c>
      <c r="X31" s="80">
        <f t="shared" si="5"/>
        <v>1.04712423559872</v>
      </c>
      <c r="Y31" s="82">
        <f t="shared" si="8"/>
        <v>1.04712423559872</v>
      </c>
      <c r="Z31" s="82">
        <f t="shared" si="9"/>
        <v>0.95679530693654</v>
      </c>
      <c r="AA31" s="82">
        <f t="shared" si="10"/>
        <v>0.851320516746932</v>
      </c>
      <c r="AB31" s="82">
        <f t="shared" si="11"/>
        <v>0.806692821265376</v>
      </c>
      <c r="AC31" s="93"/>
      <c r="AD31" s="94"/>
      <c r="AE31" s="95"/>
      <c r="AF31" s="96"/>
    </row>
    <row r="32" spans="1:32">
      <c r="A32" s="59">
        <v>30</v>
      </c>
      <c r="B32" s="60">
        <v>105751</v>
      </c>
      <c r="C32" s="61" t="s">
        <v>71</v>
      </c>
      <c r="D32" s="62" t="s">
        <v>48</v>
      </c>
      <c r="E32" s="56" t="s">
        <v>41</v>
      </c>
      <c r="F32" s="57">
        <v>5083.29128571429</v>
      </c>
      <c r="G32" s="57">
        <f t="shared" si="0"/>
        <v>15249.8738571429</v>
      </c>
      <c r="H32" s="57">
        <v>1524.00276</v>
      </c>
      <c r="I32" s="57">
        <f t="shared" si="1"/>
        <v>4572.00828</v>
      </c>
      <c r="J32" s="65">
        <v>0.299806301535965</v>
      </c>
      <c r="K32" s="57">
        <v>6404.94702</v>
      </c>
      <c r="L32" s="57">
        <f t="shared" si="2"/>
        <v>19214.84106</v>
      </c>
      <c r="M32" s="57">
        <v>1851.6633534</v>
      </c>
      <c r="N32" s="57">
        <f t="shared" si="3"/>
        <v>5554.9900602</v>
      </c>
      <c r="O32" s="65">
        <v>0.289098933623966</v>
      </c>
      <c r="P32" s="66">
        <v>83.4</v>
      </c>
      <c r="Q32" s="76">
        <v>15926.22</v>
      </c>
      <c r="R32" s="76">
        <v>3468.36</v>
      </c>
      <c r="S32" s="77">
        <f t="shared" si="4"/>
        <v>0.217776722913535</v>
      </c>
      <c r="T32" s="78"/>
      <c r="U32" s="78"/>
      <c r="V32" s="79">
        <f t="shared" si="6"/>
        <v>15926.22</v>
      </c>
      <c r="W32" s="79">
        <f t="shared" si="7"/>
        <v>3468.36</v>
      </c>
      <c r="X32" s="80">
        <f t="shared" si="5"/>
        <v>1.0443509336007</v>
      </c>
      <c r="Y32" s="82">
        <f t="shared" si="8"/>
        <v>1.04435093360069</v>
      </c>
      <c r="Z32" s="82">
        <f t="shared" si="9"/>
        <v>0.758607550028321</v>
      </c>
      <c r="AA32" s="82">
        <f t="shared" si="10"/>
        <v>0.82884994730214</v>
      </c>
      <c r="AB32" s="82">
        <f t="shared" si="11"/>
        <v>0.624368353932775</v>
      </c>
      <c r="AC32" s="93"/>
      <c r="AD32" s="94"/>
      <c r="AE32" s="95"/>
      <c r="AF32" s="26"/>
    </row>
    <row r="33" spans="1:32">
      <c r="A33" s="52">
        <v>31</v>
      </c>
      <c r="B33" s="53">
        <v>594</v>
      </c>
      <c r="C33" s="54" t="s">
        <v>72</v>
      </c>
      <c r="D33" s="55" t="s">
        <v>36</v>
      </c>
      <c r="E33" s="56" t="s">
        <v>41</v>
      </c>
      <c r="F33" s="57">
        <v>6480.41028571429</v>
      </c>
      <c r="G33" s="57">
        <f t="shared" si="0"/>
        <v>19441.2308571429</v>
      </c>
      <c r="H33" s="57">
        <v>2059.41344</v>
      </c>
      <c r="I33" s="57">
        <f t="shared" si="1"/>
        <v>6178.24032</v>
      </c>
      <c r="J33" s="65">
        <v>0.317790594916477</v>
      </c>
      <c r="K33" s="57">
        <v>8165.31696</v>
      </c>
      <c r="L33" s="57">
        <f t="shared" si="2"/>
        <v>24495.95088</v>
      </c>
      <c r="M33" s="57">
        <v>2502.1873296</v>
      </c>
      <c r="N33" s="57">
        <f t="shared" si="3"/>
        <v>7506.5619888</v>
      </c>
      <c r="O33" s="65">
        <v>0.306440930812317</v>
      </c>
      <c r="P33" s="66">
        <v>63.3428571428571</v>
      </c>
      <c r="Q33" s="76">
        <v>20211.16</v>
      </c>
      <c r="R33" s="76">
        <v>5348.22</v>
      </c>
      <c r="S33" s="77">
        <f t="shared" si="4"/>
        <v>0.264617171899089</v>
      </c>
      <c r="T33" s="78"/>
      <c r="U33" s="78"/>
      <c r="V33" s="79">
        <f t="shared" si="6"/>
        <v>20211.16</v>
      </c>
      <c r="W33" s="79">
        <f t="shared" si="7"/>
        <v>5348.22</v>
      </c>
      <c r="X33" s="80">
        <f t="shared" si="5"/>
        <v>1.03960290109791</v>
      </c>
      <c r="Y33" s="82">
        <f t="shared" si="8"/>
        <v>1.03960290109791</v>
      </c>
      <c r="Z33" s="82">
        <f t="shared" si="9"/>
        <v>0.865654251532903</v>
      </c>
      <c r="AA33" s="82">
        <f t="shared" si="10"/>
        <v>0.825081667538027</v>
      </c>
      <c r="AB33" s="82">
        <f t="shared" si="11"/>
        <v>0.712472635006504</v>
      </c>
      <c r="AC33" s="93"/>
      <c r="AD33" s="94"/>
      <c r="AE33" s="95"/>
      <c r="AF33"/>
    </row>
    <row r="34" spans="1:32">
      <c r="A34" s="52">
        <v>32</v>
      </c>
      <c r="B34" s="53">
        <v>578</v>
      </c>
      <c r="C34" s="54" t="s">
        <v>73</v>
      </c>
      <c r="D34" s="55" t="s">
        <v>43</v>
      </c>
      <c r="E34" s="56" t="s">
        <v>34</v>
      </c>
      <c r="F34" s="57">
        <v>11658.602</v>
      </c>
      <c r="G34" s="57">
        <f t="shared" si="0"/>
        <v>34975.806</v>
      </c>
      <c r="H34" s="57">
        <v>3838.0034</v>
      </c>
      <c r="I34" s="57">
        <f t="shared" si="1"/>
        <v>11514.0102</v>
      </c>
      <c r="J34" s="65">
        <v>0.32919928135466</v>
      </c>
      <c r="K34" s="57">
        <v>14340.08046</v>
      </c>
      <c r="L34" s="57">
        <f t="shared" si="2"/>
        <v>43020.24138</v>
      </c>
      <c r="M34" s="57">
        <v>4552.1461755</v>
      </c>
      <c r="N34" s="57">
        <f t="shared" si="3"/>
        <v>13656.4385265</v>
      </c>
      <c r="O34" s="65">
        <v>0.317442164163422</v>
      </c>
      <c r="P34" s="66">
        <v>177.335714285714</v>
      </c>
      <c r="Q34" s="76">
        <v>36254.65</v>
      </c>
      <c r="R34" s="76">
        <v>11209.1</v>
      </c>
      <c r="S34" s="77">
        <f t="shared" si="4"/>
        <v>0.309176891791812</v>
      </c>
      <c r="T34" s="78"/>
      <c r="U34" s="78"/>
      <c r="V34" s="79">
        <f t="shared" si="6"/>
        <v>36254.65</v>
      </c>
      <c r="W34" s="79">
        <f t="shared" si="7"/>
        <v>11209.1</v>
      </c>
      <c r="X34" s="80">
        <f t="shared" si="5"/>
        <v>1.03656367490144</v>
      </c>
      <c r="Y34" s="82">
        <f t="shared" si="8"/>
        <v>1.03656367490144</v>
      </c>
      <c r="Z34" s="82">
        <f t="shared" si="9"/>
        <v>0.973518331606133</v>
      </c>
      <c r="AA34" s="82">
        <f t="shared" si="10"/>
        <v>0.842734695041825</v>
      </c>
      <c r="AB34" s="82">
        <f t="shared" si="11"/>
        <v>0.820792330170784</v>
      </c>
      <c r="AC34" s="93"/>
      <c r="AD34" s="94"/>
      <c r="AE34" s="95"/>
      <c r="AF34"/>
    </row>
    <row r="35" spans="1:32">
      <c r="A35" s="52">
        <v>33</v>
      </c>
      <c r="B35" s="53">
        <v>721</v>
      </c>
      <c r="C35" s="54" t="s">
        <v>74</v>
      </c>
      <c r="D35" s="55" t="s">
        <v>36</v>
      </c>
      <c r="E35" s="56" t="s">
        <v>38</v>
      </c>
      <c r="F35" s="57">
        <v>7652.21942857143</v>
      </c>
      <c r="G35" s="57">
        <f t="shared" si="0"/>
        <v>22956.6582857143</v>
      </c>
      <c r="H35" s="57">
        <v>2542.83568</v>
      </c>
      <c r="I35" s="57">
        <f t="shared" si="1"/>
        <v>7628.50704</v>
      </c>
      <c r="J35" s="65">
        <v>0.332300413459878</v>
      </c>
      <c r="K35" s="57">
        <v>9641.79648</v>
      </c>
      <c r="L35" s="57">
        <f t="shared" si="2"/>
        <v>28925.38944</v>
      </c>
      <c r="M35" s="57">
        <v>3089.5453512</v>
      </c>
      <c r="N35" s="57">
        <f t="shared" si="3"/>
        <v>9268.6360536</v>
      </c>
      <c r="O35" s="65">
        <v>0.320432541550597</v>
      </c>
      <c r="P35" s="66">
        <v>100.542857142857</v>
      </c>
      <c r="Q35" s="76">
        <v>23745.15</v>
      </c>
      <c r="R35" s="76">
        <v>7352.58</v>
      </c>
      <c r="S35" s="77">
        <f t="shared" si="4"/>
        <v>0.309645548669939</v>
      </c>
      <c r="T35" s="78"/>
      <c r="U35" s="78"/>
      <c r="V35" s="79">
        <f t="shared" si="6"/>
        <v>23745.15</v>
      </c>
      <c r="W35" s="79">
        <f t="shared" si="7"/>
        <v>7352.58</v>
      </c>
      <c r="X35" s="80">
        <f t="shared" si="5"/>
        <v>1.03434697265047</v>
      </c>
      <c r="Y35" s="82">
        <f t="shared" si="8"/>
        <v>1.03434697265047</v>
      </c>
      <c r="Z35" s="82">
        <f t="shared" si="9"/>
        <v>0.963829483468629</v>
      </c>
      <c r="AA35" s="82">
        <f t="shared" si="10"/>
        <v>0.820910295754345</v>
      </c>
      <c r="AB35" s="82">
        <f t="shared" si="11"/>
        <v>0.793275295035909</v>
      </c>
      <c r="AC35" s="93"/>
      <c r="AD35" s="94"/>
      <c r="AE35" s="95"/>
      <c r="AF35"/>
    </row>
    <row r="36" spans="1:32">
      <c r="A36" s="52">
        <v>34</v>
      </c>
      <c r="B36" s="53">
        <v>104430</v>
      </c>
      <c r="C36" s="54" t="s">
        <v>75</v>
      </c>
      <c r="D36" s="55" t="s">
        <v>48</v>
      </c>
      <c r="E36" s="56" t="s">
        <v>41</v>
      </c>
      <c r="F36" s="57">
        <v>4977.39785714286</v>
      </c>
      <c r="G36" s="57">
        <f t="shared" si="0"/>
        <v>14932.1935714286</v>
      </c>
      <c r="H36" s="57">
        <v>1391.51628</v>
      </c>
      <c r="I36" s="57">
        <f t="shared" si="1"/>
        <v>4174.54884</v>
      </c>
      <c r="J36" s="65">
        <v>0.279567018739137</v>
      </c>
      <c r="K36" s="57">
        <v>6271.5213</v>
      </c>
      <c r="L36" s="57">
        <f t="shared" si="2"/>
        <v>18814.5639</v>
      </c>
      <c r="M36" s="57">
        <v>1690.6922802</v>
      </c>
      <c r="N36" s="57">
        <f t="shared" si="3"/>
        <v>5072.0768406</v>
      </c>
      <c r="O36" s="65">
        <v>0.269582482355597</v>
      </c>
      <c r="P36" s="66">
        <v>57.0857142857143</v>
      </c>
      <c r="Q36" s="76">
        <v>15440.49</v>
      </c>
      <c r="R36" s="76">
        <v>3495.91</v>
      </c>
      <c r="S36" s="77">
        <f t="shared" si="4"/>
        <v>0.226411856100422</v>
      </c>
      <c r="T36" s="81">
        <v>1190</v>
      </c>
      <c r="U36" s="81">
        <v>315</v>
      </c>
      <c r="V36" s="79">
        <f t="shared" ref="V36:V67" si="13">Q36-T36</f>
        <v>14250.49</v>
      </c>
      <c r="W36" s="79">
        <f t="shared" ref="W36:W67" si="14">R36-U36</f>
        <v>3180.91</v>
      </c>
      <c r="X36" s="80">
        <f t="shared" si="5"/>
        <v>1.03404030534027</v>
      </c>
      <c r="Y36" s="82">
        <f t="shared" ref="Y36:Y67" si="15">V36/G36</f>
        <v>0.954346722859729</v>
      </c>
      <c r="Z36" s="82">
        <f t="shared" ref="Z36:Z67" si="16">W36/I36</f>
        <v>0.761976951741688</v>
      </c>
      <c r="AA36" s="82">
        <f t="shared" ref="AA36:AA67" si="17">V36/L36</f>
        <v>0.757418034015659</v>
      </c>
      <c r="AB36" s="82">
        <f t="shared" ref="AB36:AB67" si="18">W36/N36</f>
        <v>0.627141524067233</v>
      </c>
      <c r="AC36" s="93"/>
      <c r="AD36" s="94"/>
      <c r="AE36" s="95"/>
      <c r="AF36" s="26"/>
    </row>
    <row r="37" spans="1:32">
      <c r="A37" s="52">
        <v>35</v>
      </c>
      <c r="B37" s="53">
        <v>343</v>
      </c>
      <c r="C37" s="54" t="s">
        <v>76</v>
      </c>
      <c r="D37" s="55" t="s">
        <v>52</v>
      </c>
      <c r="E37" s="56" t="s">
        <v>34</v>
      </c>
      <c r="F37" s="57">
        <v>22737.199</v>
      </c>
      <c r="G37" s="57">
        <f t="shared" si="0"/>
        <v>68211.597</v>
      </c>
      <c r="H37" s="57">
        <v>5770.7447</v>
      </c>
      <c r="I37" s="57">
        <f t="shared" si="1"/>
        <v>17312.2341</v>
      </c>
      <c r="J37" s="65">
        <v>0.253801917289812</v>
      </c>
      <c r="K37" s="57">
        <v>27739.38278</v>
      </c>
      <c r="L37" s="57">
        <f t="shared" si="2"/>
        <v>83218.14834</v>
      </c>
      <c r="M37" s="57">
        <v>6788.8689435</v>
      </c>
      <c r="N37" s="57">
        <f t="shared" si="3"/>
        <v>20366.6068305</v>
      </c>
      <c r="O37" s="65">
        <v>0.24473756310089</v>
      </c>
      <c r="P37" s="66">
        <v>152.035714285714</v>
      </c>
      <c r="Q37" s="76">
        <v>70167.6</v>
      </c>
      <c r="R37" s="76">
        <v>13494.69</v>
      </c>
      <c r="S37" s="77">
        <f t="shared" si="4"/>
        <v>0.192320814735006</v>
      </c>
      <c r="T37" s="78"/>
      <c r="U37" s="78"/>
      <c r="V37" s="79">
        <f t="shared" si="13"/>
        <v>70167.6</v>
      </c>
      <c r="W37" s="79">
        <f t="shared" si="14"/>
        <v>13494.69</v>
      </c>
      <c r="X37" s="80">
        <f t="shared" si="5"/>
        <v>1.02867551979468</v>
      </c>
      <c r="Y37" s="82">
        <f t="shared" si="15"/>
        <v>1.02867551979468</v>
      </c>
      <c r="Z37" s="82">
        <f t="shared" si="16"/>
        <v>0.779488650745544</v>
      </c>
      <c r="AA37" s="82">
        <f t="shared" si="17"/>
        <v>0.843176655569407</v>
      </c>
      <c r="AB37" s="82">
        <f t="shared" si="18"/>
        <v>0.662589017027178</v>
      </c>
      <c r="AC37" s="93"/>
      <c r="AD37" s="94"/>
      <c r="AE37" s="95"/>
      <c r="AF37" s="96"/>
    </row>
    <row r="38" spans="1:32">
      <c r="A38" s="52">
        <v>36</v>
      </c>
      <c r="B38" s="53">
        <v>379</v>
      </c>
      <c r="C38" s="54" t="s">
        <v>77</v>
      </c>
      <c r="D38" s="55" t="s">
        <v>52</v>
      </c>
      <c r="E38" s="56" t="s">
        <v>34</v>
      </c>
      <c r="F38" s="57">
        <v>10521.1752</v>
      </c>
      <c r="G38" s="57">
        <f t="shared" si="0"/>
        <v>31563.5256</v>
      </c>
      <c r="H38" s="57">
        <v>2823.86433</v>
      </c>
      <c r="I38" s="57">
        <f t="shared" si="1"/>
        <v>8471.59299</v>
      </c>
      <c r="J38" s="65">
        <v>0.268398185214138</v>
      </c>
      <c r="K38" s="57">
        <v>12941.045496</v>
      </c>
      <c r="L38" s="57">
        <f t="shared" si="2"/>
        <v>38823.136488</v>
      </c>
      <c r="M38" s="57">
        <v>3349.304799975</v>
      </c>
      <c r="N38" s="57">
        <f t="shared" si="3"/>
        <v>10047.914399925</v>
      </c>
      <c r="O38" s="65">
        <v>0.258812535742205</v>
      </c>
      <c r="P38" s="66">
        <v>128.464285714286</v>
      </c>
      <c r="Q38" s="76">
        <v>32279.52</v>
      </c>
      <c r="R38" s="76">
        <v>7190.66</v>
      </c>
      <c r="S38" s="77">
        <f t="shared" si="4"/>
        <v>0.222762296341457</v>
      </c>
      <c r="T38" s="78"/>
      <c r="U38" s="78"/>
      <c r="V38" s="79">
        <f t="shared" si="13"/>
        <v>32279.52</v>
      </c>
      <c r="W38" s="79">
        <f t="shared" si="14"/>
        <v>7190.66</v>
      </c>
      <c r="X38" s="80">
        <f t="shared" si="5"/>
        <v>1.02268423398177</v>
      </c>
      <c r="Y38" s="82">
        <f t="shared" si="15"/>
        <v>1.02268423398177</v>
      </c>
      <c r="Z38" s="82">
        <f t="shared" si="16"/>
        <v>0.848796679501478</v>
      </c>
      <c r="AA38" s="82">
        <f t="shared" si="17"/>
        <v>0.831450596733147</v>
      </c>
      <c r="AB38" s="82">
        <f t="shared" si="18"/>
        <v>0.715637067932592</v>
      </c>
      <c r="AC38" s="93"/>
      <c r="AD38" s="94"/>
      <c r="AE38" s="95"/>
      <c r="AF38" s="96"/>
    </row>
    <row r="39" spans="1:32">
      <c r="A39" s="52">
        <v>37</v>
      </c>
      <c r="B39" s="53">
        <v>713</v>
      </c>
      <c r="C39" s="54" t="s">
        <v>78</v>
      </c>
      <c r="D39" s="55" t="s">
        <v>33</v>
      </c>
      <c r="E39" s="56" t="s">
        <v>41</v>
      </c>
      <c r="F39" s="57">
        <v>5202.51</v>
      </c>
      <c r="G39" s="57">
        <f t="shared" si="0"/>
        <v>15607.53</v>
      </c>
      <c r="H39" s="57">
        <v>1742.1138</v>
      </c>
      <c r="I39" s="57">
        <f t="shared" si="1"/>
        <v>5226.3414</v>
      </c>
      <c r="J39" s="65">
        <v>0.334860250148486</v>
      </c>
      <c r="K39" s="57">
        <v>6555.1626</v>
      </c>
      <c r="L39" s="57">
        <f t="shared" si="2"/>
        <v>19665.4878</v>
      </c>
      <c r="M39" s="57">
        <v>2116.668267</v>
      </c>
      <c r="N39" s="57">
        <f t="shared" si="3"/>
        <v>6350.004801</v>
      </c>
      <c r="O39" s="65">
        <v>0.322900955500326</v>
      </c>
      <c r="P39" s="66">
        <v>40.8857142857143</v>
      </c>
      <c r="Q39" s="76">
        <v>15945.73</v>
      </c>
      <c r="R39" s="76">
        <v>4524.25</v>
      </c>
      <c r="S39" s="77">
        <f t="shared" si="4"/>
        <v>0.283727994892677</v>
      </c>
      <c r="T39" s="78"/>
      <c r="U39" s="78"/>
      <c r="V39" s="79">
        <f t="shared" si="13"/>
        <v>15945.73</v>
      </c>
      <c r="W39" s="79">
        <f t="shared" si="14"/>
        <v>4524.25</v>
      </c>
      <c r="X39" s="80">
        <f t="shared" si="5"/>
        <v>1.0216690277065</v>
      </c>
      <c r="Y39" s="82">
        <f t="shared" si="15"/>
        <v>1.0216690277065</v>
      </c>
      <c r="Z39" s="82">
        <f t="shared" si="16"/>
        <v>0.865662928181462</v>
      </c>
      <c r="AA39" s="82">
        <f t="shared" si="17"/>
        <v>0.810848434687697</v>
      </c>
      <c r="AB39" s="82">
        <f t="shared" si="18"/>
        <v>0.712479776281038</v>
      </c>
      <c r="AC39" s="93"/>
      <c r="AD39" s="94"/>
      <c r="AE39" s="95"/>
      <c r="AF39"/>
    </row>
    <row r="40" spans="1:32">
      <c r="A40" s="52">
        <v>38</v>
      </c>
      <c r="B40" s="53">
        <v>753</v>
      </c>
      <c r="C40" s="54" t="s">
        <v>79</v>
      </c>
      <c r="D40" s="55" t="s">
        <v>48</v>
      </c>
      <c r="E40" s="56" t="s">
        <v>41</v>
      </c>
      <c r="F40" s="57">
        <v>4470.31714285714</v>
      </c>
      <c r="G40" s="57">
        <f t="shared" si="0"/>
        <v>13410.9514285714</v>
      </c>
      <c r="H40" s="57">
        <v>1197.82635</v>
      </c>
      <c r="I40" s="57">
        <f t="shared" si="1"/>
        <v>3593.47905</v>
      </c>
      <c r="J40" s="65">
        <v>0.267951089759691</v>
      </c>
      <c r="K40" s="57">
        <v>5632.5996</v>
      </c>
      <c r="L40" s="57">
        <f t="shared" si="2"/>
        <v>16897.7988</v>
      </c>
      <c r="M40" s="57">
        <v>1455.35901525</v>
      </c>
      <c r="N40" s="57">
        <f t="shared" si="3"/>
        <v>4366.07704575</v>
      </c>
      <c r="O40" s="65">
        <v>0.258381407982559</v>
      </c>
      <c r="P40" s="66">
        <v>53.8285714285714</v>
      </c>
      <c r="Q40" s="76">
        <v>13652.7</v>
      </c>
      <c r="R40" s="76">
        <v>3263.39</v>
      </c>
      <c r="S40" s="77">
        <f t="shared" si="4"/>
        <v>0.239028910032448</v>
      </c>
      <c r="T40" s="78"/>
      <c r="U40" s="78"/>
      <c r="V40" s="79">
        <f t="shared" si="13"/>
        <v>13652.7</v>
      </c>
      <c r="W40" s="79">
        <f t="shared" si="14"/>
        <v>3263.39</v>
      </c>
      <c r="X40" s="80">
        <f t="shared" si="5"/>
        <v>1.01802620587482</v>
      </c>
      <c r="Y40" s="82">
        <f t="shared" si="15"/>
        <v>1.01802620587482</v>
      </c>
      <c r="Z40" s="82">
        <f t="shared" si="16"/>
        <v>0.908142208314808</v>
      </c>
      <c r="AA40" s="82">
        <f t="shared" si="17"/>
        <v>0.807957306249853</v>
      </c>
      <c r="AB40" s="82">
        <f t="shared" si="18"/>
        <v>0.747442146761159</v>
      </c>
      <c r="AC40" s="93"/>
      <c r="AD40" s="94"/>
      <c r="AE40" s="95"/>
      <c r="AF40" s="26"/>
    </row>
    <row r="41" spans="1:32">
      <c r="A41" s="52">
        <v>39</v>
      </c>
      <c r="B41" s="53">
        <v>513</v>
      </c>
      <c r="C41" s="54" t="s">
        <v>80</v>
      </c>
      <c r="D41" s="55" t="s">
        <v>52</v>
      </c>
      <c r="E41" s="56" t="s">
        <v>34</v>
      </c>
      <c r="F41" s="57">
        <v>10964.072</v>
      </c>
      <c r="G41" s="57">
        <f t="shared" si="0"/>
        <v>32892.216</v>
      </c>
      <c r="H41" s="57">
        <v>3421.99046</v>
      </c>
      <c r="I41" s="57">
        <f t="shared" si="1"/>
        <v>10265.97138</v>
      </c>
      <c r="J41" s="65">
        <v>0.312109448022596</v>
      </c>
      <c r="K41" s="57">
        <v>13485.80856</v>
      </c>
      <c r="L41" s="57">
        <f t="shared" si="2"/>
        <v>40457.42568</v>
      </c>
      <c r="M41" s="57">
        <v>4058.72511345</v>
      </c>
      <c r="N41" s="57">
        <f t="shared" si="3"/>
        <v>12176.17534035</v>
      </c>
      <c r="O41" s="65">
        <v>0.300962682021789</v>
      </c>
      <c r="P41" s="66">
        <v>122.335714285714</v>
      </c>
      <c r="Q41" s="76">
        <v>33459.92</v>
      </c>
      <c r="R41" s="76">
        <v>8012.81</v>
      </c>
      <c r="S41" s="77">
        <f t="shared" si="4"/>
        <v>0.239474870232804</v>
      </c>
      <c r="T41" s="78"/>
      <c r="U41" s="78"/>
      <c r="V41" s="79">
        <f t="shared" si="13"/>
        <v>33459.92</v>
      </c>
      <c r="W41" s="79">
        <f t="shared" si="14"/>
        <v>8012.81</v>
      </c>
      <c r="X41" s="80">
        <f t="shared" si="5"/>
        <v>1.01725952425948</v>
      </c>
      <c r="Y41" s="82">
        <f t="shared" si="15"/>
        <v>1.01725952425948</v>
      </c>
      <c r="Z41" s="82">
        <f t="shared" si="16"/>
        <v>0.780521365529075</v>
      </c>
      <c r="AA41" s="82">
        <f t="shared" si="17"/>
        <v>0.827040263625592</v>
      </c>
      <c r="AB41" s="82">
        <f t="shared" si="18"/>
        <v>0.658072816465345</v>
      </c>
      <c r="AC41" s="93"/>
      <c r="AD41" s="94"/>
      <c r="AE41" s="95"/>
      <c r="AF41" s="96"/>
    </row>
    <row r="42" spans="1:32">
      <c r="A42" s="52">
        <v>40</v>
      </c>
      <c r="B42" s="53">
        <v>585</v>
      </c>
      <c r="C42" s="54" t="s">
        <v>81</v>
      </c>
      <c r="D42" s="55" t="s">
        <v>52</v>
      </c>
      <c r="E42" s="56" t="s">
        <v>34</v>
      </c>
      <c r="F42" s="57">
        <v>13409.2071428571</v>
      </c>
      <c r="G42" s="57">
        <f t="shared" si="0"/>
        <v>40227.6214285713</v>
      </c>
      <c r="H42" s="57">
        <v>3759.924875</v>
      </c>
      <c r="I42" s="57">
        <f t="shared" si="1"/>
        <v>11279.774625</v>
      </c>
      <c r="J42" s="65">
        <v>0.280398746543553</v>
      </c>
      <c r="K42" s="57">
        <v>16359.2327142857</v>
      </c>
      <c r="L42" s="57">
        <f t="shared" si="2"/>
        <v>49077.6981428571</v>
      </c>
      <c r="M42" s="57">
        <v>4423.283049375</v>
      </c>
      <c r="N42" s="57">
        <f t="shared" si="3"/>
        <v>13269.849148125</v>
      </c>
      <c r="O42" s="65">
        <v>0.270384505595569</v>
      </c>
      <c r="P42" s="66">
        <v>182.05</v>
      </c>
      <c r="Q42" s="76">
        <v>40883.13</v>
      </c>
      <c r="R42" s="76">
        <v>11292.89</v>
      </c>
      <c r="S42" s="77">
        <f t="shared" si="4"/>
        <v>0.276223713790994</v>
      </c>
      <c r="T42" s="78"/>
      <c r="U42" s="78"/>
      <c r="V42" s="79">
        <f t="shared" si="13"/>
        <v>40883.13</v>
      </c>
      <c r="W42" s="79">
        <f t="shared" si="14"/>
        <v>11292.89</v>
      </c>
      <c r="X42" s="80">
        <f t="shared" si="5"/>
        <v>1.01629498707978</v>
      </c>
      <c r="Y42" s="92">
        <f t="shared" si="15"/>
        <v>1.01629498707978</v>
      </c>
      <c r="Z42" s="92">
        <f t="shared" si="16"/>
        <v>1.00116273378113</v>
      </c>
      <c r="AA42" s="82">
        <f t="shared" si="17"/>
        <v>0.833028677934241</v>
      </c>
      <c r="AB42" s="82">
        <f t="shared" si="18"/>
        <v>0.851018717239575</v>
      </c>
      <c r="AC42" s="93">
        <v>400</v>
      </c>
      <c r="AD42" s="94"/>
      <c r="AE42" s="95"/>
      <c r="AF42" s="96"/>
    </row>
    <row r="43" spans="1:32">
      <c r="A43" s="52">
        <v>41</v>
      </c>
      <c r="B43" s="53">
        <v>102479</v>
      </c>
      <c r="C43" s="54" t="s">
        <v>82</v>
      </c>
      <c r="D43" s="55" t="s">
        <v>43</v>
      </c>
      <c r="E43" s="56" t="s">
        <v>38</v>
      </c>
      <c r="F43" s="57">
        <v>6874.98546428571</v>
      </c>
      <c r="G43" s="57">
        <f t="shared" si="0"/>
        <v>20624.9563928571</v>
      </c>
      <c r="H43" s="57">
        <v>2186.99019</v>
      </c>
      <c r="I43" s="57">
        <f t="shared" si="1"/>
        <v>6560.97057</v>
      </c>
      <c r="J43" s="65">
        <v>0.318108336571912</v>
      </c>
      <c r="K43" s="57">
        <v>8662.481685</v>
      </c>
      <c r="L43" s="57">
        <f t="shared" si="2"/>
        <v>25987.445055</v>
      </c>
      <c r="M43" s="57">
        <v>2657.19308085</v>
      </c>
      <c r="N43" s="57">
        <f t="shared" si="3"/>
        <v>7971.57924255</v>
      </c>
      <c r="O43" s="65">
        <v>0.306747324551486</v>
      </c>
      <c r="P43" s="66">
        <v>104.403571428571</v>
      </c>
      <c r="Q43" s="76">
        <v>20855.46</v>
      </c>
      <c r="R43" s="76">
        <v>6098.93</v>
      </c>
      <c r="S43" s="77">
        <f t="shared" si="4"/>
        <v>0.292438047398619</v>
      </c>
      <c r="T43" s="78"/>
      <c r="U43" s="78"/>
      <c r="V43" s="79">
        <f t="shared" si="13"/>
        <v>20855.46</v>
      </c>
      <c r="W43" s="79">
        <f t="shared" si="14"/>
        <v>6098.93</v>
      </c>
      <c r="X43" s="80">
        <f t="shared" si="5"/>
        <v>1.0111759560967</v>
      </c>
      <c r="Y43" s="82">
        <f t="shared" si="15"/>
        <v>1.0111759560967</v>
      </c>
      <c r="Z43" s="82">
        <f t="shared" si="16"/>
        <v>0.929577405496577</v>
      </c>
      <c r="AA43" s="82">
        <f t="shared" si="17"/>
        <v>0.802520600076743</v>
      </c>
      <c r="AB43" s="82">
        <f t="shared" si="18"/>
        <v>0.765084284359323</v>
      </c>
      <c r="AC43" s="93"/>
      <c r="AD43" s="94"/>
      <c r="AE43" s="95"/>
      <c r="AF43"/>
    </row>
    <row r="44" spans="1:32">
      <c r="A44" s="52">
        <v>42</v>
      </c>
      <c r="B44" s="53">
        <v>365</v>
      </c>
      <c r="C44" s="54" t="s">
        <v>83</v>
      </c>
      <c r="D44" s="55" t="s">
        <v>52</v>
      </c>
      <c r="E44" s="56" t="s">
        <v>34</v>
      </c>
      <c r="F44" s="57">
        <v>13739.264</v>
      </c>
      <c r="G44" s="57">
        <f t="shared" si="0"/>
        <v>41217.792</v>
      </c>
      <c r="H44" s="57">
        <v>4198.78648</v>
      </c>
      <c r="I44" s="57">
        <f t="shared" si="1"/>
        <v>12596.35944</v>
      </c>
      <c r="J44" s="65">
        <v>0.305604905764967</v>
      </c>
      <c r="K44" s="57">
        <v>16761.90208</v>
      </c>
      <c r="L44" s="57">
        <f t="shared" si="2"/>
        <v>50285.70624</v>
      </c>
      <c r="M44" s="57">
        <v>4939.5723804</v>
      </c>
      <c r="N44" s="57">
        <f t="shared" si="3"/>
        <v>14818.7171412</v>
      </c>
      <c r="O44" s="65">
        <v>0.294690444844789</v>
      </c>
      <c r="P44" s="66">
        <v>136.242857142857</v>
      </c>
      <c r="Q44" s="76">
        <v>41648.44</v>
      </c>
      <c r="R44" s="76">
        <v>11695.07</v>
      </c>
      <c r="S44" s="77">
        <f t="shared" si="4"/>
        <v>0.280804515127097</v>
      </c>
      <c r="T44" s="78"/>
      <c r="U44" s="78"/>
      <c r="V44" s="79">
        <f t="shared" si="13"/>
        <v>41648.44</v>
      </c>
      <c r="W44" s="79">
        <f t="shared" si="14"/>
        <v>11695.07</v>
      </c>
      <c r="X44" s="80">
        <f t="shared" si="5"/>
        <v>1.01044810939897</v>
      </c>
      <c r="Y44" s="82">
        <f t="shared" si="15"/>
        <v>1.01044810939897</v>
      </c>
      <c r="Z44" s="82">
        <f t="shared" si="16"/>
        <v>0.928448418426523</v>
      </c>
      <c r="AA44" s="82">
        <f t="shared" si="17"/>
        <v>0.828236155245058</v>
      </c>
      <c r="AB44" s="82">
        <f t="shared" si="18"/>
        <v>0.789209341710463</v>
      </c>
      <c r="AC44" s="93"/>
      <c r="AD44" s="94"/>
      <c r="AE44" s="95"/>
      <c r="AF44" s="96"/>
    </row>
    <row r="45" spans="1:32">
      <c r="A45" s="52">
        <v>43</v>
      </c>
      <c r="B45" s="53">
        <v>101453</v>
      </c>
      <c r="C45" s="54" t="s">
        <v>84</v>
      </c>
      <c r="D45" s="55" t="s">
        <v>33</v>
      </c>
      <c r="E45" s="56" t="s">
        <v>38</v>
      </c>
      <c r="F45" s="57">
        <v>9591.39578571428</v>
      </c>
      <c r="G45" s="57">
        <f t="shared" si="0"/>
        <v>28774.1873571428</v>
      </c>
      <c r="H45" s="57">
        <v>2955.532825</v>
      </c>
      <c r="I45" s="57">
        <f t="shared" si="1"/>
        <v>8866.598475</v>
      </c>
      <c r="J45" s="65">
        <v>0.308144183707033</v>
      </c>
      <c r="K45" s="57">
        <v>11797.4168164286</v>
      </c>
      <c r="L45" s="57">
        <f t="shared" si="2"/>
        <v>35392.2504492858</v>
      </c>
      <c r="M45" s="57">
        <v>3505.4730399375</v>
      </c>
      <c r="N45" s="57">
        <f t="shared" si="3"/>
        <v>10516.4191198125</v>
      </c>
      <c r="O45" s="65">
        <v>0.297139034288924</v>
      </c>
      <c r="P45" s="66">
        <v>118.367857142857</v>
      </c>
      <c r="Q45" s="76">
        <v>28993.54</v>
      </c>
      <c r="R45" s="76">
        <v>9445.06</v>
      </c>
      <c r="S45" s="77">
        <f t="shared" si="4"/>
        <v>0.325764290942051</v>
      </c>
      <c r="T45" s="78"/>
      <c r="U45" s="78"/>
      <c r="V45" s="79">
        <f t="shared" si="13"/>
        <v>28993.54</v>
      </c>
      <c r="W45" s="79">
        <f t="shared" si="14"/>
        <v>9445.06</v>
      </c>
      <c r="X45" s="80">
        <f t="shared" si="5"/>
        <v>1.00762324371266</v>
      </c>
      <c r="Y45" s="92">
        <f t="shared" si="15"/>
        <v>1.00762324371266</v>
      </c>
      <c r="Z45" s="92">
        <f t="shared" si="16"/>
        <v>1.06524052336767</v>
      </c>
      <c r="AA45" s="82">
        <f t="shared" si="17"/>
        <v>0.81920588919728</v>
      </c>
      <c r="AB45" s="82">
        <f t="shared" si="18"/>
        <v>0.898125102508124</v>
      </c>
      <c r="AC45" s="93">
        <v>400</v>
      </c>
      <c r="AD45" s="94"/>
      <c r="AE45" s="95"/>
      <c r="AF45"/>
    </row>
    <row r="46" spans="1:32">
      <c r="A46" s="52">
        <v>44</v>
      </c>
      <c r="B46" s="53">
        <v>104533</v>
      </c>
      <c r="C46" s="54" t="s">
        <v>85</v>
      </c>
      <c r="D46" s="55" t="s">
        <v>36</v>
      </c>
      <c r="E46" s="56" t="s">
        <v>41</v>
      </c>
      <c r="F46" s="57">
        <v>5011.50857142857</v>
      </c>
      <c r="G46" s="57">
        <f t="shared" si="0"/>
        <v>15034.5257142857</v>
      </c>
      <c r="H46" s="57">
        <v>1495.43982</v>
      </c>
      <c r="I46" s="57">
        <f t="shared" si="1"/>
        <v>4486.31946</v>
      </c>
      <c r="J46" s="65">
        <v>0.298401129856536</v>
      </c>
      <c r="K46" s="57">
        <v>6314.5008</v>
      </c>
      <c r="L46" s="57">
        <f t="shared" si="2"/>
        <v>18943.5024</v>
      </c>
      <c r="M46" s="57">
        <v>1816.9593813</v>
      </c>
      <c r="N46" s="57">
        <f t="shared" si="3"/>
        <v>5450.8781439</v>
      </c>
      <c r="O46" s="65">
        <v>0.287743946647374</v>
      </c>
      <c r="P46" s="66">
        <v>65.9142857142857</v>
      </c>
      <c r="Q46" s="76">
        <v>15129.55</v>
      </c>
      <c r="R46" s="76">
        <v>4288.36</v>
      </c>
      <c r="S46" s="77">
        <f t="shared" si="4"/>
        <v>0.283442666834109</v>
      </c>
      <c r="T46" s="78"/>
      <c r="U46" s="78"/>
      <c r="V46" s="79">
        <f t="shared" si="13"/>
        <v>15129.55</v>
      </c>
      <c r="W46" s="79">
        <f t="shared" si="14"/>
        <v>4288.36</v>
      </c>
      <c r="X46" s="80">
        <f t="shared" si="5"/>
        <v>1.00632040461536</v>
      </c>
      <c r="Y46" s="82">
        <f t="shared" si="15"/>
        <v>1.00632040461536</v>
      </c>
      <c r="Z46" s="82">
        <f t="shared" si="16"/>
        <v>0.955874863177933</v>
      </c>
      <c r="AA46" s="82">
        <f t="shared" si="17"/>
        <v>0.798666987789966</v>
      </c>
      <c r="AB46" s="82">
        <f t="shared" si="18"/>
        <v>0.786728282450974</v>
      </c>
      <c r="AC46" s="93"/>
      <c r="AD46" s="94"/>
      <c r="AE46" s="95"/>
      <c r="AF46"/>
    </row>
    <row r="47" spans="1:32">
      <c r="A47" s="52">
        <v>45</v>
      </c>
      <c r="B47" s="53">
        <v>54</v>
      </c>
      <c r="C47" s="54" t="s">
        <v>86</v>
      </c>
      <c r="D47" s="55" t="s">
        <v>33</v>
      </c>
      <c r="E47" s="56" t="s">
        <v>34</v>
      </c>
      <c r="F47" s="57">
        <v>9241.58678571429</v>
      </c>
      <c r="G47" s="57">
        <f t="shared" si="0"/>
        <v>27724.7603571429</v>
      </c>
      <c r="H47" s="57">
        <v>2885.3034</v>
      </c>
      <c r="I47" s="57">
        <f t="shared" si="1"/>
        <v>8655.9102</v>
      </c>
      <c r="J47" s="65">
        <v>0.312208657117209</v>
      </c>
      <c r="K47" s="57">
        <v>11367.1517464286</v>
      </c>
      <c r="L47" s="57">
        <f t="shared" si="2"/>
        <v>34101.4552392858</v>
      </c>
      <c r="M47" s="57">
        <v>3422.1759255</v>
      </c>
      <c r="N47" s="57">
        <f t="shared" si="3"/>
        <v>10266.5277765</v>
      </c>
      <c r="O47" s="65">
        <v>0.301058347934451</v>
      </c>
      <c r="P47" s="66">
        <v>118.8</v>
      </c>
      <c r="Q47" s="76">
        <v>27892.25</v>
      </c>
      <c r="R47" s="76">
        <v>8266.08</v>
      </c>
      <c r="S47" s="77">
        <f t="shared" si="4"/>
        <v>0.296357590370085</v>
      </c>
      <c r="T47" s="78"/>
      <c r="U47" s="78"/>
      <c r="V47" s="79">
        <f t="shared" si="13"/>
        <v>27892.25</v>
      </c>
      <c r="W47" s="79">
        <f t="shared" si="14"/>
        <v>8266.08</v>
      </c>
      <c r="X47" s="80">
        <f t="shared" si="5"/>
        <v>1.00604115745996</v>
      </c>
      <c r="Y47" s="82">
        <f t="shared" si="15"/>
        <v>1.00604115745996</v>
      </c>
      <c r="Z47" s="82">
        <f t="shared" si="16"/>
        <v>0.954963696365519</v>
      </c>
      <c r="AA47" s="82">
        <f t="shared" si="17"/>
        <v>0.817919640211347</v>
      </c>
      <c r="AB47" s="82">
        <f t="shared" si="18"/>
        <v>0.805148554599053</v>
      </c>
      <c r="AC47" s="93"/>
      <c r="AD47" s="94"/>
      <c r="AE47" s="95"/>
      <c r="AF47"/>
    </row>
    <row r="48" spans="1:32">
      <c r="A48" s="52">
        <v>46</v>
      </c>
      <c r="B48" s="53">
        <v>102565</v>
      </c>
      <c r="C48" s="54" t="s">
        <v>87</v>
      </c>
      <c r="D48" s="55" t="s">
        <v>52</v>
      </c>
      <c r="E48" s="56" t="s">
        <v>38</v>
      </c>
      <c r="F48" s="57">
        <v>8616.86296428571</v>
      </c>
      <c r="G48" s="57">
        <f t="shared" si="0"/>
        <v>25850.5888928571</v>
      </c>
      <c r="H48" s="57">
        <v>2285.20313</v>
      </c>
      <c r="I48" s="57">
        <f t="shared" si="1"/>
        <v>6855.60939</v>
      </c>
      <c r="J48" s="65">
        <v>0.265201284907451</v>
      </c>
      <c r="K48" s="57">
        <v>10857.247335</v>
      </c>
      <c r="L48" s="57">
        <f t="shared" si="2"/>
        <v>32571.742005</v>
      </c>
      <c r="M48" s="57">
        <v>2776.52180295</v>
      </c>
      <c r="N48" s="57">
        <f t="shared" si="3"/>
        <v>8329.56540885</v>
      </c>
      <c r="O48" s="65">
        <v>0.255729810446471</v>
      </c>
      <c r="P48" s="66">
        <v>139.642857142857</v>
      </c>
      <c r="Q48" s="76">
        <v>25979</v>
      </c>
      <c r="R48" s="76">
        <v>7914.61</v>
      </c>
      <c r="S48" s="77">
        <f t="shared" si="4"/>
        <v>0.304654143731475</v>
      </c>
      <c r="T48" s="78"/>
      <c r="U48" s="78"/>
      <c r="V48" s="79">
        <f t="shared" si="13"/>
        <v>25979</v>
      </c>
      <c r="W48" s="79">
        <f t="shared" si="14"/>
        <v>7914.61</v>
      </c>
      <c r="X48" s="80">
        <f t="shared" si="5"/>
        <v>1.00496743450121</v>
      </c>
      <c r="Y48" s="92">
        <f t="shared" si="15"/>
        <v>1.00496743450121</v>
      </c>
      <c r="Z48" s="92">
        <f t="shared" si="16"/>
        <v>1.15447213365813</v>
      </c>
      <c r="AA48" s="82">
        <f t="shared" si="17"/>
        <v>0.797593201985084</v>
      </c>
      <c r="AB48" s="82">
        <f t="shared" si="18"/>
        <v>0.950182826056073</v>
      </c>
      <c r="AC48" s="93">
        <v>400</v>
      </c>
      <c r="AD48" s="94"/>
      <c r="AE48" s="95"/>
      <c r="AF48" s="96"/>
    </row>
    <row r="49" spans="1:32">
      <c r="A49" s="52">
        <v>47</v>
      </c>
      <c r="B49" s="53">
        <v>744</v>
      </c>
      <c r="C49" s="54" t="s">
        <v>88</v>
      </c>
      <c r="D49" s="55" t="s">
        <v>43</v>
      </c>
      <c r="E49" s="56" t="s">
        <v>34</v>
      </c>
      <c r="F49" s="57">
        <v>13070.5805714286</v>
      </c>
      <c r="G49" s="57">
        <f t="shared" si="0"/>
        <v>39211.7417142858</v>
      </c>
      <c r="H49" s="57">
        <v>3690.15696</v>
      </c>
      <c r="I49" s="57">
        <f t="shared" si="1"/>
        <v>11070.47088</v>
      </c>
      <c r="J49" s="65">
        <v>0.282325405503902</v>
      </c>
      <c r="K49" s="57">
        <v>16076.8141028571</v>
      </c>
      <c r="L49" s="57">
        <f t="shared" si="2"/>
        <v>48230.4423085713</v>
      </c>
      <c r="M49" s="57">
        <v>4376.7897372</v>
      </c>
      <c r="N49" s="57">
        <f t="shared" si="3"/>
        <v>13130.3692116</v>
      </c>
      <c r="O49" s="65">
        <v>0.272242355307334</v>
      </c>
      <c r="P49" s="66">
        <v>159.5</v>
      </c>
      <c r="Q49" s="76">
        <v>39342.76</v>
      </c>
      <c r="R49" s="76">
        <v>11041.41</v>
      </c>
      <c r="S49" s="77">
        <f t="shared" si="4"/>
        <v>0.280646553520902</v>
      </c>
      <c r="T49" s="78">
        <v>4627.5</v>
      </c>
      <c r="U49" s="78">
        <v>678.7</v>
      </c>
      <c r="V49" s="79">
        <f t="shared" si="13"/>
        <v>34715.26</v>
      </c>
      <c r="W49" s="79">
        <f t="shared" si="14"/>
        <v>10362.71</v>
      </c>
      <c r="X49" s="80">
        <f t="shared" si="5"/>
        <v>1.00334130237491</v>
      </c>
      <c r="Y49" s="82">
        <f t="shared" si="15"/>
        <v>0.885328181873451</v>
      </c>
      <c r="Z49" s="82">
        <f t="shared" si="16"/>
        <v>0.936067680618839</v>
      </c>
      <c r="AA49" s="82">
        <f t="shared" si="17"/>
        <v>0.719779009653216</v>
      </c>
      <c r="AB49" s="82">
        <f t="shared" si="18"/>
        <v>0.789216954451295</v>
      </c>
      <c r="AC49" s="93"/>
      <c r="AD49" s="94"/>
      <c r="AE49" s="95"/>
      <c r="AF49"/>
    </row>
    <row r="50" spans="1:32">
      <c r="A50" s="52">
        <v>48</v>
      </c>
      <c r="B50" s="53">
        <v>341</v>
      </c>
      <c r="C50" s="54" t="s">
        <v>89</v>
      </c>
      <c r="D50" s="55" t="s">
        <v>36</v>
      </c>
      <c r="E50" s="56" t="s">
        <v>34</v>
      </c>
      <c r="F50" s="57">
        <v>25212.548</v>
      </c>
      <c r="G50" s="57">
        <f t="shared" si="0"/>
        <v>75637.644</v>
      </c>
      <c r="H50" s="57">
        <v>7506.59203</v>
      </c>
      <c r="I50" s="57">
        <f t="shared" si="1"/>
        <v>22519.77609</v>
      </c>
      <c r="J50" s="65">
        <v>0.297732384287379</v>
      </c>
      <c r="K50" s="57">
        <v>30759.30856</v>
      </c>
      <c r="L50" s="57">
        <f t="shared" si="2"/>
        <v>92277.92568</v>
      </c>
      <c r="M50" s="57">
        <v>8830.96933815</v>
      </c>
      <c r="N50" s="57">
        <f t="shared" si="3"/>
        <v>26492.90801445</v>
      </c>
      <c r="O50" s="65">
        <v>0.287099084848544</v>
      </c>
      <c r="P50" s="66">
        <v>211.278571428571</v>
      </c>
      <c r="Q50" s="76">
        <v>75885.15</v>
      </c>
      <c r="R50" s="76">
        <v>21451.2</v>
      </c>
      <c r="S50" s="77">
        <f t="shared" si="4"/>
        <v>0.282679812848759</v>
      </c>
      <c r="T50" s="78">
        <v>9765.58</v>
      </c>
      <c r="U50" s="78">
        <v>4434.19</v>
      </c>
      <c r="V50" s="79">
        <f t="shared" si="13"/>
        <v>66119.57</v>
      </c>
      <c r="W50" s="79">
        <f t="shared" si="14"/>
        <v>17017.01</v>
      </c>
      <c r="X50" s="80">
        <f t="shared" si="5"/>
        <v>1.00327225951141</v>
      </c>
      <c r="Y50" s="82">
        <f t="shared" si="15"/>
        <v>0.874162209494521</v>
      </c>
      <c r="Z50" s="82">
        <f t="shared" si="16"/>
        <v>0.755647388854655</v>
      </c>
      <c r="AA50" s="82">
        <f t="shared" si="17"/>
        <v>0.716526401225017</v>
      </c>
      <c r="AB50" s="82">
        <f t="shared" si="18"/>
        <v>0.64232322064148</v>
      </c>
      <c r="AC50" s="93"/>
      <c r="AD50" s="94"/>
      <c r="AE50" s="95"/>
      <c r="AF50"/>
    </row>
    <row r="51" spans="1:32">
      <c r="A51" s="52">
        <v>49</v>
      </c>
      <c r="B51" s="53">
        <v>549</v>
      </c>
      <c r="C51" s="54" t="s">
        <v>90</v>
      </c>
      <c r="D51" s="55" t="s">
        <v>36</v>
      </c>
      <c r="E51" s="56" t="s">
        <v>38</v>
      </c>
      <c r="F51" s="57">
        <v>6978.71542857143</v>
      </c>
      <c r="G51" s="57">
        <f t="shared" si="0"/>
        <v>20936.1462857143</v>
      </c>
      <c r="H51" s="57">
        <v>1918.88256</v>
      </c>
      <c r="I51" s="57">
        <f t="shared" si="1"/>
        <v>5756.64768</v>
      </c>
      <c r="J51" s="65">
        <v>0.274962144486353</v>
      </c>
      <c r="K51" s="57">
        <v>8793.18144</v>
      </c>
      <c r="L51" s="57">
        <f t="shared" si="2"/>
        <v>26379.54432</v>
      </c>
      <c r="M51" s="57">
        <v>2331.4423104</v>
      </c>
      <c r="N51" s="57">
        <f t="shared" si="3"/>
        <v>6994.3269312</v>
      </c>
      <c r="O51" s="65">
        <v>0.265142067897555</v>
      </c>
      <c r="P51" s="66">
        <v>68.5892857142857</v>
      </c>
      <c r="Q51" s="76">
        <v>20968.29</v>
      </c>
      <c r="R51" s="76">
        <v>4650.99</v>
      </c>
      <c r="S51" s="77">
        <f t="shared" si="4"/>
        <v>0.221810648364745</v>
      </c>
      <c r="T51" s="78"/>
      <c r="U51" s="78"/>
      <c r="V51" s="79">
        <f t="shared" si="13"/>
        <v>20968.29</v>
      </c>
      <c r="W51" s="79">
        <f t="shared" si="14"/>
        <v>4650.99</v>
      </c>
      <c r="X51" s="80">
        <f t="shared" si="5"/>
        <v>1.00153532144106</v>
      </c>
      <c r="Y51" s="82">
        <f t="shared" si="15"/>
        <v>1.00153532144106</v>
      </c>
      <c r="Z51" s="82">
        <f t="shared" si="16"/>
        <v>0.807933759114471</v>
      </c>
      <c r="AA51" s="82">
        <f t="shared" si="17"/>
        <v>0.794869302731003</v>
      </c>
      <c r="AB51" s="82">
        <f t="shared" si="18"/>
        <v>0.664966056884338</v>
      </c>
      <c r="AC51" s="93"/>
      <c r="AD51" s="94"/>
      <c r="AE51" s="95"/>
      <c r="AF51"/>
    </row>
    <row r="52" spans="1:32">
      <c r="A52" s="52">
        <v>50</v>
      </c>
      <c r="B52" s="53">
        <v>582</v>
      </c>
      <c r="C52" s="54" t="s">
        <v>91</v>
      </c>
      <c r="D52" s="55" t="s">
        <v>52</v>
      </c>
      <c r="E52" s="56" t="s">
        <v>34</v>
      </c>
      <c r="F52" s="57">
        <v>40969.4366071429</v>
      </c>
      <c r="G52" s="57">
        <f t="shared" si="0"/>
        <v>122908.309821429</v>
      </c>
      <c r="H52" s="57">
        <v>9090.624375</v>
      </c>
      <c r="I52" s="57">
        <f t="shared" si="1"/>
        <v>27271.873125</v>
      </c>
      <c r="J52" s="65">
        <v>0.221887951796122</v>
      </c>
      <c r="K52" s="57">
        <v>49163.3239285714</v>
      </c>
      <c r="L52" s="57">
        <f t="shared" si="2"/>
        <v>147489.971785714</v>
      </c>
      <c r="M52" s="57">
        <v>10519.1510625</v>
      </c>
      <c r="N52" s="57">
        <f t="shared" si="3"/>
        <v>31557.4531875</v>
      </c>
      <c r="O52" s="65">
        <v>0.213963382089118</v>
      </c>
      <c r="P52" s="66">
        <v>274.371428571429</v>
      </c>
      <c r="Q52" s="76">
        <v>121014.59</v>
      </c>
      <c r="R52" s="76">
        <v>24254.8</v>
      </c>
      <c r="S52" s="77">
        <f t="shared" si="4"/>
        <v>0.200428725164462</v>
      </c>
      <c r="T52" s="78"/>
      <c r="U52" s="78"/>
      <c r="V52" s="79">
        <f t="shared" si="13"/>
        <v>121014.59</v>
      </c>
      <c r="W52" s="79">
        <f t="shared" si="14"/>
        <v>24254.8</v>
      </c>
      <c r="X52" s="82">
        <f t="shared" si="5"/>
        <v>0.984592418330542</v>
      </c>
      <c r="Y52" s="82">
        <f t="shared" si="15"/>
        <v>0.98459241833054</v>
      </c>
      <c r="Z52" s="82">
        <f t="shared" si="16"/>
        <v>0.88937052063966</v>
      </c>
      <c r="AA52" s="82">
        <f t="shared" si="17"/>
        <v>0.820493681942121</v>
      </c>
      <c r="AB52" s="82">
        <f t="shared" si="18"/>
        <v>0.7685918079602</v>
      </c>
      <c r="AC52" s="93"/>
      <c r="AD52" s="94"/>
      <c r="AE52" s="97">
        <v>0</v>
      </c>
      <c r="AF52" s="96"/>
    </row>
    <row r="53" spans="1:32">
      <c r="A53" s="52">
        <v>51</v>
      </c>
      <c r="B53" s="53">
        <v>103639</v>
      </c>
      <c r="C53" s="54" t="s">
        <v>92</v>
      </c>
      <c r="D53" s="55" t="s">
        <v>48</v>
      </c>
      <c r="E53" s="56" t="s">
        <v>38</v>
      </c>
      <c r="F53" s="57">
        <v>8940.04714285714</v>
      </c>
      <c r="G53" s="57">
        <f t="shared" si="0"/>
        <v>26820.1414285714</v>
      </c>
      <c r="H53" s="57">
        <v>2798.48205</v>
      </c>
      <c r="I53" s="57">
        <f t="shared" si="1"/>
        <v>8395.44615</v>
      </c>
      <c r="J53" s="65">
        <v>0.313027661407346</v>
      </c>
      <c r="K53" s="57">
        <v>11264.4594</v>
      </c>
      <c r="L53" s="57">
        <f t="shared" si="2"/>
        <v>33793.3782</v>
      </c>
      <c r="M53" s="57">
        <v>3400.15569075</v>
      </c>
      <c r="N53" s="57">
        <f t="shared" si="3"/>
        <v>10200.46707225</v>
      </c>
      <c r="O53" s="65">
        <v>0.30184810207137</v>
      </c>
      <c r="P53" s="66">
        <v>133.071428571429</v>
      </c>
      <c r="Q53" s="76">
        <v>26318.2</v>
      </c>
      <c r="R53" s="76">
        <v>8628.27</v>
      </c>
      <c r="S53" s="77">
        <f t="shared" si="4"/>
        <v>0.327844229468581</v>
      </c>
      <c r="T53" s="78"/>
      <c r="U53" s="78"/>
      <c r="V53" s="79">
        <f t="shared" si="13"/>
        <v>26318.2</v>
      </c>
      <c r="W53" s="79">
        <f t="shared" si="14"/>
        <v>8628.27</v>
      </c>
      <c r="X53" s="82">
        <f t="shared" si="5"/>
        <v>0.981284907467464</v>
      </c>
      <c r="Y53" s="82">
        <f t="shared" si="15"/>
        <v>0.981284907467465</v>
      </c>
      <c r="Z53" s="82">
        <f t="shared" si="16"/>
        <v>1.02773215929686</v>
      </c>
      <c r="AA53" s="82">
        <f t="shared" si="17"/>
        <v>0.778797545609098</v>
      </c>
      <c r="AB53" s="82">
        <f t="shared" si="18"/>
        <v>0.845870089956262</v>
      </c>
      <c r="AC53" s="93"/>
      <c r="AD53" s="94"/>
      <c r="AE53" s="95">
        <f t="shared" ref="AE53:AE68" si="19">(Q53-G53)*0.02</f>
        <v>-10.038828571428</v>
      </c>
      <c r="AF53" s="26"/>
    </row>
    <row r="54" spans="1:32">
      <c r="A54" s="52">
        <v>52</v>
      </c>
      <c r="B54" s="53">
        <v>746</v>
      </c>
      <c r="C54" s="54" t="s">
        <v>93</v>
      </c>
      <c r="D54" s="55" t="s">
        <v>36</v>
      </c>
      <c r="E54" s="56" t="s">
        <v>38</v>
      </c>
      <c r="F54" s="57">
        <v>9898.33075</v>
      </c>
      <c r="G54" s="57">
        <f t="shared" si="0"/>
        <v>29694.99225</v>
      </c>
      <c r="H54" s="57">
        <v>3151.34358</v>
      </c>
      <c r="I54" s="57">
        <f t="shared" si="1"/>
        <v>9454.03074</v>
      </c>
      <c r="J54" s="65">
        <v>0.318371214257515</v>
      </c>
      <c r="K54" s="57">
        <v>12174.9468225</v>
      </c>
      <c r="L54" s="57">
        <f t="shared" si="2"/>
        <v>36524.8404675</v>
      </c>
      <c r="M54" s="57">
        <v>3737.71858185</v>
      </c>
      <c r="N54" s="57">
        <f t="shared" si="3"/>
        <v>11213.15574555</v>
      </c>
      <c r="O54" s="65">
        <v>0.307000813748318</v>
      </c>
      <c r="P54" s="66">
        <v>121.078571428571</v>
      </c>
      <c r="Q54" s="76">
        <v>28847.59</v>
      </c>
      <c r="R54" s="76">
        <v>8561.02</v>
      </c>
      <c r="S54" s="77">
        <f t="shared" si="4"/>
        <v>0.296767251614433</v>
      </c>
      <c r="T54" s="78"/>
      <c r="U54" s="78"/>
      <c r="V54" s="79">
        <f t="shared" si="13"/>
        <v>28847.59</v>
      </c>
      <c r="W54" s="79">
        <f t="shared" si="14"/>
        <v>8561.02</v>
      </c>
      <c r="X54" s="82">
        <f t="shared" si="5"/>
        <v>0.971463126076418</v>
      </c>
      <c r="Y54" s="82">
        <f t="shared" si="15"/>
        <v>0.971463126076418</v>
      </c>
      <c r="Z54" s="82">
        <f t="shared" si="16"/>
        <v>0.905541798566227</v>
      </c>
      <c r="AA54" s="82">
        <f t="shared" si="17"/>
        <v>0.789807419574323</v>
      </c>
      <c r="AB54" s="82">
        <f t="shared" si="18"/>
        <v>0.763479986746593</v>
      </c>
      <c r="AC54" s="93"/>
      <c r="AD54" s="94"/>
      <c r="AE54" s="95">
        <f t="shared" si="19"/>
        <v>-16.948045</v>
      </c>
      <c r="AF54"/>
    </row>
    <row r="55" spans="1:32">
      <c r="A55" s="52">
        <v>53</v>
      </c>
      <c r="B55" s="53">
        <v>709</v>
      </c>
      <c r="C55" s="54" t="s">
        <v>94</v>
      </c>
      <c r="D55" s="55" t="s">
        <v>52</v>
      </c>
      <c r="E55" s="56" t="s">
        <v>34</v>
      </c>
      <c r="F55" s="57">
        <v>12492.9897857143</v>
      </c>
      <c r="G55" s="57">
        <f t="shared" si="0"/>
        <v>37478.9693571429</v>
      </c>
      <c r="H55" s="57">
        <v>3545.28629</v>
      </c>
      <c r="I55" s="57">
        <f t="shared" si="1"/>
        <v>10635.85887</v>
      </c>
      <c r="J55" s="65">
        <v>0.28378205304018</v>
      </c>
      <c r="K55" s="57">
        <v>15241.4475385714</v>
      </c>
      <c r="L55" s="57">
        <f t="shared" si="2"/>
        <v>45724.3426157142</v>
      </c>
      <c r="M55" s="57">
        <v>4170.77608545</v>
      </c>
      <c r="N55" s="57">
        <f t="shared" si="3"/>
        <v>12512.32825635</v>
      </c>
      <c r="O55" s="65">
        <v>0.273646979717317</v>
      </c>
      <c r="P55" s="66">
        <v>174.664285714286</v>
      </c>
      <c r="Q55" s="76">
        <v>36379.81</v>
      </c>
      <c r="R55" s="76">
        <v>10660.56</v>
      </c>
      <c r="S55" s="77">
        <f t="shared" si="4"/>
        <v>0.293035065328818</v>
      </c>
      <c r="T55" s="78"/>
      <c r="U55" s="78"/>
      <c r="V55" s="79">
        <f t="shared" si="13"/>
        <v>36379.81</v>
      </c>
      <c r="W55" s="79">
        <f t="shared" si="14"/>
        <v>10660.56</v>
      </c>
      <c r="X55" s="82">
        <f t="shared" si="5"/>
        <v>0.970672636521329</v>
      </c>
      <c r="Y55" s="82">
        <f t="shared" si="15"/>
        <v>0.970672636521329</v>
      </c>
      <c r="Z55" s="82">
        <f t="shared" si="16"/>
        <v>1.00232243867674</v>
      </c>
      <c r="AA55" s="82">
        <f t="shared" si="17"/>
        <v>0.795633308624043</v>
      </c>
      <c r="AB55" s="82">
        <f t="shared" si="18"/>
        <v>0.852004501607426</v>
      </c>
      <c r="AC55" s="93"/>
      <c r="AD55" s="94"/>
      <c r="AE55" s="95">
        <f t="shared" si="19"/>
        <v>-21.9831871428581</v>
      </c>
      <c r="AF55" s="96"/>
    </row>
    <row r="56" spans="1:32">
      <c r="A56" s="52">
        <v>54</v>
      </c>
      <c r="B56" s="53">
        <v>102564</v>
      </c>
      <c r="C56" s="54" t="s">
        <v>95</v>
      </c>
      <c r="D56" s="55" t="s">
        <v>36</v>
      </c>
      <c r="E56" s="56" t="s">
        <v>41</v>
      </c>
      <c r="F56" s="57">
        <v>5033.28114285714</v>
      </c>
      <c r="G56" s="57">
        <f t="shared" si="0"/>
        <v>15099.8434285714</v>
      </c>
      <c r="H56" s="57">
        <v>1561.22848</v>
      </c>
      <c r="I56" s="57">
        <f t="shared" si="1"/>
        <v>4683.68544</v>
      </c>
      <c r="J56" s="65">
        <v>0.310181059966336</v>
      </c>
      <c r="K56" s="57">
        <v>6341.93424</v>
      </c>
      <c r="L56" s="57">
        <f t="shared" si="2"/>
        <v>19025.80272</v>
      </c>
      <c r="M56" s="57">
        <v>1896.8926032</v>
      </c>
      <c r="N56" s="57">
        <f t="shared" si="3"/>
        <v>5690.6778096</v>
      </c>
      <c r="O56" s="65">
        <v>0.299103164967538</v>
      </c>
      <c r="P56" s="66">
        <v>73.2857142857143</v>
      </c>
      <c r="Q56" s="76">
        <v>14649.55</v>
      </c>
      <c r="R56" s="76">
        <v>4452.86</v>
      </c>
      <c r="S56" s="77">
        <f t="shared" si="4"/>
        <v>0.303958824673795</v>
      </c>
      <c r="T56" s="78"/>
      <c r="U56" s="78"/>
      <c r="V56" s="79">
        <f t="shared" si="13"/>
        <v>14649.55</v>
      </c>
      <c r="W56" s="79">
        <f t="shared" si="14"/>
        <v>4452.86</v>
      </c>
      <c r="X56" s="82">
        <f t="shared" si="5"/>
        <v>0.970178933927262</v>
      </c>
      <c r="Y56" s="82">
        <f t="shared" si="15"/>
        <v>0.970178933927264</v>
      </c>
      <c r="Z56" s="82">
        <f t="shared" si="16"/>
        <v>0.950717134411144</v>
      </c>
      <c r="AA56" s="82">
        <f t="shared" si="17"/>
        <v>0.769983280894652</v>
      </c>
      <c r="AB56" s="82">
        <f t="shared" si="18"/>
        <v>0.782483238198473</v>
      </c>
      <c r="AC56" s="93"/>
      <c r="AD56" s="94"/>
      <c r="AE56" s="95">
        <f t="shared" si="19"/>
        <v>-9.005868571428</v>
      </c>
      <c r="AF56"/>
    </row>
    <row r="57" spans="1:32">
      <c r="A57" s="52">
        <v>55</v>
      </c>
      <c r="B57" s="53">
        <v>517</v>
      </c>
      <c r="C57" s="54" t="s">
        <v>96</v>
      </c>
      <c r="D57" s="55" t="s">
        <v>43</v>
      </c>
      <c r="E57" s="56" t="s">
        <v>34</v>
      </c>
      <c r="F57" s="57">
        <v>24915.3685</v>
      </c>
      <c r="G57" s="57">
        <f t="shared" si="0"/>
        <v>74746.1055</v>
      </c>
      <c r="H57" s="57">
        <v>5742.91487</v>
      </c>
      <c r="I57" s="57">
        <f t="shared" si="1"/>
        <v>17228.74461</v>
      </c>
      <c r="J57" s="65">
        <v>0.230496886690638</v>
      </c>
      <c r="K57" s="57">
        <v>30396.74957</v>
      </c>
      <c r="L57" s="57">
        <f t="shared" si="2"/>
        <v>91190.24871</v>
      </c>
      <c r="M57" s="57">
        <v>6756.12913635</v>
      </c>
      <c r="N57" s="57">
        <f t="shared" si="3"/>
        <v>20268.38740905</v>
      </c>
      <c r="O57" s="65">
        <v>0.222264855023116</v>
      </c>
      <c r="P57" s="66">
        <v>270.835714285714</v>
      </c>
      <c r="Q57" s="76">
        <v>71864.24</v>
      </c>
      <c r="R57" s="76">
        <v>18457.1</v>
      </c>
      <c r="S57" s="77">
        <f t="shared" si="4"/>
        <v>0.256832883781976</v>
      </c>
      <c r="T57" s="78"/>
      <c r="U57" s="78"/>
      <c r="V57" s="79">
        <f t="shared" si="13"/>
        <v>71864.24</v>
      </c>
      <c r="W57" s="79">
        <f t="shared" si="14"/>
        <v>18457.1</v>
      </c>
      <c r="X57" s="82">
        <f t="shared" si="5"/>
        <v>0.961444606635726</v>
      </c>
      <c r="Y57" s="82">
        <f t="shared" si="15"/>
        <v>0.961444606635726</v>
      </c>
      <c r="Z57" s="82">
        <f t="shared" si="16"/>
        <v>1.07129685985867</v>
      </c>
      <c r="AA57" s="82">
        <f t="shared" si="17"/>
        <v>0.788069349701415</v>
      </c>
      <c r="AB57" s="82">
        <f t="shared" si="18"/>
        <v>0.910634853553211</v>
      </c>
      <c r="AC57" s="93"/>
      <c r="AD57" s="94"/>
      <c r="AE57" s="95">
        <f t="shared" si="19"/>
        <v>-57.63731</v>
      </c>
      <c r="AF57"/>
    </row>
    <row r="58" spans="1:32">
      <c r="A58" s="52">
        <v>56</v>
      </c>
      <c r="B58" s="53">
        <v>311</v>
      </c>
      <c r="C58" s="54" t="s">
        <v>97</v>
      </c>
      <c r="D58" s="55" t="s">
        <v>52</v>
      </c>
      <c r="E58" s="56" t="s">
        <v>38</v>
      </c>
      <c r="F58" s="57">
        <v>11244.776</v>
      </c>
      <c r="G58" s="57">
        <f t="shared" si="0"/>
        <v>33734.328</v>
      </c>
      <c r="H58" s="57">
        <v>2832.48784</v>
      </c>
      <c r="I58" s="57">
        <f t="shared" si="1"/>
        <v>8497.46352</v>
      </c>
      <c r="J58" s="65">
        <v>0.251893665111693</v>
      </c>
      <c r="K58" s="57">
        <v>13831.07448</v>
      </c>
      <c r="L58" s="57">
        <f t="shared" si="2"/>
        <v>41493.22344</v>
      </c>
      <c r="M58" s="57">
        <v>3359.5328988</v>
      </c>
      <c r="N58" s="57">
        <f t="shared" si="3"/>
        <v>10078.5986964</v>
      </c>
      <c r="O58" s="65">
        <v>0.242897462786275</v>
      </c>
      <c r="P58" s="66">
        <v>39.5107142857143</v>
      </c>
      <c r="Q58" s="76">
        <v>32218.67</v>
      </c>
      <c r="R58" s="76">
        <v>7874.93</v>
      </c>
      <c r="S58" s="77">
        <f t="shared" si="4"/>
        <v>0.244421324654308</v>
      </c>
      <c r="T58" s="78">
        <v>33849</v>
      </c>
      <c r="U58" s="78">
        <v>5853</v>
      </c>
      <c r="V58" s="79">
        <f t="shared" si="13"/>
        <v>-1630.33</v>
      </c>
      <c r="W58" s="79">
        <f t="shared" si="14"/>
        <v>2021.93</v>
      </c>
      <c r="X58" s="82">
        <f t="shared" si="5"/>
        <v>0.955070751668745</v>
      </c>
      <c r="Y58" s="82">
        <f t="shared" si="15"/>
        <v>-0.048328515688826</v>
      </c>
      <c r="Z58" s="82">
        <f t="shared" si="16"/>
        <v>0.237945122711159</v>
      </c>
      <c r="AA58" s="82">
        <f t="shared" si="17"/>
        <v>-0.0392914761697772</v>
      </c>
      <c r="AB58" s="82">
        <f t="shared" si="18"/>
        <v>0.200616182954305</v>
      </c>
      <c r="AC58" s="93"/>
      <c r="AD58" s="94"/>
      <c r="AE58" s="95">
        <f t="shared" si="19"/>
        <v>-30.3131600000001</v>
      </c>
      <c r="AF58" s="96"/>
    </row>
    <row r="59" spans="1:32">
      <c r="A59" s="52">
        <v>57</v>
      </c>
      <c r="B59" s="53">
        <v>339</v>
      </c>
      <c r="C59" s="54" t="s">
        <v>98</v>
      </c>
      <c r="D59" s="55" t="s">
        <v>52</v>
      </c>
      <c r="E59" s="56" t="s">
        <v>38</v>
      </c>
      <c r="F59" s="57">
        <v>6173.856</v>
      </c>
      <c r="G59" s="57">
        <f t="shared" si="0"/>
        <v>18521.568</v>
      </c>
      <c r="H59" s="57">
        <v>1572.06672</v>
      </c>
      <c r="I59" s="57">
        <f t="shared" si="1"/>
        <v>4716.20016</v>
      </c>
      <c r="J59" s="65">
        <v>0.254632877734758</v>
      </c>
      <c r="K59" s="57">
        <v>7779.05856</v>
      </c>
      <c r="L59" s="57">
        <f t="shared" si="2"/>
        <v>23337.17568</v>
      </c>
      <c r="M59" s="57">
        <v>1910.0610648</v>
      </c>
      <c r="N59" s="57">
        <f t="shared" si="3"/>
        <v>5730.1831944</v>
      </c>
      <c r="O59" s="65">
        <v>0.245538846387088</v>
      </c>
      <c r="P59" s="66">
        <v>61.2785714285714</v>
      </c>
      <c r="Q59" s="76">
        <v>17584.44</v>
      </c>
      <c r="R59" s="76">
        <v>4157.05</v>
      </c>
      <c r="S59" s="77">
        <f t="shared" si="4"/>
        <v>0.236405026261854</v>
      </c>
      <c r="T59" s="78"/>
      <c r="U59" s="78"/>
      <c r="V59" s="79">
        <f t="shared" si="13"/>
        <v>17584.44</v>
      </c>
      <c r="W59" s="79">
        <f t="shared" si="14"/>
        <v>4157.05</v>
      </c>
      <c r="X59" s="82">
        <f t="shared" si="5"/>
        <v>0.949403419840048</v>
      </c>
      <c r="Y59" s="82">
        <f t="shared" si="15"/>
        <v>0.949403419840048</v>
      </c>
      <c r="Z59" s="82">
        <f t="shared" si="16"/>
        <v>0.881440536654407</v>
      </c>
      <c r="AA59" s="82">
        <f t="shared" si="17"/>
        <v>0.753494777650832</v>
      </c>
      <c r="AB59" s="82">
        <f t="shared" si="18"/>
        <v>0.725465462267002</v>
      </c>
      <c r="AC59" s="93"/>
      <c r="AD59" s="94"/>
      <c r="AE59" s="95">
        <f t="shared" si="19"/>
        <v>-18.74256</v>
      </c>
      <c r="AF59" s="96"/>
    </row>
    <row r="60" spans="1:32">
      <c r="A60" s="52">
        <v>58</v>
      </c>
      <c r="B60" s="53">
        <v>581</v>
      </c>
      <c r="C60" s="54" t="s">
        <v>99</v>
      </c>
      <c r="D60" s="55" t="s">
        <v>52</v>
      </c>
      <c r="E60" s="56" t="s">
        <v>34</v>
      </c>
      <c r="F60" s="57">
        <v>12838.6392857143</v>
      </c>
      <c r="G60" s="57">
        <f t="shared" si="0"/>
        <v>38515.9178571429</v>
      </c>
      <c r="H60" s="57">
        <v>4012.43745</v>
      </c>
      <c r="I60" s="57">
        <f t="shared" si="1"/>
        <v>12037.31235</v>
      </c>
      <c r="J60" s="65">
        <v>0.312528248571068</v>
      </c>
      <c r="K60" s="57">
        <v>15791.5263214286</v>
      </c>
      <c r="L60" s="57">
        <f t="shared" si="2"/>
        <v>47374.5789642858</v>
      </c>
      <c r="M60" s="57">
        <v>4759.037418375</v>
      </c>
      <c r="N60" s="57">
        <f t="shared" si="3"/>
        <v>14277.112255125</v>
      </c>
      <c r="O60" s="65">
        <v>0.301366525407816</v>
      </c>
      <c r="P60" s="66">
        <v>185.978571428571</v>
      </c>
      <c r="Q60" s="76">
        <v>36193.19</v>
      </c>
      <c r="R60" s="76">
        <v>10029.78</v>
      </c>
      <c r="S60" s="77">
        <f t="shared" si="4"/>
        <v>0.277117877700197</v>
      </c>
      <c r="T60" s="78"/>
      <c r="U60" s="78"/>
      <c r="V60" s="79">
        <f t="shared" si="13"/>
        <v>36193.19</v>
      </c>
      <c r="W60" s="79">
        <f t="shared" si="14"/>
        <v>10029.78</v>
      </c>
      <c r="X60" s="82">
        <f t="shared" si="5"/>
        <v>0.939694339733562</v>
      </c>
      <c r="Y60" s="82">
        <f t="shared" si="15"/>
        <v>0.939694339733562</v>
      </c>
      <c r="Z60" s="82">
        <f t="shared" si="16"/>
        <v>0.833224203906281</v>
      </c>
      <c r="AA60" s="82">
        <f t="shared" si="17"/>
        <v>0.763979137994765</v>
      </c>
      <c r="AB60" s="82">
        <f t="shared" si="18"/>
        <v>0.70250760943619</v>
      </c>
      <c r="AC60" s="93"/>
      <c r="AD60" s="94"/>
      <c r="AE60" s="95">
        <f t="shared" si="19"/>
        <v>-46.454557142858</v>
      </c>
      <c r="AF60" s="96"/>
    </row>
    <row r="61" spans="1:32">
      <c r="A61" s="52">
        <v>59</v>
      </c>
      <c r="B61" s="53">
        <v>337</v>
      </c>
      <c r="C61" s="54" t="s">
        <v>100</v>
      </c>
      <c r="D61" s="55" t="s">
        <v>43</v>
      </c>
      <c r="E61" s="56" t="s">
        <v>34</v>
      </c>
      <c r="F61" s="57">
        <v>31444.4669642857</v>
      </c>
      <c r="G61" s="57">
        <f t="shared" si="0"/>
        <v>94333.4008928571</v>
      </c>
      <c r="H61" s="57">
        <v>8138.38025</v>
      </c>
      <c r="I61" s="57">
        <f t="shared" si="1"/>
        <v>24415.14075</v>
      </c>
      <c r="J61" s="65">
        <v>0.258817561106807</v>
      </c>
      <c r="K61" s="57">
        <v>38362.2496964286</v>
      </c>
      <c r="L61" s="57">
        <f t="shared" si="2"/>
        <v>115086.749089286</v>
      </c>
      <c r="M61" s="57">
        <v>9574.22305125</v>
      </c>
      <c r="N61" s="57">
        <f t="shared" si="3"/>
        <v>28722.66915375</v>
      </c>
      <c r="O61" s="65">
        <v>0.249574076781564</v>
      </c>
      <c r="P61" s="66">
        <v>258.107142857143</v>
      </c>
      <c r="Q61" s="76">
        <v>87588.43</v>
      </c>
      <c r="R61" s="76">
        <v>22388.95</v>
      </c>
      <c r="S61" s="77">
        <f t="shared" si="4"/>
        <v>0.25561538207729</v>
      </c>
      <c r="T61" s="78">
        <v>2582</v>
      </c>
      <c r="U61" s="78">
        <v>440.2</v>
      </c>
      <c r="V61" s="79">
        <f t="shared" si="13"/>
        <v>85006.43</v>
      </c>
      <c r="W61" s="79">
        <f t="shared" si="14"/>
        <v>21948.75</v>
      </c>
      <c r="X61" s="82">
        <f t="shared" si="5"/>
        <v>0.928498592979617</v>
      </c>
      <c r="Y61" s="82">
        <f t="shared" si="15"/>
        <v>0.901127587847166</v>
      </c>
      <c r="Z61" s="82">
        <f t="shared" si="16"/>
        <v>0.898981096392</v>
      </c>
      <c r="AA61" s="82">
        <f t="shared" si="17"/>
        <v>0.738629170366527</v>
      </c>
      <c r="AB61" s="82">
        <f t="shared" si="18"/>
        <v>0.764161223405465</v>
      </c>
      <c r="AC61" s="93"/>
      <c r="AD61" s="94"/>
      <c r="AE61" s="95">
        <f t="shared" si="19"/>
        <v>-134.899417857142</v>
      </c>
      <c r="AF61"/>
    </row>
    <row r="62" spans="1:32">
      <c r="A62" s="52">
        <v>60</v>
      </c>
      <c r="B62" s="53">
        <v>754</v>
      </c>
      <c r="C62" s="54" t="s">
        <v>101</v>
      </c>
      <c r="D62" s="55" t="s">
        <v>33</v>
      </c>
      <c r="E62" s="56" t="s">
        <v>34</v>
      </c>
      <c r="F62" s="57">
        <v>10253.1514642857</v>
      </c>
      <c r="G62" s="57">
        <f t="shared" si="0"/>
        <v>30759.4543928571</v>
      </c>
      <c r="H62" s="57">
        <v>2795.14445</v>
      </c>
      <c r="I62" s="57">
        <f t="shared" si="1"/>
        <v>8385.43335</v>
      </c>
      <c r="J62" s="65">
        <v>0.272613201876144</v>
      </c>
      <c r="K62" s="57">
        <v>12611.3763010714</v>
      </c>
      <c r="L62" s="57">
        <f t="shared" si="2"/>
        <v>37834.1289032142</v>
      </c>
      <c r="M62" s="57">
        <v>3315.240970875</v>
      </c>
      <c r="N62" s="57">
        <f t="shared" si="3"/>
        <v>9945.722912625</v>
      </c>
      <c r="O62" s="65">
        <v>0.262877016094853</v>
      </c>
      <c r="P62" s="66">
        <v>104.107142857143</v>
      </c>
      <c r="Q62" s="76">
        <v>28467.98</v>
      </c>
      <c r="R62" s="76">
        <v>7081.42</v>
      </c>
      <c r="S62" s="77">
        <f t="shared" si="4"/>
        <v>0.24875035039367</v>
      </c>
      <c r="T62" s="78"/>
      <c r="U62" s="78"/>
      <c r="V62" s="79">
        <f t="shared" si="13"/>
        <v>28467.98</v>
      </c>
      <c r="W62" s="79">
        <f t="shared" si="14"/>
        <v>7081.42</v>
      </c>
      <c r="X62" s="82">
        <f t="shared" si="5"/>
        <v>0.925503412265036</v>
      </c>
      <c r="Y62" s="82">
        <f t="shared" si="15"/>
        <v>0.925503412265036</v>
      </c>
      <c r="Z62" s="82">
        <f t="shared" si="16"/>
        <v>0.844490642812157</v>
      </c>
      <c r="AA62" s="82">
        <f t="shared" si="17"/>
        <v>0.752441798589461</v>
      </c>
      <c r="AB62" s="82">
        <f t="shared" si="18"/>
        <v>0.712006564249937</v>
      </c>
      <c r="AC62" s="93"/>
      <c r="AD62" s="94"/>
      <c r="AE62" s="95">
        <f t="shared" si="19"/>
        <v>-45.829487857142</v>
      </c>
      <c r="AF62"/>
    </row>
    <row r="63" spans="1:32">
      <c r="A63" s="52">
        <v>61</v>
      </c>
      <c r="B63" s="53">
        <v>743</v>
      </c>
      <c r="C63" s="54" t="s">
        <v>102</v>
      </c>
      <c r="D63" s="55" t="s">
        <v>48</v>
      </c>
      <c r="E63" s="56" t="s">
        <v>38</v>
      </c>
      <c r="F63" s="57">
        <v>7142.35071428571</v>
      </c>
      <c r="G63" s="57">
        <f t="shared" si="0"/>
        <v>21427.0521428571</v>
      </c>
      <c r="H63" s="57">
        <v>2057.35215</v>
      </c>
      <c r="I63" s="57">
        <f t="shared" si="1"/>
        <v>6172.05645</v>
      </c>
      <c r="J63" s="65">
        <v>0.288049723725412</v>
      </c>
      <c r="K63" s="57">
        <v>8999.3619</v>
      </c>
      <c r="L63" s="57">
        <f t="shared" si="2"/>
        <v>26998.0857</v>
      </c>
      <c r="M63" s="57">
        <v>2499.68286225</v>
      </c>
      <c r="N63" s="57">
        <f t="shared" si="3"/>
        <v>7499.04858675</v>
      </c>
      <c r="O63" s="65">
        <v>0.277762233592362</v>
      </c>
      <c r="P63" s="66">
        <v>107.442857142857</v>
      </c>
      <c r="Q63" s="76">
        <v>19648.23</v>
      </c>
      <c r="R63" s="76">
        <v>5882.25</v>
      </c>
      <c r="S63" s="77">
        <f t="shared" si="4"/>
        <v>0.299378111921532</v>
      </c>
      <c r="T63" s="78"/>
      <c r="U63" s="78"/>
      <c r="V63" s="79">
        <f t="shared" si="13"/>
        <v>19648.23</v>
      </c>
      <c r="W63" s="79">
        <f t="shared" si="14"/>
        <v>5882.25</v>
      </c>
      <c r="X63" s="82">
        <f t="shared" si="5"/>
        <v>0.916982414053157</v>
      </c>
      <c r="Y63" s="82">
        <f t="shared" si="15"/>
        <v>0.916982414053158</v>
      </c>
      <c r="Z63" s="82">
        <f t="shared" si="16"/>
        <v>0.953045398669353</v>
      </c>
      <c r="AA63" s="82">
        <f t="shared" si="17"/>
        <v>0.727763820677108</v>
      </c>
      <c r="AB63" s="82">
        <f t="shared" si="18"/>
        <v>0.784399505077657</v>
      </c>
      <c r="AC63" s="93"/>
      <c r="AD63" s="94"/>
      <c r="AE63" s="95">
        <f t="shared" si="19"/>
        <v>-35.576442857142</v>
      </c>
      <c r="AF63" s="26"/>
    </row>
    <row r="64" spans="1:32">
      <c r="A64" s="52">
        <v>62</v>
      </c>
      <c r="B64" s="53">
        <v>737</v>
      </c>
      <c r="C64" s="54" t="s">
        <v>103</v>
      </c>
      <c r="D64" s="55" t="s">
        <v>48</v>
      </c>
      <c r="E64" s="56" t="s">
        <v>38</v>
      </c>
      <c r="F64" s="57">
        <v>8115.81021428571</v>
      </c>
      <c r="G64" s="57">
        <f t="shared" si="0"/>
        <v>24347.4306428571</v>
      </c>
      <c r="H64" s="57">
        <v>2467.6113</v>
      </c>
      <c r="I64" s="57">
        <f t="shared" si="1"/>
        <v>7402.8339</v>
      </c>
      <c r="J64" s="65">
        <v>0.304049901962521</v>
      </c>
      <c r="K64" s="57">
        <v>10225.92087</v>
      </c>
      <c r="L64" s="57">
        <f t="shared" si="2"/>
        <v>30677.76261</v>
      </c>
      <c r="M64" s="57">
        <v>2998.1477295</v>
      </c>
      <c r="N64" s="57">
        <f t="shared" si="3"/>
        <v>8994.4431885</v>
      </c>
      <c r="O64" s="65">
        <v>0.293190976892431</v>
      </c>
      <c r="P64" s="66">
        <v>121.653571428571</v>
      </c>
      <c r="Q64" s="76">
        <v>22238.2</v>
      </c>
      <c r="R64" s="76">
        <v>6912.73</v>
      </c>
      <c r="S64" s="77">
        <f t="shared" si="4"/>
        <v>0.31084934931784</v>
      </c>
      <c r="T64" s="78"/>
      <c r="U64" s="78"/>
      <c r="V64" s="79">
        <f t="shared" si="13"/>
        <v>22238.2</v>
      </c>
      <c r="W64" s="79">
        <f t="shared" si="14"/>
        <v>6912.73</v>
      </c>
      <c r="X64" s="82">
        <f t="shared" si="5"/>
        <v>0.913369477305569</v>
      </c>
      <c r="Y64" s="82">
        <f t="shared" si="15"/>
        <v>0.91336947730557</v>
      </c>
      <c r="Z64" s="82">
        <f t="shared" si="16"/>
        <v>0.933795097037096</v>
      </c>
      <c r="AA64" s="82">
        <f t="shared" si="17"/>
        <v>0.724896410559975</v>
      </c>
      <c r="AB64" s="82">
        <f t="shared" si="18"/>
        <v>0.768555635421478</v>
      </c>
      <c r="AC64" s="93"/>
      <c r="AD64" s="94"/>
      <c r="AE64" s="95">
        <f t="shared" si="19"/>
        <v>-42.184612857142</v>
      </c>
      <c r="AF64" s="26"/>
    </row>
    <row r="65" spans="1:32">
      <c r="A65" s="52">
        <v>63</v>
      </c>
      <c r="B65" s="53">
        <v>712</v>
      </c>
      <c r="C65" s="54" t="s">
        <v>104</v>
      </c>
      <c r="D65" s="55" t="s">
        <v>48</v>
      </c>
      <c r="E65" s="56" t="s">
        <v>34</v>
      </c>
      <c r="F65" s="57">
        <v>16134.315</v>
      </c>
      <c r="G65" s="57">
        <f t="shared" si="0"/>
        <v>48402.945</v>
      </c>
      <c r="H65" s="57">
        <v>5152.3353</v>
      </c>
      <c r="I65" s="57">
        <f t="shared" si="1"/>
        <v>15457.0059</v>
      </c>
      <c r="J65" s="65">
        <v>0.319340195105897</v>
      </c>
      <c r="K65" s="57">
        <v>19683.8643</v>
      </c>
      <c r="L65" s="57">
        <f t="shared" si="2"/>
        <v>59051.5929</v>
      </c>
      <c r="M65" s="57">
        <v>6061.3544565</v>
      </c>
      <c r="N65" s="57">
        <f t="shared" si="3"/>
        <v>18184.0633695</v>
      </c>
      <c r="O65" s="65">
        <v>0.307935188137829</v>
      </c>
      <c r="P65" s="66">
        <v>184.092857142857</v>
      </c>
      <c r="Q65" s="76">
        <v>44155.16</v>
      </c>
      <c r="R65" s="76">
        <v>13645.93</v>
      </c>
      <c r="S65" s="77">
        <f t="shared" si="4"/>
        <v>0.309044967790854</v>
      </c>
      <c r="T65" s="78"/>
      <c r="U65" s="78"/>
      <c r="V65" s="79">
        <f t="shared" si="13"/>
        <v>44155.16</v>
      </c>
      <c r="W65" s="79">
        <f t="shared" si="14"/>
        <v>13645.93</v>
      </c>
      <c r="X65" s="82">
        <f t="shared" si="5"/>
        <v>0.912241186977363</v>
      </c>
      <c r="Y65" s="82">
        <f t="shared" si="15"/>
        <v>0.912241186977363</v>
      </c>
      <c r="Z65" s="82">
        <f t="shared" si="16"/>
        <v>0.88283138974541</v>
      </c>
      <c r="AA65" s="82">
        <f t="shared" si="17"/>
        <v>0.747738677850297</v>
      </c>
      <c r="AB65" s="82">
        <f t="shared" si="18"/>
        <v>0.750433482479401</v>
      </c>
      <c r="AC65" s="93"/>
      <c r="AD65" s="94"/>
      <c r="AE65" s="95">
        <f t="shared" si="19"/>
        <v>-84.9556999999999</v>
      </c>
      <c r="AF65" s="26"/>
    </row>
    <row r="66" spans="1:32">
      <c r="A66" s="52">
        <v>64</v>
      </c>
      <c r="B66" s="56">
        <v>571</v>
      </c>
      <c r="C66" s="54" t="s">
        <v>105</v>
      </c>
      <c r="D66" s="54" t="s">
        <v>106</v>
      </c>
      <c r="E66" s="56" t="s">
        <v>34</v>
      </c>
      <c r="F66" s="57">
        <v>19727.715</v>
      </c>
      <c r="G66" s="57">
        <f t="shared" si="0"/>
        <v>59183.145</v>
      </c>
      <c r="H66" s="57">
        <v>4833.33795</v>
      </c>
      <c r="I66" s="57">
        <f t="shared" si="1"/>
        <v>14500.01385</v>
      </c>
      <c r="J66" s="65">
        <v>0.2450024217199</v>
      </c>
      <c r="K66" s="57">
        <v>24067.8123</v>
      </c>
      <c r="L66" s="57">
        <f t="shared" si="2"/>
        <v>72203.4369</v>
      </c>
      <c r="M66" s="57">
        <v>5686.07685975</v>
      </c>
      <c r="N66" s="57">
        <f t="shared" si="3"/>
        <v>17058.23057925</v>
      </c>
      <c r="O66" s="65">
        <v>0.236252335229904</v>
      </c>
      <c r="P66" s="66">
        <v>175.528571428571</v>
      </c>
      <c r="Q66" s="76">
        <v>53880.27</v>
      </c>
      <c r="R66" s="76">
        <v>10292.26</v>
      </c>
      <c r="S66" s="77">
        <f t="shared" si="4"/>
        <v>0.191020943287775</v>
      </c>
      <c r="T66" s="78"/>
      <c r="U66" s="78"/>
      <c r="V66" s="79">
        <f t="shared" si="13"/>
        <v>53880.27</v>
      </c>
      <c r="W66" s="79">
        <f t="shared" si="14"/>
        <v>10292.26</v>
      </c>
      <c r="X66" s="82">
        <f t="shared" si="5"/>
        <v>0.910398898199817</v>
      </c>
      <c r="Y66" s="82">
        <f t="shared" si="15"/>
        <v>0.910398898199817</v>
      </c>
      <c r="Z66" s="82">
        <f t="shared" si="16"/>
        <v>0.709810356491487</v>
      </c>
      <c r="AA66" s="82">
        <f t="shared" si="17"/>
        <v>0.746228605081817</v>
      </c>
      <c r="AB66" s="82">
        <f t="shared" si="18"/>
        <v>0.60336035160175</v>
      </c>
      <c r="AC66" s="93"/>
      <c r="AD66" s="94"/>
      <c r="AE66" s="95">
        <f t="shared" si="19"/>
        <v>-106.0575</v>
      </c>
      <c r="AF66" s="26"/>
    </row>
    <row r="67" spans="1:32">
      <c r="A67" s="52">
        <v>65</v>
      </c>
      <c r="B67" s="53">
        <v>102935</v>
      </c>
      <c r="C67" s="54" t="s">
        <v>107</v>
      </c>
      <c r="D67" s="55" t="s">
        <v>43</v>
      </c>
      <c r="E67" s="56" t="s">
        <v>38</v>
      </c>
      <c r="F67" s="57">
        <v>7179.75460714286</v>
      </c>
      <c r="G67" s="57">
        <f t="shared" ref="G67:G108" si="20">F67*3</f>
        <v>21539.2638214286</v>
      </c>
      <c r="H67" s="57">
        <v>1949.717385</v>
      </c>
      <c r="I67" s="57">
        <f t="shared" ref="I67:I108" si="21">H67*3</f>
        <v>5849.152155</v>
      </c>
      <c r="J67" s="65">
        <v>0.271557663413775</v>
      </c>
      <c r="K67" s="57">
        <v>9046.490805</v>
      </c>
      <c r="L67" s="57">
        <f t="shared" ref="L67:L108" si="22">K67*3</f>
        <v>27139.472415</v>
      </c>
      <c r="M67" s="57">
        <v>2368.906622775</v>
      </c>
      <c r="N67" s="57">
        <f t="shared" ref="N67:N108" si="23">M67*3</f>
        <v>7106.719868325</v>
      </c>
      <c r="O67" s="65">
        <v>0.261859175434711</v>
      </c>
      <c r="P67" s="66">
        <v>94.875</v>
      </c>
      <c r="Q67" s="76">
        <v>19525.35</v>
      </c>
      <c r="R67" s="76">
        <v>5133.93</v>
      </c>
      <c r="S67" s="77">
        <f t="shared" ref="S67:S108" si="24">R67/Q67</f>
        <v>0.26293664390139</v>
      </c>
      <c r="T67" s="78"/>
      <c r="U67" s="78"/>
      <c r="V67" s="79">
        <f t="shared" si="13"/>
        <v>19525.35</v>
      </c>
      <c r="W67" s="79">
        <f t="shared" si="14"/>
        <v>5133.93</v>
      </c>
      <c r="X67" s="82">
        <f t="shared" ref="X67:X108" si="25">Q67/G67</f>
        <v>0.906500341045777</v>
      </c>
      <c r="Y67" s="82">
        <f t="shared" si="15"/>
        <v>0.906500341045777</v>
      </c>
      <c r="Z67" s="82">
        <f t="shared" si="16"/>
        <v>0.877722080731203</v>
      </c>
      <c r="AA67" s="82">
        <f t="shared" si="17"/>
        <v>0.719444715115697</v>
      </c>
      <c r="AB67" s="82">
        <f t="shared" si="18"/>
        <v>0.72240500471704</v>
      </c>
      <c r="AC67" s="93"/>
      <c r="AD67" s="94"/>
      <c r="AE67" s="95">
        <f t="shared" si="19"/>
        <v>-40.2782764285721</v>
      </c>
      <c r="AF67"/>
    </row>
    <row r="68" spans="1:32">
      <c r="A68" s="52">
        <v>66</v>
      </c>
      <c r="B68" s="53">
        <v>591</v>
      </c>
      <c r="C68" s="54" t="s">
        <v>108</v>
      </c>
      <c r="D68" s="55" t="s">
        <v>36</v>
      </c>
      <c r="E68" s="56" t="s">
        <v>38</v>
      </c>
      <c r="F68" s="57">
        <v>6612.232</v>
      </c>
      <c r="G68" s="57">
        <f t="shared" si="20"/>
        <v>19836.696</v>
      </c>
      <c r="H68" s="57">
        <v>2095.07984</v>
      </c>
      <c r="I68" s="57">
        <f t="shared" si="21"/>
        <v>6285.23952</v>
      </c>
      <c r="J68" s="65">
        <v>0.316849112372343</v>
      </c>
      <c r="K68" s="57">
        <v>8331.41232</v>
      </c>
      <c r="L68" s="57">
        <f t="shared" si="22"/>
        <v>24994.23696</v>
      </c>
      <c r="M68" s="57">
        <v>2545.5220056</v>
      </c>
      <c r="N68" s="57">
        <f t="shared" si="23"/>
        <v>7636.5660168</v>
      </c>
      <c r="O68" s="65">
        <v>0.305533072644759</v>
      </c>
      <c r="P68" s="66">
        <v>67.9321428571428</v>
      </c>
      <c r="Q68" s="76">
        <v>17873.87</v>
      </c>
      <c r="R68" s="76">
        <v>5458.77</v>
      </c>
      <c r="S68" s="77">
        <f t="shared" si="24"/>
        <v>0.305405040990004</v>
      </c>
      <c r="T68" s="78"/>
      <c r="U68" s="78"/>
      <c r="V68" s="79">
        <f t="shared" ref="V68:V107" si="26">Q68-T68</f>
        <v>17873.87</v>
      </c>
      <c r="W68" s="79">
        <f t="shared" ref="W68:W107" si="27">R68-U68</f>
        <v>5458.77</v>
      </c>
      <c r="X68" s="82">
        <f t="shared" si="25"/>
        <v>0.901050759662799</v>
      </c>
      <c r="Y68" s="82">
        <f t="shared" ref="Y68:Y108" si="28">V68/G68</f>
        <v>0.901050759662799</v>
      </c>
      <c r="Z68" s="82">
        <f t="shared" ref="Z68:Z108" si="29">W68/I68</f>
        <v>0.868506280887128</v>
      </c>
      <c r="AA68" s="82">
        <f t="shared" ref="AA68:AA108" si="30">V68/L68</f>
        <v>0.715119650526031</v>
      </c>
      <c r="AB68" s="82">
        <f t="shared" ref="AB68:AB108" si="31">W68/N68</f>
        <v>0.714819984269242</v>
      </c>
      <c r="AC68" s="93"/>
      <c r="AD68" s="94"/>
      <c r="AE68" s="95">
        <f t="shared" si="19"/>
        <v>-39.25652</v>
      </c>
      <c r="AF68"/>
    </row>
    <row r="69" spans="1:32">
      <c r="A69" s="52">
        <v>67</v>
      </c>
      <c r="B69" s="53">
        <v>724</v>
      </c>
      <c r="C69" s="54" t="s">
        <v>109</v>
      </c>
      <c r="D69" s="55" t="s">
        <v>48</v>
      </c>
      <c r="E69" s="56" t="s">
        <v>34</v>
      </c>
      <c r="F69" s="57">
        <v>11549.3217857143</v>
      </c>
      <c r="G69" s="57">
        <f t="shared" si="20"/>
        <v>34647.9653571429</v>
      </c>
      <c r="H69" s="57">
        <v>3317.44035</v>
      </c>
      <c r="I69" s="57">
        <f t="shared" si="21"/>
        <v>9952.32105</v>
      </c>
      <c r="J69" s="65">
        <v>0.28724113948435</v>
      </c>
      <c r="K69" s="57">
        <v>14205.6657964286</v>
      </c>
      <c r="L69" s="57">
        <f t="shared" si="22"/>
        <v>42616.9973892858</v>
      </c>
      <c r="M69" s="57">
        <v>3934.721215125</v>
      </c>
      <c r="N69" s="57">
        <f t="shared" si="23"/>
        <v>11804.163645375</v>
      </c>
      <c r="O69" s="65">
        <v>0.276982527359909</v>
      </c>
      <c r="P69" s="66">
        <v>157.457142857143</v>
      </c>
      <c r="Q69" s="76">
        <v>30665.53</v>
      </c>
      <c r="R69" s="76">
        <v>8640.29</v>
      </c>
      <c r="S69" s="77">
        <f t="shared" si="24"/>
        <v>0.281759030416236</v>
      </c>
      <c r="T69" s="78"/>
      <c r="U69" s="78"/>
      <c r="V69" s="79">
        <f t="shared" si="26"/>
        <v>30665.53</v>
      </c>
      <c r="W69" s="79">
        <f t="shared" si="27"/>
        <v>8640.29</v>
      </c>
      <c r="X69" s="82">
        <f t="shared" si="25"/>
        <v>0.885060051402935</v>
      </c>
      <c r="Y69" s="82">
        <f t="shared" si="28"/>
        <v>0.885060051402935</v>
      </c>
      <c r="Z69" s="82">
        <f t="shared" si="29"/>
        <v>0.868168335465826</v>
      </c>
      <c r="AA69" s="82">
        <f t="shared" si="30"/>
        <v>0.719561017400759</v>
      </c>
      <c r="AB69" s="82">
        <f t="shared" si="31"/>
        <v>0.731969689642973</v>
      </c>
      <c r="AC69" s="93"/>
      <c r="AD69" s="94"/>
      <c r="AE69" s="95">
        <f>(Q69-G69)*0.04</f>
        <v>-159.297414285716</v>
      </c>
      <c r="AF69" s="26"/>
    </row>
    <row r="70" spans="1:32">
      <c r="A70" s="52">
        <v>68</v>
      </c>
      <c r="B70" s="53">
        <v>730</v>
      </c>
      <c r="C70" s="54" t="s">
        <v>110</v>
      </c>
      <c r="D70" s="55" t="s">
        <v>52</v>
      </c>
      <c r="E70" s="56" t="s">
        <v>34</v>
      </c>
      <c r="F70" s="57">
        <v>13476.161</v>
      </c>
      <c r="G70" s="57">
        <f t="shared" si="20"/>
        <v>40428.483</v>
      </c>
      <c r="H70" s="57">
        <v>4002.31216</v>
      </c>
      <c r="I70" s="57">
        <f t="shared" si="21"/>
        <v>12006.93648</v>
      </c>
      <c r="J70" s="65">
        <v>0.296992011300548</v>
      </c>
      <c r="K70" s="57">
        <v>16440.91642</v>
      </c>
      <c r="L70" s="57">
        <f t="shared" si="22"/>
        <v>49322.74926</v>
      </c>
      <c r="M70" s="57">
        <v>4708.4343768</v>
      </c>
      <c r="N70" s="57">
        <f t="shared" si="23"/>
        <v>14125.3031304</v>
      </c>
      <c r="O70" s="65">
        <v>0.2863851537541</v>
      </c>
      <c r="P70" s="66">
        <v>150.15</v>
      </c>
      <c r="Q70" s="76">
        <v>35626.87</v>
      </c>
      <c r="R70" s="76">
        <v>10729.5</v>
      </c>
      <c r="S70" s="77">
        <f t="shared" si="24"/>
        <v>0.301163138945408</v>
      </c>
      <c r="T70" s="78"/>
      <c r="U70" s="78"/>
      <c r="V70" s="79">
        <f t="shared" si="26"/>
        <v>35626.87</v>
      </c>
      <c r="W70" s="79">
        <f t="shared" si="27"/>
        <v>10729.5</v>
      </c>
      <c r="X70" s="82">
        <f t="shared" si="25"/>
        <v>0.881231927500223</v>
      </c>
      <c r="Y70" s="82">
        <f t="shared" si="28"/>
        <v>0.881231927500223</v>
      </c>
      <c r="Z70" s="82">
        <f t="shared" si="29"/>
        <v>0.89360845856661</v>
      </c>
      <c r="AA70" s="82">
        <f t="shared" si="30"/>
        <v>0.722321252049363</v>
      </c>
      <c r="AB70" s="82">
        <f t="shared" si="31"/>
        <v>0.759594318150124</v>
      </c>
      <c r="AC70" s="93"/>
      <c r="AD70" s="94"/>
      <c r="AE70" s="95">
        <f t="shared" ref="AE70:AE107" si="32">(Q70-G70)*0.04</f>
        <v>-192.06452</v>
      </c>
      <c r="AF70" s="96"/>
    </row>
    <row r="71" spans="1:32">
      <c r="A71" s="52">
        <v>69</v>
      </c>
      <c r="B71" s="53">
        <v>105267</v>
      </c>
      <c r="C71" s="54" t="s">
        <v>111</v>
      </c>
      <c r="D71" s="55" t="s">
        <v>52</v>
      </c>
      <c r="E71" s="56" t="s">
        <v>41</v>
      </c>
      <c r="F71" s="57">
        <v>5829.861</v>
      </c>
      <c r="G71" s="57">
        <f t="shared" si="20"/>
        <v>17489.583</v>
      </c>
      <c r="H71" s="57">
        <v>1545.90163</v>
      </c>
      <c r="I71" s="57">
        <f t="shared" si="21"/>
        <v>4637.70489</v>
      </c>
      <c r="J71" s="65">
        <v>0.265169552069938</v>
      </c>
      <c r="K71" s="57">
        <v>7345.62486</v>
      </c>
      <c r="L71" s="57">
        <f t="shared" si="22"/>
        <v>22036.87458</v>
      </c>
      <c r="M71" s="57">
        <v>1878.27048045</v>
      </c>
      <c r="N71" s="57">
        <f t="shared" si="23"/>
        <v>5634.81144135</v>
      </c>
      <c r="O71" s="65">
        <v>0.255699210924583</v>
      </c>
      <c r="P71" s="66">
        <v>84.6857142857143</v>
      </c>
      <c r="Q71" s="76">
        <v>15391.74</v>
      </c>
      <c r="R71" s="76">
        <v>4565.71</v>
      </c>
      <c r="S71" s="77">
        <f t="shared" si="24"/>
        <v>0.296633778896993</v>
      </c>
      <c r="T71" s="78"/>
      <c r="U71" s="78"/>
      <c r="V71" s="79">
        <f t="shared" si="26"/>
        <v>15391.74</v>
      </c>
      <c r="W71" s="79">
        <f t="shared" si="27"/>
        <v>4565.71</v>
      </c>
      <c r="X71" s="82">
        <f t="shared" si="25"/>
        <v>0.880051857154056</v>
      </c>
      <c r="Y71" s="82">
        <f t="shared" si="28"/>
        <v>0.880051857154056</v>
      </c>
      <c r="Z71" s="82">
        <f t="shared" si="29"/>
        <v>0.984476181277675</v>
      </c>
      <c r="AA71" s="82">
        <f t="shared" si="30"/>
        <v>0.698453854884171</v>
      </c>
      <c r="AB71" s="82">
        <f t="shared" si="31"/>
        <v>0.810268461956934</v>
      </c>
      <c r="AC71" s="93"/>
      <c r="AD71" s="94"/>
      <c r="AE71" s="95">
        <f t="shared" si="32"/>
        <v>-83.91372</v>
      </c>
      <c r="AF71" s="96"/>
    </row>
    <row r="72" spans="1:32">
      <c r="A72" s="52">
        <v>70</v>
      </c>
      <c r="B72" s="53">
        <v>740</v>
      </c>
      <c r="C72" s="54" t="s">
        <v>112</v>
      </c>
      <c r="D72" s="55" t="s">
        <v>48</v>
      </c>
      <c r="E72" s="56" t="s">
        <v>41</v>
      </c>
      <c r="F72" s="57">
        <v>5987.61782142857</v>
      </c>
      <c r="G72" s="57">
        <f t="shared" si="20"/>
        <v>17962.8534642857</v>
      </c>
      <c r="H72" s="57">
        <v>1881.424545</v>
      </c>
      <c r="I72" s="57">
        <f t="shared" si="21"/>
        <v>5644.273635</v>
      </c>
      <c r="J72" s="65">
        <v>0.314219210562627</v>
      </c>
      <c r="K72" s="57">
        <v>7544.398455</v>
      </c>
      <c r="L72" s="57">
        <f t="shared" si="22"/>
        <v>22633.195365</v>
      </c>
      <c r="M72" s="57">
        <v>2285.930822175</v>
      </c>
      <c r="N72" s="57">
        <f t="shared" si="23"/>
        <v>6857.792466525</v>
      </c>
      <c r="O72" s="65">
        <v>0.302997095899676</v>
      </c>
      <c r="P72" s="66">
        <v>76.2857142857143</v>
      </c>
      <c r="Q72" s="76">
        <v>15654.85</v>
      </c>
      <c r="R72" s="76">
        <v>4065.47</v>
      </c>
      <c r="S72" s="77">
        <f t="shared" si="24"/>
        <v>0.25969396065756</v>
      </c>
      <c r="T72" s="78"/>
      <c r="U72" s="78"/>
      <c r="V72" s="79">
        <f t="shared" si="26"/>
        <v>15654.85</v>
      </c>
      <c r="W72" s="79">
        <f t="shared" si="27"/>
        <v>4065.47</v>
      </c>
      <c r="X72" s="82">
        <f t="shared" si="25"/>
        <v>0.871512425969819</v>
      </c>
      <c r="Y72" s="82">
        <f t="shared" si="28"/>
        <v>0.871512425969819</v>
      </c>
      <c r="Z72" s="82">
        <f t="shared" si="29"/>
        <v>0.720282229902909</v>
      </c>
      <c r="AA72" s="82">
        <f t="shared" si="30"/>
        <v>0.691676528547475</v>
      </c>
      <c r="AB72" s="82">
        <f t="shared" si="31"/>
        <v>0.592824880578526</v>
      </c>
      <c r="AC72" s="93"/>
      <c r="AD72" s="94"/>
      <c r="AE72" s="95">
        <f t="shared" si="32"/>
        <v>-92.320138571428</v>
      </c>
      <c r="AF72" s="26"/>
    </row>
    <row r="73" spans="1:32">
      <c r="A73" s="52">
        <v>71</v>
      </c>
      <c r="B73" s="53">
        <v>387</v>
      </c>
      <c r="C73" s="54" t="s">
        <v>113</v>
      </c>
      <c r="D73" s="55" t="s">
        <v>48</v>
      </c>
      <c r="E73" s="56" t="s">
        <v>34</v>
      </c>
      <c r="F73" s="57">
        <v>12651.16725</v>
      </c>
      <c r="G73" s="57">
        <f t="shared" si="20"/>
        <v>37953.50175</v>
      </c>
      <c r="H73" s="57">
        <v>3308.15016</v>
      </c>
      <c r="I73" s="57">
        <f t="shared" si="21"/>
        <v>9924.45048</v>
      </c>
      <c r="J73" s="65">
        <v>0.261489718270858</v>
      </c>
      <c r="K73" s="57">
        <v>15434.424045</v>
      </c>
      <c r="L73" s="57">
        <f t="shared" si="22"/>
        <v>46303.272135</v>
      </c>
      <c r="M73" s="57">
        <v>3891.8023668</v>
      </c>
      <c r="N73" s="57">
        <f t="shared" si="23"/>
        <v>11675.4071004</v>
      </c>
      <c r="O73" s="65">
        <v>0.252150799761184</v>
      </c>
      <c r="P73" s="66">
        <v>145.121428571429</v>
      </c>
      <c r="Q73" s="76">
        <v>32774.46</v>
      </c>
      <c r="R73" s="76">
        <v>6242.06</v>
      </c>
      <c r="S73" s="77">
        <f t="shared" si="24"/>
        <v>0.190455006733902</v>
      </c>
      <c r="T73" s="78"/>
      <c r="U73" s="78"/>
      <c r="V73" s="79">
        <f t="shared" si="26"/>
        <v>32774.46</v>
      </c>
      <c r="W73" s="79">
        <f t="shared" si="27"/>
        <v>6242.06</v>
      </c>
      <c r="X73" s="82">
        <f t="shared" si="25"/>
        <v>0.8635424529701</v>
      </c>
      <c r="Y73" s="82">
        <f t="shared" si="28"/>
        <v>0.8635424529701</v>
      </c>
      <c r="Z73" s="82">
        <f t="shared" si="29"/>
        <v>0.628957745577869</v>
      </c>
      <c r="AA73" s="82">
        <f t="shared" si="30"/>
        <v>0.707821682762377</v>
      </c>
      <c r="AB73" s="82">
        <f t="shared" si="31"/>
        <v>0.534633177783252</v>
      </c>
      <c r="AC73" s="93"/>
      <c r="AD73" s="94"/>
      <c r="AE73" s="95">
        <f t="shared" si="32"/>
        <v>-207.16167</v>
      </c>
      <c r="AF73" s="26"/>
    </row>
    <row r="74" spans="1:32">
      <c r="A74" s="52">
        <v>72</v>
      </c>
      <c r="B74" s="53">
        <v>717</v>
      </c>
      <c r="C74" s="54" t="s">
        <v>114</v>
      </c>
      <c r="D74" s="55" t="s">
        <v>36</v>
      </c>
      <c r="E74" s="56" t="s">
        <v>38</v>
      </c>
      <c r="F74" s="57">
        <v>6957.70742857143</v>
      </c>
      <c r="G74" s="57">
        <f t="shared" si="20"/>
        <v>20873.1222857143</v>
      </c>
      <c r="H74" s="57">
        <v>2091.96736</v>
      </c>
      <c r="I74" s="57">
        <f t="shared" si="21"/>
        <v>6275.90208</v>
      </c>
      <c r="J74" s="65">
        <v>0.300669061106171</v>
      </c>
      <c r="K74" s="57">
        <v>8766.71136</v>
      </c>
      <c r="L74" s="57">
        <f t="shared" si="22"/>
        <v>26300.13408</v>
      </c>
      <c r="M74" s="57">
        <v>2541.7403424</v>
      </c>
      <c r="N74" s="57">
        <f t="shared" si="23"/>
        <v>7625.2210272</v>
      </c>
      <c r="O74" s="65">
        <v>0.289930880352379</v>
      </c>
      <c r="P74" s="66">
        <v>77.1321428571429</v>
      </c>
      <c r="Q74" s="76">
        <v>18009.85</v>
      </c>
      <c r="R74" s="76">
        <v>5058.98</v>
      </c>
      <c r="S74" s="77">
        <f t="shared" si="24"/>
        <v>0.28090072932312</v>
      </c>
      <c r="T74" s="78"/>
      <c r="U74" s="78"/>
      <c r="V74" s="79">
        <f t="shared" si="26"/>
        <v>18009.85</v>
      </c>
      <c r="W74" s="79">
        <f t="shared" si="27"/>
        <v>5058.98</v>
      </c>
      <c r="X74" s="82">
        <f t="shared" si="25"/>
        <v>0.862824916822629</v>
      </c>
      <c r="Y74" s="82">
        <f t="shared" si="28"/>
        <v>0.862824916822629</v>
      </c>
      <c r="Z74" s="82">
        <f t="shared" si="29"/>
        <v>0.806096069618728</v>
      </c>
      <c r="AA74" s="82">
        <f t="shared" si="30"/>
        <v>0.68478168001796</v>
      </c>
      <c r="AB74" s="82">
        <f t="shared" si="31"/>
        <v>0.663453555241751</v>
      </c>
      <c r="AC74" s="93"/>
      <c r="AD74" s="94"/>
      <c r="AE74" s="95">
        <f t="shared" si="32"/>
        <v>-114.530891428572</v>
      </c>
      <c r="AF74"/>
    </row>
    <row r="75" spans="1:32">
      <c r="A75" s="52">
        <v>73</v>
      </c>
      <c r="B75" s="53">
        <v>598</v>
      </c>
      <c r="C75" s="54" t="s">
        <v>115</v>
      </c>
      <c r="D75" s="55" t="s">
        <v>48</v>
      </c>
      <c r="E75" s="56" t="s">
        <v>38</v>
      </c>
      <c r="F75" s="57">
        <v>9456.63321428571</v>
      </c>
      <c r="G75" s="57">
        <f t="shared" si="20"/>
        <v>28369.8996428571</v>
      </c>
      <c r="H75" s="57">
        <v>3113.15235</v>
      </c>
      <c r="I75" s="57">
        <f t="shared" si="21"/>
        <v>9339.45705</v>
      </c>
      <c r="J75" s="65">
        <v>0.329203034468663</v>
      </c>
      <c r="K75" s="57">
        <v>11915.35785</v>
      </c>
      <c r="L75" s="57">
        <f t="shared" si="22"/>
        <v>35746.07355</v>
      </c>
      <c r="M75" s="57">
        <v>3782.48010525</v>
      </c>
      <c r="N75" s="57">
        <f t="shared" si="23"/>
        <v>11347.44031575</v>
      </c>
      <c r="O75" s="65">
        <v>0.317445783237639</v>
      </c>
      <c r="P75" s="66">
        <v>117.464285714286</v>
      </c>
      <c r="Q75" s="76">
        <v>24453.29</v>
      </c>
      <c r="R75" s="76">
        <v>7282.87</v>
      </c>
      <c r="S75" s="77">
        <f t="shared" si="24"/>
        <v>0.297827817851913</v>
      </c>
      <c r="T75" s="78"/>
      <c r="U75" s="78"/>
      <c r="V75" s="79">
        <f t="shared" si="26"/>
        <v>24453.29</v>
      </c>
      <c r="W75" s="79">
        <f t="shared" si="27"/>
        <v>7282.87</v>
      </c>
      <c r="X75" s="82">
        <f t="shared" si="25"/>
        <v>0.861944889049221</v>
      </c>
      <c r="Y75" s="82">
        <f t="shared" si="28"/>
        <v>0.861944889049221</v>
      </c>
      <c r="Z75" s="82">
        <f t="shared" si="29"/>
        <v>0.779795866184748</v>
      </c>
      <c r="AA75" s="82">
        <f t="shared" si="30"/>
        <v>0.684083245277159</v>
      </c>
      <c r="AB75" s="82">
        <f t="shared" si="31"/>
        <v>0.641807297271397</v>
      </c>
      <c r="AC75" s="93"/>
      <c r="AD75" s="94"/>
      <c r="AE75" s="95">
        <f t="shared" si="32"/>
        <v>-156.664385714284</v>
      </c>
      <c r="AF75" s="26"/>
    </row>
    <row r="76" spans="1:32">
      <c r="A76" s="52">
        <v>74</v>
      </c>
      <c r="B76" s="53">
        <v>748</v>
      </c>
      <c r="C76" s="54" t="s">
        <v>116</v>
      </c>
      <c r="D76" s="55" t="s">
        <v>36</v>
      </c>
      <c r="E76" s="56" t="s">
        <v>38</v>
      </c>
      <c r="F76" s="57">
        <v>8022.83875</v>
      </c>
      <c r="G76" s="57">
        <f t="shared" si="20"/>
        <v>24068.51625</v>
      </c>
      <c r="H76" s="57">
        <v>2288.363735</v>
      </c>
      <c r="I76" s="57">
        <f t="shared" si="21"/>
        <v>6865.091205</v>
      </c>
      <c r="J76" s="65">
        <v>0.285231176433653</v>
      </c>
      <c r="K76" s="57">
        <v>10108.776825</v>
      </c>
      <c r="L76" s="57">
        <f t="shared" si="22"/>
        <v>30326.330475</v>
      </c>
      <c r="M76" s="57">
        <v>2780.361938025</v>
      </c>
      <c r="N76" s="57">
        <f t="shared" si="23"/>
        <v>8341.085814075</v>
      </c>
      <c r="O76" s="65">
        <v>0.27504434870388</v>
      </c>
      <c r="P76" s="66">
        <v>72.9428571428571</v>
      </c>
      <c r="Q76" s="76">
        <v>20683.21</v>
      </c>
      <c r="R76" s="76">
        <v>5389.26</v>
      </c>
      <c r="S76" s="77">
        <f t="shared" si="24"/>
        <v>0.260562069427328</v>
      </c>
      <c r="T76" s="78"/>
      <c r="U76" s="78"/>
      <c r="V76" s="79">
        <f t="shared" si="26"/>
        <v>20683.21</v>
      </c>
      <c r="W76" s="79">
        <f t="shared" si="27"/>
        <v>5389.26</v>
      </c>
      <c r="X76" s="82">
        <f t="shared" si="25"/>
        <v>0.859347114926538</v>
      </c>
      <c r="Y76" s="82">
        <f t="shared" si="28"/>
        <v>0.859347114926538</v>
      </c>
      <c r="Z76" s="82">
        <f t="shared" si="29"/>
        <v>0.78502380217103</v>
      </c>
      <c r="AA76" s="82">
        <f t="shared" si="30"/>
        <v>0.682021519782967</v>
      </c>
      <c r="AB76" s="82">
        <f t="shared" si="31"/>
        <v>0.646110125243646</v>
      </c>
      <c r="AC76" s="93"/>
      <c r="AD76" s="94"/>
      <c r="AE76" s="95">
        <f t="shared" si="32"/>
        <v>-135.41225</v>
      </c>
      <c r="AF76"/>
    </row>
    <row r="77" spans="1:32">
      <c r="A77" s="52">
        <v>75</v>
      </c>
      <c r="B77" s="53">
        <v>546</v>
      </c>
      <c r="C77" s="54" t="s">
        <v>117</v>
      </c>
      <c r="D77" s="55" t="s">
        <v>48</v>
      </c>
      <c r="E77" s="56" t="s">
        <v>34</v>
      </c>
      <c r="F77" s="57">
        <v>11910.4948571429</v>
      </c>
      <c r="G77" s="57">
        <f t="shared" si="20"/>
        <v>35731.4845714287</v>
      </c>
      <c r="H77" s="57">
        <v>3793.6192</v>
      </c>
      <c r="I77" s="57">
        <f t="shared" si="21"/>
        <v>11380.8576</v>
      </c>
      <c r="J77" s="65">
        <v>0.318510628273763</v>
      </c>
      <c r="K77" s="57">
        <v>14649.9086742857</v>
      </c>
      <c r="L77" s="57">
        <f t="shared" si="22"/>
        <v>43949.7260228571</v>
      </c>
      <c r="M77" s="57">
        <v>4499.503344</v>
      </c>
      <c r="N77" s="57">
        <f t="shared" si="23"/>
        <v>13498.510032</v>
      </c>
      <c r="O77" s="65">
        <v>0.307135248692558</v>
      </c>
      <c r="P77" s="66">
        <v>151.092857142857</v>
      </c>
      <c r="Q77" s="76">
        <v>30688.93</v>
      </c>
      <c r="R77" s="76">
        <v>9072.72</v>
      </c>
      <c r="S77" s="77">
        <f t="shared" si="24"/>
        <v>0.295634940677306</v>
      </c>
      <c r="T77" s="78"/>
      <c r="U77" s="78"/>
      <c r="V77" s="79">
        <f t="shared" si="26"/>
        <v>30688.93</v>
      </c>
      <c r="W77" s="79">
        <f t="shared" si="27"/>
        <v>9072.72</v>
      </c>
      <c r="X77" s="82">
        <f t="shared" si="25"/>
        <v>0.858876432594105</v>
      </c>
      <c r="Y77" s="82">
        <f t="shared" si="28"/>
        <v>0.858876432594105</v>
      </c>
      <c r="Z77" s="82">
        <f t="shared" si="29"/>
        <v>0.797191241545804</v>
      </c>
      <c r="AA77" s="82">
        <f t="shared" si="30"/>
        <v>0.698273522434235</v>
      </c>
      <c r="AB77" s="82">
        <f t="shared" si="31"/>
        <v>0.672127514702876</v>
      </c>
      <c r="AC77" s="93"/>
      <c r="AD77" s="94"/>
      <c r="AE77" s="95">
        <f t="shared" si="32"/>
        <v>-201.702182857148</v>
      </c>
      <c r="AF77" s="26"/>
    </row>
    <row r="78" spans="1:32">
      <c r="A78" s="52">
        <v>76</v>
      </c>
      <c r="B78" s="53">
        <v>514</v>
      </c>
      <c r="C78" s="54" t="s">
        <v>118</v>
      </c>
      <c r="D78" s="55" t="s">
        <v>36</v>
      </c>
      <c r="E78" s="56" t="s">
        <v>34</v>
      </c>
      <c r="F78" s="57">
        <v>10445.638</v>
      </c>
      <c r="G78" s="57">
        <f t="shared" si="20"/>
        <v>31336.914</v>
      </c>
      <c r="H78" s="57">
        <v>3162.15228</v>
      </c>
      <c r="I78" s="57">
        <f t="shared" si="21"/>
        <v>9486.45684</v>
      </c>
      <c r="J78" s="65">
        <v>0.302724666506727</v>
      </c>
      <c r="K78" s="57">
        <v>12848.13474</v>
      </c>
      <c r="L78" s="57">
        <f t="shared" si="22"/>
        <v>38544.40422</v>
      </c>
      <c r="M78" s="57">
        <v>3750.5384721</v>
      </c>
      <c r="N78" s="57">
        <f t="shared" si="23"/>
        <v>11251.6154163</v>
      </c>
      <c r="O78" s="65">
        <v>0.291913071274344</v>
      </c>
      <c r="P78" s="66">
        <v>138.6</v>
      </c>
      <c r="Q78" s="76">
        <v>26667.03</v>
      </c>
      <c r="R78" s="76">
        <v>7632.24</v>
      </c>
      <c r="S78" s="77">
        <f t="shared" si="24"/>
        <v>0.286205100455506</v>
      </c>
      <c r="T78" s="78"/>
      <c r="U78" s="78"/>
      <c r="V78" s="79">
        <f t="shared" si="26"/>
        <v>26667.03</v>
      </c>
      <c r="W78" s="79">
        <f t="shared" si="27"/>
        <v>7632.24</v>
      </c>
      <c r="X78" s="82">
        <f t="shared" si="25"/>
        <v>0.850978178642606</v>
      </c>
      <c r="Y78" s="82">
        <f t="shared" si="28"/>
        <v>0.850978178642606</v>
      </c>
      <c r="Z78" s="82">
        <f t="shared" si="29"/>
        <v>0.804540633950747</v>
      </c>
      <c r="AA78" s="82">
        <f t="shared" si="30"/>
        <v>0.691852177758217</v>
      </c>
      <c r="AB78" s="82">
        <f t="shared" si="31"/>
        <v>0.678323931063563</v>
      </c>
      <c r="AC78" s="93"/>
      <c r="AD78" s="94"/>
      <c r="AE78" s="95">
        <f t="shared" si="32"/>
        <v>-186.79536</v>
      </c>
      <c r="AF78"/>
    </row>
    <row r="79" spans="1:32">
      <c r="A79" s="52">
        <v>77</v>
      </c>
      <c r="B79" s="53">
        <v>750</v>
      </c>
      <c r="C79" s="54" t="s">
        <v>119</v>
      </c>
      <c r="D79" s="55" t="s">
        <v>48</v>
      </c>
      <c r="E79" s="56" t="s">
        <v>34</v>
      </c>
      <c r="F79" s="57">
        <v>25487.7767857143</v>
      </c>
      <c r="G79" s="57">
        <f t="shared" si="20"/>
        <v>76463.3303571429</v>
      </c>
      <c r="H79" s="57">
        <v>7779.57362</v>
      </c>
      <c r="I79" s="57">
        <f t="shared" si="21"/>
        <v>23338.72086</v>
      </c>
      <c r="J79" s="65">
        <v>0.305227626772077</v>
      </c>
      <c r="K79" s="57">
        <v>31095.0876785714</v>
      </c>
      <c r="L79" s="57">
        <f t="shared" si="22"/>
        <v>93285.2630357142</v>
      </c>
      <c r="M79" s="57">
        <v>9152.1126801</v>
      </c>
      <c r="N79" s="57">
        <f t="shared" si="23"/>
        <v>27456.3380403</v>
      </c>
      <c r="O79" s="65">
        <v>0.294326640101645</v>
      </c>
      <c r="P79" s="66">
        <v>287.492857142857</v>
      </c>
      <c r="Q79" s="76">
        <v>64550.88</v>
      </c>
      <c r="R79" s="76">
        <v>19656.61</v>
      </c>
      <c r="S79" s="77">
        <f t="shared" si="24"/>
        <v>0.304513431885049</v>
      </c>
      <c r="T79" s="78"/>
      <c r="U79" s="78"/>
      <c r="V79" s="79">
        <f t="shared" si="26"/>
        <v>64550.88</v>
      </c>
      <c r="W79" s="79">
        <f t="shared" si="27"/>
        <v>19656.61</v>
      </c>
      <c r="X79" s="82">
        <f t="shared" si="25"/>
        <v>0.844207016598642</v>
      </c>
      <c r="Y79" s="82">
        <f t="shared" si="28"/>
        <v>0.844207016598642</v>
      </c>
      <c r="Z79" s="82">
        <f t="shared" si="29"/>
        <v>0.842231676616402</v>
      </c>
      <c r="AA79" s="82">
        <f t="shared" si="30"/>
        <v>0.691972964425118</v>
      </c>
      <c r="AB79" s="82">
        <f t="shared" si="31"/>
        <v>0.715922493784434</v>
      </c>
      <c r="AC79" s="93"/>
      <c r="AD79" s="94"/>
      <c r="AE79" s="95">
        <f t="shared" si="32"/>
        <v>-476.498014285716</v>
      </c>
      <c r="AF79" s="26"/>
    </row>
    <row r="80" spans="1:32">
      <c r="A80" s="52">
        <v>78</v>
      </c>
      <c r="B80" s="53">
        <v>357</v>
      </c>
      <c r="C80" s="54" t="s">
        <v>120</v>
      </c>
      <c r="D80" s="55" t="s">
        <v>52</v>
      </c>
      <c r="E80" s="56" t="s">
        <v>34</v>
      </c>
      <c r="F80" s="57">
        <v>9925.902</v>
      </c>
      <c r="G80" s="57">
        <f t="shared" si="20"/>
        <v>29777.706</v>
      </c>
      <c r="H80" s="57">
        <v>2887.0163</v>
      </c>
      <c r="I80" s="57">
        <f t="shared" si="21"/>
        <v>8661.0489</v>
      </c>
      <c r="J80" s="65">
        <v>0.290856820871292</v>
      </c>
      <c r="K80" s="57">
        <v>12208.85946</v>
      </c>
      <c r="L80" s="57">
        <f t="shared" si="22"/>
        <v>36626.57838</v>
      </c>
      <c r="M80" s="57">
        <v>3424.20754725</v>
      </c>
      <c r="N80" s="57">
        <f t="shared" si="23"/>
        <v>10272.62264175</v>
      </c>
      <c r="O80" s="65">
        <v>0.280469077268746</v>
      </c>
      <c r="P80" s="66">
        <v>84.8571428571429</v>
      </c>
      <c r="Q80" s="76">
        <v>24953.93</v>
      </c>
      <c r="R80" s="76">
        <v>7435.31</v>
      </c>
      <c r="S80" s="77">
        <f t="shared" si="24"/>
        <v>0.297961483421649</v>
      </c>
      <c r="T80" s="78"/>
      <c r="U80" s="78"/>
      <c r="V80" s="79">
        <f t="shared" si="26"/>
        <v>24953.93</v>
      </c>
      <c r="W80" s="79">
        <f t="shared" si="27"/>
        <v>7435.31</v>
      </c>
      <c r="X80" s="82">
        <f t="shared" si="25"/>
        <v>0.838007131912714</v>
      </c>
      <c r="Y80" s="82">
        <f t="shared" si="28"/>
        <v>0.838007131912714</v>
      </c>
      <c r="Z80" s="82">
        <f t="shared" si="29"/>
        <v>0.858476852613082</v>
      </c>
      <c r="AA80" s="82">
        <f t="shared" si="30"/>
        <v>0.681306611311149</v>
      </c>
      <c r="AB80" s="82">
        <f t="shared" si="31"/>
        <v>0.723798611055896</v>
      </c>
      <c r="AC80" s="93"/>
      <c r="AD80" s="94"/>
      <c r="AE80" s="95">
        <f t="shared" si="32"/>
        <v>-192.95104</v>
      </c>
      <c r="AF80" s="96"/>
    </row>
    <row r="81" spans="1:32">
      <c r="A81" s="52">
        <v>79</v>
      </c>
      <c r="B81" s="53">
        <v>377</v>
      </c>
      <c r="C81" s="54" t="s">
        <v>121</v>
      </c>
      <c r="D81" s="55" t="s">
        <v>48</v>
      </c>
      <c r="E81" s="56" t="s">
        <v>34</v>
      </c>
      <c r="F81" s="57">
        <v>9847.43264285714</v>
      </c>
      <c r="G81" s="57">
        <f t="shared" si="20"/>
        <v>29542.2979285714</v>
      </c>
      <c r="H81" s="57">
        <v>3120.259205</v>
      </c>
      <c r="I81" s="57">
        <f t="shared" si="21"/>
        <v>9360.777615</v>
      </c>
      <c r="J81" s="65">
        <v>0.316860172408824</v>
      </c>
      <c r="K81" s="57">
        <v>12112.3421507143</v>
      </c>
      <c r="L81" s="57">
        <f t="shared" si="22"/>
        <v>36337.0264521429</v>
      </c>
      <c r="M81" s="57">
        <v>3700.8502927875</v>
      </c>
      <c r="N81" s="57">
        <f t="shared" si="23"/>
        <v>11102.5508783625</v>
      </c>
      <c r="O81" s="65">
        <v>0.305543737679938</v>
      </c>
      <c r="P81" s="66">
        <v>128.071428571429</v>
      </c>
      <c r="Q81" s="76">
        <v>24683.84</v>
      </c>
      <c r="R81" s="76">
        <v>5744.04</v>
      </c>
      <c r="S81" s="77">
        <f t="shared" si="24"/>
        <v>0.2327044738582</v>
      </c>
      <c r="T81" s="78"/>
      <c r="U81" s="78"/>
      <c r="V81" s="79">
        <f t="shared" si="26"/>
        <v>24683.84</v>
      </c>
      <c r="W81" s="79">
        <f t="shared" si="27"/>
        <v>5744.04</v>
      </c>
      <c r="X81" s="82">
        <f t="shared" si="25"/>
        <v>0.835542314943869</v>
      </c>
      <c r="Y81" s="82">
        <f t="shared" si="28"/>
        <v>0.835542314943869</v>
      </c>
      <c r="Z81" s="82">
        <f t="shared" si="29"/>
        <v>0.613628507827765</v>
      </c>
      <c r="AA81" s="82">
        <f t="shared" si="30"/>
        <v>0.679302695076314</v>
      </c>
      <c r="AB81" s="82">
        <f t="shared" si="31"/>
        <v>0.517362186665987</v>
      </c>
      <c r="AC81" s="93"/>
      <c r="AD81" s="94"/>
      <c r="AE81" s="95">
        <f t="shared" si="32"/>
        <v>-194.338317142856</v>
      </c>
      <c r="AF81" s="26"/>
    </row>
    <row r="82" spans="1:32">
      <c r="A82" s="52">
        <v>80</v>
      </c>
      <c r="B82" s="53">
        <v>103199</v>
      </c>
      <c r="C82" s="54" t="s">
        <v>122</v>
      </c>
      <c r="D82" s="55" t="s">
        <v>52</v>
      </c>
      <c r="E82" s="56" t="s">
        <v>38</v>
      </c>
      <c r="F82" s="57">
        <v>8213.71085714286</v>
      </c>
      <c r="G82" s="57">
        <f t="shared" si="20"/>
        <v>24641.1325714286</v>
      </c>
      <c r="H82" s="57">
        <v>2703.90288</v>
      </c>
      <c r="I82" s="57">
        <f t="shared" si="21"/>
        <v>8111.70864</v>
      </c>
      <c r="J82" s="65">
        <v>0.329193823233821</v>
      </c>
      <c r="K82" s="57">
        <v>10349.27568</v>
      </c>
      <c r="L82" s="57">
        <f t="shared" si="22"/>
        <v>31047.82704</v>
      </c>
      <c r="M82" s="57">
        <v>3285.2419992</v>
      </c>
      <c r="N82" s="57">
        <f t="shared" si="23"/>
        <v>9855.7259976</v>
      </c>
      <c r="O82" s="65">
        <v>0.31743690097547</v>
      </c>
      <c r="P82" s="66">
        <v>121.735714285714</v>
      </c>
      <c r="Q82" s="76">
        <v>20493.37</v>
      </c>
      <c r="R82" s="76">
        <v>7178.39</v>
      </c>
      <c r="S82" s="77">
        <f t="shared" si="24"/>
        <v>0.350278651095452</v>
      </c>
      <c r="T82" s="78"/>
      <c r="U82" s="78"/>
      <c r="V82" s="79">
        <f t="shared" si="26"/>
        <v>20493.37</v>
      </c>
      <c r="W82" s="79">
        <f t="shared" si="27"/>
        <v>7178.39</v>
      </c>
      <c r="X82" s="82">
        <f t="shared" si="25"/>
        <v>0.831673217154071</v>
      </c>
      <c r="Y82" s="82">
        <f t="shared" si="28"/>
        <v>0.831673217154071</v>
      </c>
      <c r="Z82" s="82">
        <f t="shared" si="29"/>
        <v>0.884941794457746</v>
      </c>
      <c r="AA82" s="82">
        <f t="shared" si="30"/>
        <v>0.660058108852438</v>
      </c>
      <c r="AB82" s="82">
        <f t="shared" si="31"/>
        <v>0.728347155932301</v>
      </c>
      <c r="AC82" s="93"/>
      <c r="AD82" s="94"/>
      <c r="AE82" s="95">
        <f t="shared" si="32"/>
        <v>-165.910502857144</v>
      </c>
      <c r="AF82" s="96"/>
    </row>
    <row r="83" spans="1:32">
      <c r="A83" s="52">
        <v>81</v>
      </c>
      <c r="B83" s="53">
        <v>704</v>
      </c>
      <c r="C83" s="54" t="s">
        <v>123</v>
      </c>
      <c r="D83" s="55" t="s">
        <v>33</v>
      </c>
      <c r="E83" s="56" t="s">
        <v>38</v>
      </c>
      <c r="F83" s="57">
        <v>7601.31642857143</v>
      </c>
      <c r="G83" s="57">
        <f t="shared" si="20"/>
        <v>22803.9492857143</v>
      </c>
      <c r="H83" s="57">
        <v>2132.20245</v>
      </c>
      <c r="I83" s="57">
        <f t="shared" si="21"/>
        <v>6396.60735</v>
      </c>
      <c r="J83" s="65">
        <v>0.280504366583871</v>
      </c>
      <c r="K83" s="57">
        <v>9577.6587</v>
      </c>
      <c r="L83" s="57">
        <f t="shared" si="22"/>
        <v>28732.9761</v>
      </c>
      <c r="M83" s="57">
        <v>2590.62597675</v>
      </c>
      <c r="N83" s="57">
        <f t="shared" si="23"/>
        <v>7771.87793025</v>
      </c>
      <c r="O83" s="65">
        <v>0.27048635349159</v>
      </c>
      <c r="P83" s="66">
        <v>76.8035714285714</v>
      </c>
      <c r="Q83" s="76">
        <v>18878.01</v>
      </c>
      <c r="R83" s="76">
        <v>4705.46</v>
      </c>
      <c r="S83" s="77">
        <f t="shared" si="24"/>
        <v>0.249256145112753</v>
      </c>
      <c r="T83" s="78"/>
      <c r="U83" s="78"/>
      <c r="V83" s="79">
        <f t="shared" si="26"/>
        <v>18878.01</v>
      </c>
      <c r="W83" s="79">
        <f t="shared" si="27"/>
        <v>4705.46</v>
      </c>
      <c r="X83" s="82">
        <f t="shared" si="25"/>
        <v>0.827839501108971</v>
      </c>
      <c r="Y83" s="82">
        <f t="shared" si="28"/>
        <v>0.827839501108971</v>
      </c>
      <c r="Z83" s="82">
        <f t="shared" si="29"/>
        <v>0.735618077292176</v>
      </c>
      <c r="AA83" s="82">
        <f t="shared" si="30"/>
        <v>0.657015477070612</v>
      </c>
      <c r="AB83" s="82">
        <f t="shared" si="31"/>
        <v>0.605446977195206</v>
      </c>
      <c r="AC83" s="93"/>
      <c r="AD83" s="94"/>
      <c r="AE83" s="95">
        <f t="shared" si="32"/>
        <v>-157.037571428572</v>
      </c>
      <c r="AF83"/>
    </row>
    <row r="84" spans="1:32">
      <c r="A84" s="52">
        <v>82</v>
      </c>
      <c r="B84" s="53">
        <v>752</v>
      </c>
      <c r="C84" s="54" t="s">
        <v>124</v>
      </c>
      <c r="D84" s="55" t="s">
        <v>52</v>
      </c>
      <c r="E84" s="56" t="s">
        <v>38</v>
      </c>
      <c r="F84" s="57">
        <v>5830.58732142857</v>
      </c>
      <c r="G84" s="57">
        <f t="shared" si="20"/>
        <v>17491.7619642857</v>
      </c>
      <c r="H84" s="57">
        <v>1551.68244</v>
      </c>
      <c r="I84" s="57">
        <f t="shared" si="21"/>
        <v>4655.04732</v>
      </c>
      <c r="J84" s="65">
        <v>0.266127982389914</v>
      </c>
      <c r="K84" s="57">
        <v>7346.540025</v>
      </c>
      <c r="L84" s="57">
        <f t="shared" si="22"/>
        <v>22039.620075</v>
      </c>
      <c r="M84" s="57">
        <v>1885.2941646</v>
      </c>
      <c r="N84" s="57">
        <f t="shared" si="23"/>
        <v>5655.8824938</v>
      </c>
      <c r="O84" s="65">
        <v>0.256623411590274</v>
      </c>
      <c r="P84" s="66">
        <v>71.3</v>
      </c>
      <c r="Q84" s="76">
        <v>14423.59</v>
      </c>
      <c r="R84" s="76">
        <v>3542.84</v>
      </c>
      <c r="S84" s="77">
        <f t="shared" si="24"/>
        <v>0.24562816885394</v>
      </c>
      <c r="T84" s="78"/>
      <c r="U84" s="78"/>
      <c r="V84" s="79">
        <f t="shared" si="26"/>
        <v>14423.59</v>
      </c>
      <c r="W84" s="79">
        <f t="shared" si="27"/>
        <v>3542.84</v>
      </c>
      <c r="X84" s="82">
        <f t="shared" si="25"/>
        <v>0.82459331595352</v>
      </c>
      <c r="Y84" s="82">
        <f t="shared" si="28"/>
        <v>0.82459331595352</v>
      </c>
      <c r="Z84" s="82">
        <f t="shared" si="29"/>
        <v>0.761074970125116</v>
      </c>
      <c r="AA84" s="82">
        <f t="shared" si="30"/>
        <v>0.65443913964565</v>
      </c>
      <c r="AB84" s="82">
        <f t="shared" si="31"/>
        <v>0.62639915236635</v>
      </c>
      <c r="AC84" s="93"/>
      <c r="AD84" s="94"/>
      <c r="AE84" s="95">
        <f t="shared" si="32"/>
        <v>-122.726878571428</v>
      </c>
      <c r="AF84" s="96"/>
    </row>
    <row r="85" spans="1:32">
      <c r="A85" s="52">
        <v>83</v>
      </c>
      <c r="B85" s="53">
        <v>102567</v>
      </c>
      <c r="C85" s="54" t="s">
        <v>125</v>
      </c>
      <c r="D85" s="55" t="s">
        <v>36</v>
      </c>
      <c r="E85" s="56" t="s">
        <v>41</v>
      </c>
      <c r="F85" s="57">
        <v>5557.54178571429</v>
      </c>
      <c r="G85" s="57">
        <f t="shared" si="20"/>
        <v>16672.6253571429</v>
      </c>
      <c r="H85" s="57">
        <v>1381.207905</v>
      </c>
      <c r="I85" s="57">
        <f t="shared" si="21"/>
        <v>4143.623715</v>
      </c>
      <c r="J85" s="65">
        <v>0.248528568611109</v>
      </c>
      <c r="K85" s="57">
        <v>7002.50265</v>
      </c>
      <c r="L85" s="57">
        <f t="shared" si="22"/>
        <v>21007.50795</v>
      </c>
      <c r="M85" s="57">
        <v>1678.167604575</v>
      </c>
      <c r="N85" s="57">
        <f t="shared" si="23"/>
        <v>5034.502813725</v>
      </c>
      <c r="O85" s="65">
        <v>0.23965254830357</v>
      </c>
      <c r="P85" s="66">
        <v>62.7428571428571</v>
      </c>
      <c r="Q85" s="76">
        <v>13548.11</v>
      </c>
      <c r="R85" s="76">
        <v>2095.09</v>
      </c>
      <c r="S85" s="77">
        <f t="shared" si="24"/>
        <v>0.154640758009789</v>
      </c>
      <c r="T85" s="78"/>
      <c r="U85" s="78"/>
      <c r="V85" s="79">
        <f t="shared" si="26"/>
        <v>13548.11</v>
      </c>
      <c r="W85" s="79">
        <f t="shared" si="27"/>
        <v>2095.09</v>
      </c>
      <c r="X85" s="82">
        <f t="shared" si="25"/>
        <v>0.812596079488808</v>
      </c>
      <c r="Y85" s="82">
        <f t="shared" si="28"/>
        <v>0.812596079488808</v>
      </c>
      <c r="Z85" s="82">
        <f t="shared" si="29"/>
        <v>0.505617822490911</v>
      </c>
      <c r="AA85" s="82">
        <f t="shared" si="30"/>
        <v>0.644917523403817</v>
      </c>
      <c r="AB85" s="82">
        <f t="shared" si="31"/>
        <v>0.416146355959598</v>
      </c>
      <c r="AC85" s="93"/>
      <c r="AD85" s="94"/>
      <c r="AE85" s="95">
        <f t="shared" si="32"/>
        <v>-124.980614285716</v>
      </c>
      <c r="AF85"/>
    </row>
    <row r="86" spans="1:32">
      <c r="A86" s="52">
        <v>84</v>
      </c>
      <c r="B86" s="53">
        <v>347</v>
      </c>
      <c r="C86" s="54" t="s">
        <v>126</v>
      </c>
      <c r="D86" s="55" t="s">
        <v>52</v>
      </c>
      <c r="E86" s="56" t="s">
        <v>38</v>
      </c>
      <c r="F86" s="57">
        <v>8748.12114285714</v>
      </c>
      <c r="G86" s="57">
        <f t="shared" si="20"/>
        <v>26244.3634285714</v>
      </c>
      <c r="H86" s="57">
        <v>2563.95006</v>
      </c>
      <c r="I86" s="57">
        <f t="shared" si="21"/>
        <v>7691.85018</v>
      </c>
      <c r="J86" s="65">
        <v>0.293085797296425</v>
      </c>
      <c r="K86" s="57">
        <v>11022.63264</v>
      </c>
      <c r="L86" s="57">
        <f t="shared" si="22"/>
        <v>33067.89792</v>
      </c>
      <c r="M86" s="57">
        <v>3115.1993229</v>
      </c>
      <c r="N86" s="57">
        <f t="shared" si="23"/>
        <v>9345.5979687</v>
      </c>
      <c r="O86" s="65">
        <v>0.282618447392981</v>
      </c>
      <c r="P86" s="66">
        <v>82.3892857142857</v>
      </c>
      <c r="Q86" s="76">
        <v>20784.69</v>
      </c>
      <c r="R86" s="76">
        <v>3931.07</v>
      </c>
      <c r="S86" s="77">
        <f t="shared" si="24"/>
        <v>0.189132962772117</v>
      </c>
      <c r="T86" s="78"/>
      <c r="U86" s="78"/>
      <c r="V86" s="79">
        <f t="shared" si="26"/>
        <v>20784.69</v>
      </c>
      <c r="W86" s="79">
        <f t="shared" si="27"/>
        <v>3931.07</v>
      </c>
      <c r="X86" s="82">
        <f t="shared" si="25"/>
        <v>0.791967770777491</v>
      </c>
      <c r="Y86" s="82">
        <f t="shared" si="28"/>
        <v>0.791967770777491</v>
      </c>
      <c r="Z86" s="82">
        <f t="shared" si="29"/>
        <v>0.511069496676026</v>
      </c>
      <c r="AA86" s="82">
        <f t="shared" si="30"/>
        <v>0.628545849823405</v>
      </c>
      <c r="AB86" s="82">
        <f t="shared" si="31"/>
        <v>0.420633330597552</v>
      </c>
      <c r="AC86" s="93"/>
      <c r="AD86" s="94"/>
      <c r="AE86" s="95">
        <f t="shared" si="32"/>
        <v>-218.386937142856</v>
      </c>
      <c r="AF86" s="96"/>
    </row>
    <row r="87" spans="1:32">
      <c r="A87" s="52">
        <v>85</v>
      </c>
      <c r="B87" s="60">
        <v>308</v>
      </c>
      <c r="C87" s="61" t="s">
        <v>127</v>
      </c>
      <c r="D87" s="62" t="s">
        <v>43</v>
      </c>
      <c r="E87" s="56" t="s">
        <v>34</v>
      </c>
      <c r="F87" s="57">
        <v>10612.50125</v>
      </c>
      <c r="G87" s="57">
        <f t="shared" si="20"/>
        <v>31837.50375</v>
      </c>
      <c r="H87" s="57">
        <v>3650.6323</v>
      </c>
      <c r="I87" s="57">
        <f t="shared" si="21"/>
        <v>10951.8969</v>
      </c>
      <c r="J87" s="65">
        <v>0.34399358021277</v>
      </c>
      <c r="K87" s="57">
        <v>13053.3765375</v>
      </c>
      <c r="L87" s="57">
        <f t="shared" si="22"/>
        <v>39160.1296125</v>
      </c>
      <c r="M87" s="57">
        <v>4329.91066725</v>
      </c>
      <c r="N87" s="57">
        <f t="shared" si="23"/>
        <v>12989.73200175</v>
      </c>
      <c r="O87" s="65">
        <v>0.331708095205171</v>
      </c>
      <c r="P87" s="66">
        <v>98.6857142857143</v>
      </c>
      <c r="Q87" s="110">
        <v>33527.8</v>
      </c>
      <c r="R87" s="110">
        <v>9563.96</v>
      </c>
      <c r="S87" s="77">
        <f t="shared" si="24"/>
        <v>0.285254624520547</v>
      </c>
      <c r="T87" s="78">
        <v>4454.8</v>
      </c>
      <c r="U87" s="78">
        <v>1186.5</v>
      </c>
      <c r="V87" s="79">
        <f t="shared" si="26"/>
        <v>29073</v>
      </c>
      <c r="W87" s="79">
        <f t="shared" si="27"/>
        <v>8377.46</v>
      </c>
      <c r="X87" s="80">
        <f t="shared" si="25"/>
        <v>1.05309135613372</v>
      </c>
      <c r="Y87" s="82">
        <f t="shared" si="28"/>
        <v>0.913168325893012</v>
      </c>
      <c r="Z87" s="82">
        <f t="shared" si="29"/>
        <v>0.764932328754848</v>
      </c>
      <c r="AA87" s="82">
        <f t="shared" si="30"/>
        <v>0.74241327308375</v>
      </c>
      <c r="AB87" s="82">
        <f t="shared" si="31"/>
        <v>0.644929394915259</v>
      </c>
      <c r="AC87" s="93"/>
      <c r="AD87" s="94"/>
      <c r="AE87" s="97">
        <v>0</v>
      </c>
      <c r="AF87"/>
    </row>
    <row r="88" spans="1:32">
      <c r="A88" s="52">
        <v>86</v>
      </c>
      <c r="B88" s="53">
        <v>515</v>
      </c>
      <c r="C88" s="98" t="s">
        <v>128</v>
      </c>
      <c r="D88" s="55" t="s">
        <v>43</v>
      </c>
      <c r="E88" s="56" t="s">
        <v>34</v>
      </c>
      <c r="F88" s="57">
        <v>9415.97571428571</v>
      </c>
      <c r="G88" s="57">
        <f t="shared" si="20"/>
        <v>28247.9271428571</v>
      </c>
      <c r="H88" s="57">
        <v>2819.3886</v>
      </c>
      <c r="I88" s="57">
        <f t="shared" si="21"/>
        <v>8458.1658</v>
      </c>
      <c r="J88" s="65">
        <v>0.299426069644857</v>
      </c>
      <c r="K88" s="57">
        <v>11581.6501285714</v>
      </c>
      <c r="L88" s="57">
        <f t="shared" si="22"/>
        <v>34744.9503857142</v>
      </c>
      <c r="M88" s="57">
        <v>3343.9962645</v>
      </c>
      <c r="N88" s="57">
        <f t="shared" si="23"/>
        <v>10031.9887935</v>
      </c>
      <c r="O88" s="65">
        <v>0.288732281443255</v>
      </c>
      <c r="P88" s="66">
        <v>120.292857142857</v>
      </c>
      <c r="Q88" s="76">
        <v>22100.97</v>
      </c>
      <c r="R88" s="76">
        <v>6142.94</v>
      </c>
      <c r="S88" s="77">
        <f t="shared" si="24"/>
        <v>0.277948886406343</v>
      </c>
      <c r="T88" s="78"/>
      <c r="U88" s="78"/>
      <c r="V88" s="79">
        <f t="shared" si="26"/>
        <v>22100.97</v>
      </c>
      <c r="W88" s="79">
        <f t="shared" si="27"/>
        <v>6142.94</v>
      </c>
      <c r="X88" s="82">
        <f t="shared" si="25"/>
        <v>0.782392629669061</v>
      </c>
      <c r="Y88" s="82">
        <f t="shared" si="28"/>
        <v>0.782392629669061</v>
      </c>
      <c r="Z88" s="82">
        <f t="shared" si="29"/>
        <v>0.726273301476308</v>
      </c>
      <c r="AA88" s="82">
        <f t="shared" si="30"/>
        <v>0.636091568836635</v>
      </c>
      <c r="AB88" s="82">
        <f t="shared" si="31"/>
        <v>0.61233521353016</v>
      </c>
      <c r="AC88" s="93"/>
      <c r="AD88" s="94"/>
      <c r="AE88" s="94">
        <v>-100</v>
      </c>
      <c r="AF88" s="118" t="s">
        <v>129</v>
      </c>
    </row>
    <row r="89" spans="1:32">
      <c r="A89" s="59">
        <v>87</v>
      </c>
      <c r="B89" s="60">
        <v>584</v>
      </c>
      <c r="C89" s="61" t="s">
        <v>130</v>
      </c>
      <c r="D89" s="62" t="s">
        <v>48</v>
      </c>
      <c r="E89" s="56" t="s">
        <v>38</v>
      </c>
      <c r="F89" s="57">
        <v>8265.02</v>
      </c>
      <c r="G89" s="57">
        <f t="shared" si="20"/>
        <v>24795.06</v>
      </c>
      <c r="H89" s="57">
        <v>2357.57914</v>
      </c>
      <c r="I89" s="57">
        <f t="shared" si="21"/>
        <v>7072.73742</v>
      </c>
      <c r="J89" s="65">
        <v>0.285247844530322</v>
      </c>
      <c r="K89" s="57">
        <v>10413.9252</v>
      </c>
      <c r="L89" s="57">
        <f t="shared" si="22"/>
        <v>31241.7756</v>
      </c>
      <c r="M89" s="57">
        <v>2864.4586551</v>
      </c>
      <c r="N89" s="57">
        <f t="shared" si="23"/>
        <v>8593.3759653</v>
      </c>
      <c r="O89" s="65">
        <v>0.275060421511382</v>
      </c>
      <c r="P89" s="66">
        <v>111.221428571429</v>
      </c>
      <c r="Q89" s="76">
        <v>19285.79</v>
      </c>
      <c r="R89" s="76">
        <v>5093.31</v>
      </c>
      <c r="S89" s="77">
        <f t="shared" si="24"/>
        <v>0.264096518732186</v>
      </c>
      <c r="T89" s="78"/>
      <c r="U89" s="78"/>
      <c r="V89" s="79">
        <f t="shared" si="26"/>
        <v>19285.79</v>
      </c>
      <c r="W89" s="79">
        <f t="shared" si="27"/>
        <v>5093.31</v>
      </c>
      <c r="X89" s="82">
        <f t="shared" si="25"/>
        <v>0.777807756867699</v>
      </c>
      <c r="Y89" s="82">
        <f t="shared" si="28"/>
        <v>0.777807756867699</v>
      </c>
      <c r="Z89" s="82">
        <f t="shared" si="29"/>
        <v>0.720132771449615</v>
      </c>
      <c r="AA89" s="82">
        <f t="shared" si="30"/>
        <v>0.617307743545793</v>
      </c>
      <c r="AB89" s="82">
        <f t="shared" si="31"/>
        <v>0.592701869505856</v>
      </c>
      <c r="AC89" s="93"/>
      <c r="AD89" s="94"/>
      <c r="AE89" s="97">
        <v>0</v>
      </c>
      <c r="AF89" s="119" t="s">
        <v>131</v>
      </c>
    </row>
    <row r="90" spans="1:32">
      <c r="A90" s="52">
        <v>88</v>
      </c>
      <c r="B90" s="53">
        <v>545</v>
      </c>
      <c r="C90" s="54" t="s">
        <v>132</v>
      </c>
      <c r="D90" s="55" t="s">
        <v>48</v>
      </c>
      <c r="E90" s="56" t="s">
        <v>41</v>
      </c>
      <c r="F90" s="57">
        <v>4813.16714285714</v>
      </c>
      <c r="G90" s="57">
        <f t="shared" si="20"/>
        <v>14439.5014285714</v>
      </c>
      <c r="H90" s="57">
        <v>1387.12</v>
      </c>
      <c r="I90" s="57">
        <f t="shared" si="21"/>
        <v>4161.36</v>
      </c>
      <c r="J90" s="65">
        <v>0.288192775947646</v>
      </c>
      <c r="K90" s="57">
        <v>6064.5906</v>
      </c>
      <c r="L90" s="57">
        <f t="shared" si="22"/>
        <v>18193.7718</v>
      </c>
      <c r="M90" s="57">
        <v>1685.3508</v>
      </c>
      <c r="N90" s="57">
        <f t="shared" si="23"/>
        <v>5056.0524</v>
      </c>
      <c r="O90" s="65">
        <v>0.277900176806659</v>
      </c>
      <c r="P90" s="66">
        <v>56.6571428571429</v>
      </c>
      <c r="Q90" s="76">
        <v>10948.66</v>
      </c>
      <c r="R90" s="76">
        <v>3239.4</v>
      </c>
      <c r="S90" s="77">
        <f t="shared" si="24"/>
        <v>0.295871823583891</v>
      </c>
      <c r="T90" s="78"/>
      <c r="U90" s="78"/>
      <c r="V90" s="79">
        <f t="shared" si="26"/>
        <v>10948.66</v>
      </c>
      <c r="W90" s="79">
        <f t="shared" si="27"/>
        <v>3239.4</v>
      </c>
      <c r="X90" s="82">
        <f t="shared" si="25"/>
        <v>0.758243631482727</v>
      </c>
      <c r="Y90" s="82">
        <f t="shared" si="28"/>
        <v>0.758243631482727</v>
      </c>
      <c r="Z90" s="82">
        <f t="shared" si="29"/>
        <v>0.778447430647673</v>
      </c>
      <c r="AA90" s="82">
        <f t="shared" si="30"/>
        <v>0.601780659906925</v>
      </c>
      <c r="AB90" s="82">
        <f t="shared" si="31"/>
        <v>0.640697473784093</v>
      </c>
      <c r="AC90" s="93"/>
      <c r="AD90" s="94"/>
      <c r="AE90" s="95">
        <f t="shared" si="32"/>
        <v>-139.633657142856</v>
      </c>
      <c r="AF90" s="26"/>
    </row>
    <row r="91" spans="1:32">
      <c r="A91" s="52">
        <v>89</v>
      </c>
      <c r="B91" s="60">
        <v>391</v>
      </c>
      <c r="C91" s="61" t="s">
        <v>133</v>
      </c>
      <c r="D91" s="62" t="s">
        <v>43</v>
      </c>
      <c r="E91" s="56" t="s">
        <v>34</v>
      </c>
      <c r="F91" s="57">
        <v>10605.2171428571</v>
      </c>
      <c r="G91" s="57">
        <f t="shared" si="20"/>
        <v>31815.6514285713</v>
      </c>
      <c r="H91" s="57">
        <v>3509.94896</v>
      </c>
      <c r="I91" s="57">
        <f t="shared" si="21"/>
        <v>10529.84688</v>
      </c>
      <c r="J91" s="65">
        <v>0.330964365247724</v>
      </c>
      <c r="K91" s="57">
        <v>13044.4170857143</v>
      </c>
      <c r="L91" s="57">
        <f t="shared" si="22"/>
        <v>39133.2512571429</v>
      </c>
      <c r="M91" s="57">
        <v>4163.0501772</v>
      </c>
      <c r="N91" s="57">
        <f t="shared" si="23"/>
        <v>12489.1505316</v>
      </c>
      <c r="O91" s="65">
        <v>0.31914420934602</v>
      </c>
      <c r="P91" s="66">
        <v>106.071428571429</v>
      </c>
      <c r="Q91" s="110">
        <v>31963.42</v>
      </c>
      <c r="R91" s="110">
        <v>10021.23</v>
      </c>
      <c r="S91" s="77">
        <f t="shared" si="24"/>
        <v>0.31352183214437</v>
      </c>
      <c r="T91" s="78"/>
      <c r="U91" s="78"/>
      <c r="V91" s="79">
        <f t="shared" si="26"/>
        <v>31963.42</v>
      </c>
      <c r="W91" s="79">
        <f t="shared" si="27"/>
        <v>10021.23</v>
      </c>
      <c r="X91" s="80">
        <f t="shared" si="25"/>
        <v>1.00464452446496</v>
      </c>
      <c r="Y91" s="92">
        <f t="shared" si="28"/>
        <v>1.00464452446496</v>
      </c>
      <c r="Z91" s="82">
        <f t="shared" si="29"/>
        <v>0.951697599614098</v>
      </c>
      <c r="AA91" s="82">
        <f t="shared" si="30"/>
        <v>0.816784166231672</v>
      </c>
      <c r="AB91" s="82">
        <f t="shared" si="31"/>
        <v>0.802394844600866</v>
      </c>
      <c r="AC91" s="93"/>
      <c r="AD91" s="94"/>
      <c r="AE91" s="97">
        <v>0</v>
      </c>
      <c r="AF91"/>
    </row>
    <row r="92" spans="1:32">
      <c r="A92" s="52">
        <v>90</v>
      </c>
      <c r="B92" s="53">
        <v>573</v>
      </c>
      <c r="C92" s="54" t="s">
        <v>134</v>
      </c>
      <c r="D92" s="55" t="s">
        <v>48</v>
      </c>
      <c r="E92" s="56" t="s">
        <v>38</v>
      </c>
      <c r="F92" s="57">
        <v>6727.49357142857</v>
      </c>
      <c r="G92" s="57">
        <f t="shared" si="20"/>
        <v>20182.4807142857</v>
      </c>
      <c r="H92" s="57">
        <v>1887.2784</v>
      </c>
      <c r="I92" s="57">
        <f t="shared" si="21"/>
        <v>5661.8352</v>
      </c>
      <c r="J92" s="65">
        <v>0.280532174421571</v>
      </c>
      <c r="K92" s="57">
        <v>8476.6419</v>
      </c>
      <c r="L92" s="57">
        <f t="shared" si="22"/>
        <v>25429.9257</v>
      </c>
      <c r="M92" s="57">
        <v>2293.043256</v>
      </c>
      <c r="N92" s="57">
        <f t="shared" si="23"/>
        <v>6879.129768</v>
      </c>
      <c r="O92" s="65">
        <v>0.27051316819223</v>
      </c>
      <c r="P92" s="66">
        <v>92.8214285714286</v>
      </c>
      <c r="Q92" s="76">
        <v>14856.27</v>
      </c>
      <c r="R92" s="76">
        <v>4198.95</v>
      </c>
      <c r="S92" s="77">
        <f t="shared" si="24"/>
        <v>0.282638239611962</v>
      </c>
      <c r="T92" s="78"/>
      <c r="U92" s="78"/>
      <c r="V92" s="79">
        <f t="shared" si="26"/>
        <v>14856.27</v>
      </c>
      <c r="W92" s="79">
        <f t="shared" si="27"/>
        <v>4198.95</v>
      </c>
      <c r="X92" s="82">
        <f t="shared" si="25"/>
        <v>0.736097321747189</v>
      </c>
      <c r="Y92" s="82">
        <f t="shared" si="28"/>
        <v>0.736097321747189</v>
      </c>
      <c r="Z92" s="82">
        <f t="shared" si="29"/>
        <v>0.741623493386031</v>
      </c>
      <c r="AA92" s="82">
        <f t="shared" si="30"/>
        <v>0.58420422360888</v>
      </c>
      <c r="AB92" s="82">
        <f t="shared" si="31"/>
        <v>0.610389706490561</v>
      </c>
      <c r="AC92" s="93"/>
      <c r="AD92" s="94"/>
      <c r="AE92" s="95">
        <f t="shared" si="32"/>
        <v>-213.048428571428</v>
      </c>
      <c r="AF92" s="26"/>
    </row>
    <row r="93" spans="1:32">
      <c r="A93" s="59">
        <v>91</v>
      </c>
      <c r="B93" s="60">
        <v>106485</v>
      </c>
      <c r="C93" s="99" t="s">
        <v>135</v>
      </c>
      <c r="D93" s="62" t="s">
        <v>48</v>
      </c>
      <c r="E93" s="56" t="s">
        <v>41</v>
      </c>
      <c r="F93" s="57">
        <v>1791.66964285714</v>
      </c>
      <c r="G93" s="57">
        <f t="shared" si="20"/>
        <v>5375.00892857142</v>
      </c>
      <c r="H93" s="57">
        <v>332.0065</v>
      </c>
      <c r="I93" s="57">
        <f t="shared" si="21"/>
        <v>996.0195</v>
      </c>
      <c r="J93" s="65">
        <v>0.185305645671685</v>
      </c>
      <c r="K93" s="57">
        <v>2257.50375</v>
      </c>
      <c r="L93" s="57">
        <f t="shared" si="22"/>
        <v>6772.51125</v>
      </c>
      <c r="M93" s="57">
        <v>403.3878975</v>
      </c>
      <c r="N93" s="57">
        <f t="shared" si="23"/>
        <v>1210.1636925</v>
      </c>
      <c r="O93" s="65">
        <v>0.178687586897696</v>
      </c>
      <c r="P93" s="66">
        <v>31.8857142857143</v>
      </c>
      <c r="Q93" s="76">
        <v>3936.5</v>
      </c>
      <c r="R93" s="76">
        <v>863.69</v>
      </c>
      <c r="S93" s="77">
        <f t="shared" si="24"/>
        <v>0.219405563317668</v>
      </c>
      <c r="T93" s="78"/>
      <c r="U93" s="78"/>
      <c r="V93" s="79">
        <f t="shared" si="26"/>
        <v>3936.5</v>
      </c>
      <c r="W93" s="79">
        <f t="shared" si="27"/>
        <v>863.69</v>
      </c>
      <c r="X93" s="82">
        <f t="shared" si="25"/>
        <v>0.732370876460339</v>
      </c>
      <c r="Y93" s="82">
        <f t="shared" si="28"/>
        <v>0.732370876460339</v>
      </c>
      <c r="Z93" s="82">
        <f t="shared" si="29"/>
        <v>0.86714165736715</v>
      </c>
      <c r="AA93" s="82">
        <f t="shared" si="30"/>
        <v>0.581246727349475</v>
      </c>
      <c r="AB93" s="82">
        <f t="shared" si="31"/>
        <v>0.713696837339218</v>
      </c>
      <c r="AC93" s="93"/>
      <c r="AD93" s="94"/>
      <c r="AE93" s="97">
        <v>0</v>
      </c>
      <c r="AF93" s="119" t="s">
        <v>136</v>
      </c>
    </row>
    <row r="94" spans="1:32">
      <c r="A94" s="52">
        <v>92</v>
      </c>
      <c r="B94" s="60">
        <v>349</v>
      </c>
      <c r="C94" s="61" t="s">
        <v>137</v>
      </c>
      <c r="D94" s="62" t="s">
        <v>43</v>
      </c>
      <c r="E94" s="56" t="s">
        <v>34</v>
      </c>
      <c r="F94" s="57">
        <v>8749.89321428571</v>
      </c>
      <c r="G94" s="57">
        <f t="shared" si="20"/>
        <v>26249.6796428571</v>
      </c>
      <c r="H94" s="57">
        <v>3091.50555</v>
      </c>
      <c r="I94" s="57">
        <f t="shared" si="21"/>
        <v>9274.51665</v>
      </c>
      <c r="J94" s="65">
        <v>0.353319231936749</v>
      </c>
      <c r="K94" s="57">
        <v>11024.86545</v>
      </c>
      <c r="L94" s="57">
        <f t="shared" si="22"/>
        <v>33074.59635</v>
      </c>
      <c r="M94" s="57">
        <v>3756.17924325</v>
      </c>
      <c r="N94" s="57">
        <f t="shared" si="23"/>
        <v>11268.53772975</v>
      </c>
      <c r="O94" s="65">
        <v>0.340700687939008</v>
      </c>
      <c r="P94" s="66">
        <v>100.414285714286</v>
      </c>
      <c r="Q94" s="110">
        <v>26696.28</v>
      </c>
      <c r="R94" s="110">
        <v>8128.14</v>
      </c>
      <c r="S94" s="77">
        <f t="shared" si="24"/>
        <v>0.304467139241872</v>
      </c>
      <c r="T94" s="78"/>
      <c r="U94" s="78"/>
      <c r="V94" s="79">
        <f t="shared" si="26"/>
        <v>26696.28</v>
      </c>
      <c r="W94" s="79">
        <f t="shared" si="27"/>
        <v>8128.14</v>
      </c>
      <c r="X94" s="80">
        <f t="shared" si="25"/>
        <v>1.01701355457359</v>
      </c>
      <c r="Y94" s="92">
        <f t="shared" si="28"/>
        <v>1.01701355457359</v>
      </c>
      <c r="Z94" s="82">
        <f t="shared" si="29"/>
        <v>0.876394997899972</v>
      </c>
      <c r="AA94" s="82">
        <f t="shared" si="30"/>
        <v>0.80715361474094</v>
      </c>
      <c r="AB94" s="82">
        <f t="shared" si="31"/>
        <v>0.721312755473228</v>
      </c>
      <c r="AC94" s="93"/>
      <c r="AD94" s="94"/>
      <c r="AE94" s="97">
        <v>0</v>
      </c>
      <c r="AF94"/>
    </row>
    <row r="95" spans="1:32">
      <c r="A95" s="52">
        <v>93</v>
      </c>
      <c r="B95" s="53">
        <v>718</v>
      </c>
      <c r="C95" s="98" t="s">
        <v>138</v>
      </c>
      <c r="D95" s="55" t="s">
        <v>43</v>
      </c>
      <c r="E95" s="56" t="s">
        <v>41</v>
      </c>
      <c r="F95" s="57">
        <v>4032.38157142857</v>
      </c>
      <c r="G95" s="57">
        <f t="shared" si="20"/>
        <v>12097.1447142857</v>
      </c>
      <c r="H95" s="57">
        <v>960.69358</v>
      </c>
      <c r="I95" s="57">
        <f t="shared" si="21"/>
        <v>2882.08074</v>
      </c>
      <c r="J95" s="65">
        <v>0.238244710472588</v>
      </c>
      <c r="K95" s="57">
        <v>5080.80078</v>
      </c>
      <c r="L95" s="57">
        <f t="shared" si="22"/>
        <v>15242.40234</v>
      </c>
      <c r="M95" s="57">
        <v>1167.2426997</v>
      </c>
      <c r="N95" s="57">
        <f t="shared" si="23"/>
        <v>3501.7280991</v>
      </c>
      <c r="O95" s="65">
        <v>0.229735970812853</v>
      </c>
      <c r="P95" s="66">
        <v>47.0571428571429</v>
      </c>
      <c r="Q95" s="76">
        <v>8264</v>
      </c>
      <c r="R95" s="76">
        <v>1916.67</v>
      </c>
      <c r="S95" s="77">
        <f t="shared" si="24"/>
        <v>0.231930058083253</v>
      </c>
      <c r="T95" s="78"/>
      <c r="U95" s="78"/>
      <c r="V95" s="79">
        <f t="shared" si="26"/>
        <v>8264</v>
      </c>
      <c r="W95" s="79">
        <f t="shared" si="27"/>
        <v>1916.67</v>
      </c>
      <c r="X95" s="82">
        <f t="shared" si="25"/>
        <v>0.683136409060306</v>
      </c>
      <c r="Y95" s="82">
        <f t="shared" si="28"/>
        <v>0.683136409060306</v>
      </c>
      <c r="Z95" s="82">
        <f t="shared" si="29"/>
        <v>0.665029946385194</v>
      </c>
      <c r="AA95" s="82">
        <f t="shared" si="30"/>
        <v>0.542171753222465</v>
      </c>
      <c r="AB95" s="82">
        <f t="shared" si="31"/>
        <v>0.547349750111271</v>
      </c>
      <c r="AC95" s="93"/>
      <c r="AD95" s="94"/>
      <c r="AE95" s="94">
        <v>-100</v>
      </c>
      <c r="AF95" s="118" t="s">
        <v>129</v>
      </c>
    </row>
    <row r="96" spans="1:32">
      <c r="A96" s="59">
        <v>94</v>
      </c>
      <c r="B96" s="60">
        <v>106399</v>
      </c>
      <c r="C96" s="99" t="s">
        <v>139</v>
      </c>
      <c r="D96" s="62" t="s">
        <v>52</v>
      </c>
      <c r="E96" s="56" t="s">
        <v>41</v>
      </c>
      <c r="F96" s="57">
        <v>3152.88285714286</v>
      </c>
      <c r="G96" s="57">
        <f t="shared" si="20"/>
        <v>9458.64857142858</v>
      </c>
      <c r="H96" s="57">
        <v>842.527</v>
      </c>
      <c r="I96" s="57">
        <f t="shared" si="21"/>
        <v>2527.581</v>
      </c>
      <c r="J96" s="65">
        <v>0.267224327123748</v>
      </c>
      <c r="K96" s="57">
        <v>3972.6324</v>
      </c>
      <c r="L96" s="57">
        <f t="shared" si="22"/>
        <v>11917.8972</v>
      </c>
      <c r="M96" s="57">
        <v>1023.670305</v>
      </c>
      <c r="N96" s="57">
        <f t="shared" si="23"/>
        <v>3071.010915</v>
      </c>
      <c r="O96" s="65">
        <v>0.257680601155043</v>
      </c>
      <c r="P96" s="66">
        <v>55.4571428571429</v>
      </c>
      <c r="Q96" s="76">
        <v>6422.29</v>
      </c>
      <c r="R96" s="76">
        <v>2022.27</v>
      </c>
      <c r="S96" s="77">
        <f t="shared" si="24"/>
        <v>0.314883009020147</v>
      </c>
      <c r="T96" s="78"/>
      <c r="U96" s="78"/>
      <c r="V96" s="79">
        <f t="shared" si="26"/>
        <v>6422.29</v>
      </c>
      <c r="W96" s="79">
        <f t="shared" si="27"/>
        <v>2022.27</v>
      </c>
      <c r="X96" s="82">
        <f t="shared" si="25"/>
        <v>0.678986004343115</v>
      </c>
      <c r="Y96" s="82">
        <f t="shared" si="28"/>
        <v>0.678986004343115</v>
      </c>
      <c r="Z96" s="82">
        <f t="shared" si="29"/>
        <v>0.800081184341867</v>
      </c>
      <c r="AA96" s="82">
        <f t="shared" si="30"/>
        <v>0.538877781224695</v>
      </c>
      <c r="AB96" s="82">
        <f t="shared" si="31"/>
        <v>0.658503032380137</v>
      </c>
      <c r="AC96" s="93"/>
      <c r="AD96" s="94"/>
      <c r="AE96" s="97">
        <v>0</v>
      </c>
      <c r="AF96" s="120" t="s">
        <v>136</v>
      </c>
    </row>
    <row r="97" spans="1:32">
      <c r="A97" s="52">
        <v>95</v>
      </c>
      <c r="B97" s="53">
        <v>745</v>
      </c>
      <c r="C97" s="54" t="s">
        <v>140</v>
      </c>
      <c r="D97" s="55" t="s">
        <v>52</v>
      </c>
      <c r="E97" s="56" t="s">
        <v>38</v>
      </c>
      <c r="F97" s="57">
        <v>7755.01485714286</v>
      </c>
      <c r="G97" s="57">
        <f t="shared" si="20"/>
        <v>23265.0445714286</v>
      </c>
      <c r="H97" s="57">
        <v>2224.29424</v>
      </c>
      <c r="I97" s="57">
        <f t="shared" si="21"/>
        <v>6672.88272</v>
      </c>
      <c r="J97" s="65">
        <v>0.286820113304011</v>
      </c>
      <c r="K97" s="57">
        <v>9771.31872</v>
      </c>
      <c r="L97" s="57">
        <f t="shared" si="22"/>
        <v>29313.95616</v>
      </c>
      <c r="M97" s="57">
        <v>2702.5175016</v>
      </c>
      <c r="N97" s="57">
        <f t="shared" si="23"/>
        <v>8107.5525048</v>
      </c>
      <c r="O97" s="65">
        <v>0.276576537828867</v>
      </c>
      <c r="P97" s="66">
        <v>93.5607142857143</v>
      </c>
      <c r="Q97" s="76">
        <v>15481.11</v>
      </c>
      <c r="R97" s="76">
        <v>3839.85</v>
      </c>
      <c r="S97" s="77">
        <f t="shared" si="24"/>
        <v>0.248034540158942</v>
      </c>
      <c r="T97" s="78"/>
      <c r="U97" s="78"/>
      <c r="V97" s="79">
        <f t="shared" si="26"/>
        <v>15481.11</v>
      </c>
      <c r="W97" s="79">
        <f t="shared" si="27"/>
        <v>3839.85</v>
      </c>
      <c r="X97" s="82">
        <f t="shared" si="25"/>
        <v>0.665423612341241</v>
      </c>
      <c r="Y97" s="82">
        <f t="shared" si="28"/>
        <v>0.665423612341241</v>
      </c>
      <c r="Z97" s="82">
        <f t="shared" si="29"/>
        <v>0.575440954250729</v>
      </c>
      <c r="AA97" s="82">
        <f t="shared" si="30"/>
        <v>0.528113978048605</v>
      </c>
      <c r="AB97" s="82">
        <f t="shared" si="31"/>
        <v>0.473613954115826</v>
      </c>
      <c r="AC97" s="93"/>
      <c r="AD97" s="94"/>
      <c r="AE97" s="95">
        <f>(Q97-G97)*0.06</f>
        <v>-467.036074285716</v>
      </c>
      <c r="AF97" s="96"/>
    </row>
    <row r="98" s="24" customFormat="1" spans="1:32">
      <c r="A98" s="52">
        <v>96</v>
      </c>
      <c r="B98" s="53">
        <v>104429</v>
      </c>
      <c r="C98" s="54" t="s">
        <v>141</v>
      </c>
      <c r="D98" s="55" t="s">
        <v>52</v>
      </c>
      <c r="E98" s="56" t="s">
        <v>41</v>
      </c>
      <c r="F98" s="57">
        <v>4795.20771428571</v>
      </c>
      <c r="G98" s="100">
        <f t="shared" si="20"/>
        <v>14385.6231428571</v>
      </c>
      <c r="H98" s="57">
        <v>1051.15626</v>
      </c>
      <c r="I98" s="100">
        <f t="shared" si="21"/>
        <v>3153.46878</v>
      </c>
      <c r="J98" s="65">
        <v>0.219209744943568</v>
      </c>
      <c r="K98" s="57">
        <v>6041.96172</v>
      </c>
      <c r="L98" s="100">
        <f t="shared" si="22"/>
        <v>18125.88516</v>
      </c>
      <c r="M98" s="57">
        <v>1277.1548559</v>
      </c>
      <c r="N98" s="100">
        <f t="shared" si="23"/>
        <v>3831.4645677</v>
      </c>
      <c r="O98" s="65">
        <v>0.211380825481297</v>
      </c>
      <c r="P98" s="66">
        <v>51.7714285714286</v>
      </c>
      <c r="Q98" s="111">
        <v>9530.39</v>
      </c>
      <c r="R98" s="111">
        <v>1939.94</v>
      </c>
      <c r="S98" s="77">
        <f t="shared" si="24"/>
        <v>0.203553055016636</v>
      </c>
      <c r="T98" s="78"/>
      <c r="U98" s="78"/>
      <c r="V98" s="79">
        <f t="shared" si="26"/>
        <v>9530.39</v>
      </c>
      <c r="W98" s="79">
        <f t="shared" si="27"/>
        <v>1939.94</v>
      </c>
      <c r="X98" s="82">
        <f t="shared" si="25"/>
        <v>0.662494068234516</v>
      </c>
      <c r="Y98" s="82">
        <f t="shared" si="28"/>
        <v>0.662494068234516</v>
      </c>
      <c r="Z98" s="82">
        <f t="shared" si="29"/>
        <v>0.615176535852687</v>
      </c>
      <c r="AA98" s="82">
        <f t="shared" si="30"/>
        <v>0.525788943043265</v>
      </c>
      <c r="AB98" s="82">
        <f t="shared" si="31"/>
        <v>0.506318136504269</v>
      </c>
      <c r="AC98" s="121"/>
      <c r="AD98" s="94"/>
      <c r="AE98" s="95">
        <f>(Q98-G98)*0.06</f>
        <v>-291.313988571426</v>
      </c>
      <c r="AF98" s="122"/>
    </row>
    <row r="99" spans="1:32">
      <c r="A99" s="52">
        <v>97</v>
      </c>
      <c r="B99" s="53">
        <v>741</v>
      </c>
      <c r="C99" s="54" t="s">
        <v>142</v>
      </c>
      <c r="D99" s="55" t="s">
        <v>52</v>
      </c>
      <c r="E99" s="56" t="s">
        <v>41</v>
      </c>
      <c r="F99" s="57">
        <v>4708.03371428572</v>
      </c>
      <c r="G99" s="57">
        <f t="shared" si="20"/>
        <v>14124.1011428572</v>
      </c>
      <c r="H99" s="57">
        <v>1055.12148</v>
      </c>
      <c r="I99" s="57">
        <f t="shared" si="21"/>
        <v>3165.36444</v>
      </c>
      <c r="J99" s="65">
        <v>0.224110859019216</v>
      </c>
      <c r="K99" s="57">
        <v>5932.12248</v>
      </c>
      <c r="L99" s="57">
        <f t="shared" si="22"/>
        <v>17796.36744</v>
      </c>
      <c r="M99" s="57">
        <v>1281.9725982</v>
      </c>
      <c r="N99" s="57">
        <f t="shared" si="23"/>
        <v>3845.9177946</v>
      </c>
      <c r="O99" s="65">
        <v>0.216106899768529</v>
      </c>
      <c r="P99" s="66">
        <v>59.2285714285714</v>
      </c>
      <c r="Q99" s="76">
        <v>9162.75</v>
      </c>
      <c r="R99" s="76">
        <v>1346.91</v>
      </c>
      <c r="S99" s="77">
        <f t="shared" si="24"/>
        <v>0.146998444790047</v>
      </c>
      <c r="T99" s="78"/>
      <c r="U99" s="78"/>
      <c r="V99" s="79">
        <f t="shared" si="26"/>
        <v>9162.75</v>
      </c>
      <c r="W99" s="79">
        <f t="shared" si="27"/>
        <v>1346.91</v>
      </c>
      <c r="X99" s="82">
        <f t="shared" si="25"/>
        <v>0.648731548105188</v>
      </c>
      <c r="Y99" s="82">
        <f t="shared" si="28"/>
        <v>0.648731548105188</v>
      </c>
      <c r="Z99" s="82">
        <f t="shared" si="29"/>
        <v>0.42551498430304</v>
      </c>
      <c r="AA99" s="82">
        <f t="shared" si="30"/>
        <v>0.514866308019992</v>
      </c>
      <c r="AB99" s="82">
        <f t="shared" si="31"/>
        <v>0.350218094076576</v>
      </c>
      <c r="AC99" s="93"/>
      <c r="AD99" s="94"/>
      <c r="AE99" s="95">
        <f>(Q99-G99)*0.06</f>
        <v>-297.681068571432</v>
      </c>
      <c r="AF99" s="96"/>
    </row>
    <row r="100" spans="1:32">
      <c r="A100" s="52">
        <v>98</v>
      </c>
      <c r="B100" s="53">
        <v>371</v>
      </c>
      <c r="C100" s="54" t="s">
        <v>143</v>
      </c>
      <c r="D100" s="55" t="s">
        <v>36</v>
      </c>
      <c r="E100" s="56" t="s">
        <v>41</v>
      </c>
      <c r="F100" s="57">
        <v>5144.50671428571</v>
      </c>
      <c r="G100" s="57">
        <f t="shared" si="20"/>
        <v>15433.5201428571</v>
      </c>
      <c r="H100" s="57">
        <v>1615.83114</v>
      </c>
      <c r="I100" s="57">
        <f t="shared" si="21"/>
        <v>4847.49342</v>
      </c>
      <c r="J100" s="65">
        <v>0.314088644400642</v>
      </c>
      <c r="K100" s="57">
        <v>6482.07846</v>
      </c>
      <c r="L100" s="57">
        <f t="shared" si="22"/>
        <v>19446.23538</v>
      </c>
      <c r="M100" s="57">
        <v>1963.2348351</v>
      </c>
      <c r="N100" s="57">
        <f t="shared" si="23"/>
        <v>5889.7045053</v>
      </c>
      <c r="O100" s="65">
        <v>0.302871192814905</v>
      </c>
      <c r="P100" s="66">
        <v>65.9142857142857</v>
      </c>
      <c r="Q100" s="76">
        <v>9532.33</v>
      </c>
      <c r="R100" s="76">
        <v>2748.17</v>
      </c>
      <c r="S100" s="77">
        <f t="shared" si="24"/>
        <v>0.288299922474358</v>
      </c>
      <c r="T100" s="78"/>
      <c r="U100" s="78"/>
      <c r="V100" s="79">
        <f t="shared" si="26"/>
        <v>9532.33</v>
      </c>
      <c r="W100" s="79">
        <f t="shared" si="27"/>
        <v>2748.17</v>
      </c>
      <c r="X100" s="82">
        <f t="shared" si="25"/>
        <v>0.617638096284322</v>
      </c>
      <c r="Y100" s="82">
        <f t="shared" si="28"/>
        <v>0.617638096284322</v>
      </c>
      <c r="Z100" s="82">
        <f t="shared" si="29"/>
        <v>0.566925988730894</v>
      </c>
      <c r="AA100" s="82">
        <f t="shared" si="30"/>
        <v>0.490188965305016</v>
      </c>
      <c r="AB100" s="82">
        <f t="shared" si="31"/>
        <v>0.466605752041888</v>
      </c>
      <c r="AC100" s="93"/>
      <c r="AD100" s="94"/>
      <c r="AE100" s="95">
        <f>(Q100-G100)*0.06</f>
        <v>-354.071408571426</v>
      </c>
      <c r="AF100"/>
    </row>
    <row r="101" spans="1:32">
      <c r="A101" s="59">
        <v>99</v>
      </c>
      <c r="B101" s="60">
        <v>106569</v>
      </c>
      <c r="C101" s="99" t="s">
        <v>144</v>
      </c>
      <c r="D101" s="62" t="s">
        <v>52</v>
      </c>
      <c r="E101" s="56" t="s">
        <v>41</v>
      </c>
      <c r="F101" s="57">
        <v>3292.78166666667</v>
      </c>
      <c r="G101" s="57">
        <f t="shared" si="20"/>
        <v>9878.34500000001</v>
      </c>
      <c r="H101" s="57">
        <v>958.8614</v>
      </c>
      <c r="I101" s="57">
        <f t="shared" si="21"/>
        <v>2876.5842</v>
      </c>
      <c r="J101" s="65">
        <v>0.29120102608281</v>
      </c>
      <c r="K101" s="57">
        <v>4148.9049</v>
      </c>
      <c r="L101" s="57">
        <f t="shared" si="22"/>
        <v>12446.7147</v>
      </c>
      <c r="M101" s="57">
        <v>1165.016601</v>
      </c>
      <c r="N101" s="57">
        <f t="shared" si="23"/>
        <v>3495.049803</v>
      </c>
      <c r="O101" s="65">
        <v>0.280800989436996</v>
      </c>
      <c r="P101" s="66">
        <v>45.7</v>
      </c>
      <c r="Q101" s="76">
        <v>6034.57</v>
      </c>
      <c r="R101" s="76">
        <v>1768.84</v>
      </c>
      <c r="S101" s="77">
        <f t="shared" si="24"/>
        <v>0.293117819496667</v>
      </c>
      <c r="T101" s="78"/>
      <c r="U101" s="78"/>
      <c r="V101" s="79">
        <f t="shared" si="26"/>
        <v>6034.57</v>
      </c>
      <c r="W101" s="79">
        <f t="shared" si="27"/>
        <v>1768.84</v>
      </c>
      <c r="X101" s="82">
        <f t="shared" si="25"/>
        <v>0.61088876729857</v>
      </c>
      <c r="Y101" s="82">
        <f t="shared" si="28"/>
        <v>0.61088876729857</v>
      </c>
      <c r="Z101" s="82">
        <f t="shared" si="29"/>
        <v>0.614909864275831</v>
      </c>
      <c r="AA101" s="82">
        <f t="shared" si="30"/>
        <v>0.484832354998866</v>
      </c>
      <c r="AB101" s="82">
        <f t="shared" si="31"/>
        <v>0.506098653724964</v>
      </c>
      <c r="AC101" s="93"/>
      <c r="AD101" s="94"/>
      <c r="AE101" s="97">
        <v>0</v>
      </c>
      <c r="AF101" s="120" t="s">
        <v>136</v>
      </c>
    </row>
    <row r="102" spans="1:32">
      <c r="A102" s="52">
        <v>100</v>
      </c>
      <c r="B102" s="53">
        <v>102478</v>
      </c>
      <c r="C102" s="98" t="s">
        <v>145</v>
      </c>
      <c r="D102" s="55" t="s">
        <v>43</v>
      </c>
      <c r="E102" s="56" t="s">
        <v>41</v>
      </c>
      <c r="F102" s="57">
        <v>4832.56928571429</v>
      </c>
      <c r="G102" s="57">
        <f t="shared" si="20"/>
        <v>14497.7078571429</v>
      </c>
      <c r="H102" s="57">
        <v>1392.03792</v>
      </c>
      <c r="I102" s="57">
        <f t="shared" si="21"/>
        <v>4176.11376</v>
      </c>
      <c r="J102" s="65">
        <v>0.2880533806551</v>
      </c>
      <c r="K102" s="57">
        <v>6089.0373</v>
      </c>
      <c r="L102" s="57">
        <f t="shared" si="22"/>
        <v>18267.1119</v>
      </c>
      <c r="M102" s="57">
        <v>1691.3260728</v>
      </c>
      <c r="N102" s="57">
        <f t="shared" si="23"/>
        <v>5073.9782184</v>
      </c>
      <c r="O102" s="65">
        <v>0.277765759917417</v>
      </c>
      <c r="P102" s="66">
        <v>54.4285714285714</v>
      </c>
      <c r="Q102" s="76">
        <v>8556.03</v>
      </c>
      <c r="R102" s="76">
        <v>2513.38</v>
      </c>
      <c r="S102" s="77">
        <f t="shared" si="24"/>
        <v>0.293755398239604</v>
      </c>
      <c r="T102" s="78"/>
      <c r="U102" s="78"/>
      <c r="V102" s="79">
        <f t="shared" si="26"/>
        <v>8556.03</v>
      </c>
      <c r="W102" s="79">
        <f t="shared" si="27"/>
        <v>2513.38</v>
      </c>
      <c r="X102" s="82">
        <f t="shared" si="25"/>
        <v>0.590164326961832</v>
      </c>
      <c r="Y102" s="82">
        <f t="shared" si="28"/>
        <v>0.590164326961832</v>
      </c>
      <c r="Z102" s="82">
        <f t="shared" si="29"/>
        <v>0.601846631687543</v>
      </c>
      <c r="AA102" s="82">
        <f t="shared" si="30"/>
        <v>0.468384386477646</v>
      </c>
      <c r="AB102" s="82">
        <f t="shared" si="31"/>
        <v>0.495347021965056</v>
      </c>
      <c r="AC102" s="93"/>
      <c r="AD102" s="94"/>
      <c r="AE102" s="94">
        <v>-100</v>
      </c>
      <c r="AF102" s="118" t="s">
        <v>129</v>
      </c>
    </row>
    <row r="103" s="25" customFormat="1" spans="1:32">
      <c r="A103" s="59">
        <v>101</v>
      </c>
      <c r="B103" s="60">
        <v>106568</v>
      </c>
      <c r="C103" s="99" t="s">
        <v>146</v>
      </c>
      <c r="D103" s="62" t="s">
        <v>48</v>
      </c>
      <c r="E103" s="56" t="s">
        <v>41</v>
      </c>
      <c r="F103" s="57">
        <v>1732.67678571429</v>
      </c>
      <c r="G103" s="57">
        <f t="shared" si="20"/>
        <v>5198.03035714287</v>
      </c>
      <c r="H103" s="57">
        <v>555.324</v>
      </c>
      <c r="I103" s="57">
        <f t="shared" si="21"/>
        <v>1665.972</v>
      </c>
      <c r="J103" s="65">
        <v>0.320500629187498</v>
      </c>
      <c r="K103" s="57">
        <v>2183.17275</v>
      </c>
      <c r="L103" s="57">
        <f t="shared" si="22"/>
        <v>6549.51825</v>
      </c>
      <c r="M103" s="57">
        <v>674.71866</v>
      </c>
      <c r="N103" s="57">
        <f t="shared" si="23"/>
        <v>2024.15598</v>
      </c>
      <c r="O103" s="65">
        <v>0.309054178145087</v>
      </c>
      <c r="P103" s="66">
        <v>29.2285714285714</v>
      </c>
      <c r="Q103" s="76">
        <v>3019.78</v>
      </c>
      <c r="R103" s="76">
        <v>942.86</v>
      </c>
      <c r="S103" s="77">
        <f t="shared" si="24"/>
        <v>0.312228043102478</v>
      </c>
      <c r="T103" s="78"/>
      <c r="U103" s="78"/>
      <c r="V103" s="79">
        <f t="shared" si="26"/>
        <v>3019.78</v>
      </c>
      <c r="W103" s="79">
        <f t="shared" si="27"/>
        <v>942.86</v>
      </c>
      <c r="X103" s="82">
        <f t="shared" si="25"/>
        <v>0.580946972702915</v>
      </c>
      <c r="Y103" s="82">
        <f t="shared" si="28"/>
        <v>0.580946972702915</v>
      </c>
      <c r="Z103" s="82">
        <f t="shared" si="29"/>
        <v>0.56595188874723</v>
      </c>
      <c r="AA103" s="82">
        <f t="shared" si="30"/>
        <v>0.461069025954695</v>
      </c>
      <c r="AB103" s="82">
        <f t="shared" si="31"/>
        <v>0.465804023660271</v>
      </c>
      <c r="AC103" s="93"/>
      <c r="AD103" s="94"/>
      <c r="AE103" s="97">
        <v>0</v>
      </c>
      <c r="AF103" s="119" t="s">
        <v>136</v>
      </c>
    </row>
    <row r="104" spans="1:32">
      <c r="A104" s="52">
        <v>102</v>
      </c>
      <c r="B104" s="53">
        <v>359</v>
      </c>
      <c r="C104" s="98" t="s">
        <v>147</v>
      </c>
      <c r="D104" s="55" t="s">
        <v>52</v>
      </c>
      <c r="E104" s="56" t="s">
        <v>34</v>
      </c>
      <c r="F104" s="57">
        <v>9804.10522857143</v>
      </c>
      <c r="G104" s="57">
        <f t="shared" si="20"/>
        <v>29412.3156857143</v>
      </c>
      <c r="H104" s="57">
        <v>2341.293808</v>
      </c>
      <c r="I104" s="57">
        <f t="shared" si="21"/>
        <v>7023.881424</v>
      </c>
      <c r="J104" s="65">
        <v>0.238807494760147</v>
      </c>
      <c r="K104" s="57">
        <v>12353.172588</v>
      </c>
      <c r="L104" s="57">
        <f t="shared" si="22"/>
        <v>37059.517764</v>
      </c>
      <c r="M104" s="57">
        <v>2844.67197672</v>
      </c>
      <c r="N104" s="57">
        <f t="shared" si="23"/>
        <v>8534.01593016</v>
      </c>
      <c r="O104" s="65">
        <v>0.23027865566157</v>
      </c>
      <c r="P104" s="66">
        <v>98.1357142857143</v>
      </c>
      <c r="Q104" s="76">
        <v>17064.12</v>
      </c>
      <c r="R104" s="76">
        <v>4673.45</v>
      </c>
      <c r="S104" s="77">
        <f t="shared" si="24"/>
        <v>0.273875828346261</v>
      </c>
      <c r="T104" s="78"/>
      <c r="U104" s="78"/>
      <c r="V104" s="79">
        <f t="shared" si="26"/>
        <v>17064.12</v>
      </c>
      <c r="W104" s="79">
        <f t="shared" si="27"/>
        <v>4673.45</v>
      </c>
      <c r="X104" s="82">
        <f t="shared" si="25"/>
        <v>0.580169211507822</v>
      </c>
      <c r="Y104" s="82">
        <f t="shared" si="28"/>
        <v>0.580169211507822</v>
      </c>
      <c r="Z104" s="82">
        <f t="shared" si="29"/>
        <v>0.665365731265226</v>
      </c>
      <c r="AA104" s="82">
        <f t="shared" si="30"/>
        <v>0.460451755164938</v>
      </c>
      <c r="AB104" s="82">
        <f t="shared" si="31"/>
        <v>0.547626116267676</v>
      </c>
      <c r="AC104" s="93"/>
      <c r="AD104" s="94"/>
      <c r="AE104" s="94">
        <v>-100</v>
      </c>
      <c r="AF104" s="118" t="s">
        <v>129</v>
      </c>
    </row>
    <row r="105" s="14" customFormat="1" spans="1:32">
      <c r="A105" s="59">
        <v>103</v>
      </c>
      <c r="B105" s="60">
        <v>105396</v>
      </c>
      <c r="C105" s="61" t="s">
        <v>148</v>
      </c>
      <c r="D105" s="62" t="s">
        <v>48</v>
      </c>
      <c r="E105" s="56" t="s">
        <v>41</v>
      </c>
      <c r="F105" s="57">
        <v>4140.00164285714</v>
      </c>
      <c r="G105" s="57">
        <f t="shared" si="20"/>
        <v>12420.0049285714</v>
      </c>
      <c r="H105" s="57">
        <v>1499.88566</v>
      </c>
      <c r="I105" s="57">
        <f t="shared" si="21"/>
        <v>4499.65698</v>
      </c>
      <c r="J105" s="65">
        <v>0.362291078455921</v>
      </c>
      <c r="K105" s="57">
        <v>5216.40207</v>
      </c>
      <c r="L105" s="57">
        <f t="shared" si="22"/>
        <v>15649.20621</v>
      </c>
      <c r="M105" s="57">
        <v>1822.3610769</v>
      </c>
      <c r="N105" s="57">
        <f t="shared" si="23"/>
        <v>5467.0832307</v>
      </c>
      <c r="O105" s="65">
        <v>0.34935211136821</v>
      </c>
      <c r="P105" s="66">
        <v>53.2285714285714</v>
      </c>
      <c r="Q105" s="76">
        <v>6332.62</v>
      </c>
      <c r="R105" s="76">
        <v>2103.52</v>
      </c>
      <c r="S105" s="77">
        <f t="shared" si="24"/>
        <v>0.332172149915833</v>
      </c>
      <c r="T105" s="78"/>
      <c r="U105" s="78"/>
      <c r="V105" s="79">
        <f t="shared" si="26"/>
        <v>6332.62</v>
      </c>
      <c r="W105" s="79">
        <f t="shared" si="27"/>
        <v>2103.52</v>
      </c>
      <c r="X105" s="82">
        <f t="shared" si="25"/>
        <v>0.509872583498919</v>
      </c>
      <c r="Y105" s="82">
        <f t="shared" si="28"/>
        <v>0.509872583498919</v>
      </c>
      <c r="Z105" s="82">
        <f t="shared" si="29"/>
        <v>0.467484523675847</v>
      </c>
      <c r="AA105" s="82">
        <f t="shared" si="30"/>
        <v>0.404660780554696</v>
      </c>
      <c r="AB105" s="82">
        <f t="shared" si="31"/>
        <v>0.384760924836088</v>
      </c>
      <c r="AC105" s="88"/>
      <c r="AD105" s="89"/>
      <c r="AE105" s="97">
        <v>0</v>
      </c>
      <c r="AF105" s="119" t="s">
        <v>136</v>
      </c>
    </row>
    <row r="106" spans="1:32">
      <c r="A106" s="59">
        <v>104</v>
      </c>
      <c r="B106" s="60">
        <v>106066</v>
      </c>
      <c r="C106" s="61" t="s">
        <v>149</v>
      </c>
      <c r="D106" s="62" t="s">
        <v>45</v>
      </c>
      <c r="E106" s="56" t="s">
        <v>41</v>
      </c>
      <c r="F106" s="57">
        <v>7443.87246428571</v>
      </c>
      <c r="G106" s="57">
        <f t="shared" si="20"/>
        <v>22331.6173928571</v>
      </c>
      <c r="H106" s="57">
        <v>2501.34423</v>
      </c>
      <c r="I106" s="57">
        <f t="shared" si="21"/>
        <v>7504.03269</v>
      </c>
      <c r="J106" s="65">
        <v>0.336027281767786</v>
      </c>
      <c r="K106" s="57">
        <v>9379.279305</v>
      </c>
      <c r="L106" s="57">
        <f t="shared" si="22"/>
        <v>28137.837915</v>
      </c>
      <c r="M106" s="57">
        <v>3039.13323945</v>
      </c>
      <c r="N106" s="57">
        <f t="shared" si="23"/>
        <v>9117.39971835</v>
      </c>
      <c r="O106" s="65">
        <v>0.324026307418937</v>
      </c>
      <c r="P106" s="66">
        <v>123.685714285714</v>
      </c>
      <c r="Q106" s="76">
        <v>10509.99</v>
      </c>
      <c r="R106" s="76">
        <v>3728.24</v>
      </c>
      <c r="S106" s="77">
        <f t="shared" si="24"/>
        <v>0.354732973104637</v>
      </c>
      <c r="T106" s="78"/>
      <c r="U106" s="78"/>
      <c r="V106" s="79">
        <f t="shared" si="26"/>
        <v>10509.99</v>
      </c>
      <c r="W106" s="79">
        <f t="shared" si="27"/>
        <v>3728.24</v>
      </c>
      <c r="X106" s="82">
        <f t="shared" si="25"/>
        <v>0.470632727361776</v>
      </c>
      <c r="Y106" s="82">
        <f t="shared" si="28"/>
        <v>0.470632727361776</v>
      </c>
      <c r="Z106" s="82">
        <f t="shared" si="29"/>
        <v>0.496831524330686</v>
      </c>
      <c r="AA106" s="82">
        <f t="shared" si="30"/>
        <v>0.37351803758871</v>
      </c>
      <c r="AB106" s="82">
        <f t="shared" si="31"/>
        <v>0.408914834840071</v>
      </c>
      <c r="AC106" s="93"/>
      <c r="AD106" s="94"/>
      <c r="AE106" s="97">
        <v>0</v>
      </c>
      <c r="AF106" s="119" t="s">
        <v>136</v>
      </c>
    </row>
    <row r="107" spans="1:32">
      <c r="A107" s="59">
        <v>105</v>
      </c>
      <c r="B107" s="60">
        <v>105910</v>
      </c>
      <c r="C107" s="61" t="s">
        <v>150</v>
      </c>
      <c r="D107" s="62" t="s">
        <v>48</v>
      </c>
      <c r="E107" s="56" t="s">
        <v>41</v>
      </c>
      <c r="F107" s="57">
        <v>3857.31428571429</v>
      </c>
      <c r="G107" s="57">
        <f t="shared" si="20"/>
        <v>11571.9428571429</v>
      </c>
      <c r="H107" s="57">
        <v>1056.8474</v>
      </c>
      <c r="I107" s="57">
        <f t="shared" si="21"/>
        <v>3170.5422</v>
      </c>
      <c r="J107" s="65">
        <v>0.273985296949765</v>
      </c>
      <c r="K107" s="57">
        <v>4860.216</v>
      </c>
      <c r="L107" s="57">
        <f t="shared" si="22"/>
        <v>14580.648</v>
      </c>
      <c r="M107" s="57">
        <v>1284.069591</v>
      </c>
      <c r="N107" s="57">
        <f t="shared" si="23"/>
        <v>3852.208773</v>
      </c>
      <c r="O107" s="65">
        <v>0.264200107772988</v>
      </c>
      <c r="P107" s="66">
        <v>45.2571428571429</v>
      </c>
      <c r="Q107" s="76">
        <v>4758.03</v>
      </c>
      <c r="R107" s="76">
        <v>1695.17</v>
      </c>
      <c r="S107" s="77">
        <f t="shared" si="24"/>
        <v>0.356275601456906</v>
      </c>
      <c r="T107" s="78"/>
      <c r="U107" s="78"/>
      <c r="V107" s="79">
        <f t="shared" si="26"/>
        <v>4758.03</v>
      </c>
      <c r="W107" s="79">
        <f t="shared" si="27"/>
        <v>1695.17</v>
      </c>
      <c r="X107" s="82">
        <f t="shared" si="25"/>
        <v>0.411169503577617</v>
      </c>
      <c r="Y107" s="82">
        <f t="shared" si="28"/>
        <v>0.411169503577617</v>
      </c>
      <c r="Z107" s="82">
        <f t="shared" si="29"/>
        <v>0.534662494004969</v>
      </c>
      <c r="AA107" s="82">
        <f t="shared" si="30"/>
        <v>0.32632500283938</v>
      </c>
      <c r="AB107" s="82">
        <f t="shared" si="31"/>
        <v>0.440051435395036</v>
      </c>
      <c r="AC107" s="93"/>
      <c r="AD107" s="94"/>
      <c r="AE107" s="97">
        <v>0</v>
      </c>
      <c r="AF107" s="119" t="s">
        <v>136</v>
      </c>
    </row>
    <row r="108" s="26" customFormat="1" ht="20" customHeight="1" spans="1:31">
      <c r="A108" s="101"/>
      <c r="B108" s="102"/>
      <c r="C108" s="103" t="s">
        <v>151</v>
      </c>
      <c r="D108" s="104"/>
      <c r="E108" s="105"/>
      <c r="F108" s="106">
        <v>1051274.08532381</v>
      </c>
      <c r="G108" s="107">
        <f t="shared" si="20"/>
        <v>3153822.25597143</v>
      </c>
      <c r="H108" s="106">
        <v>294503.51023417</v>
      </c>
      <c r="I108" s="107">
        <f t="shared" si="21"/>
        <v>883510.53070251</v>
      </c>
      <c r="J108" s="108">
        <v>0.280139608067537</v>
      </c>
      <c r="K108" s="106">
        <v>1300381.28290121</v>
      </c>
      <c r="L108" s="107">
        <f t="shared" si="22"/>
        <v>3901143.84870363</v>
      </c>
      <c r="M108" s="106">
        <v>351278.006397081</v>
      </c>
      <c r="N108" s="107">
        <f t="shared" si="23"/>
        <v>1053834.01919124</v>
      </c>
      <c r="O108" s="108">
        <v>0.270134622065125</v>
      </c>
      <c r="P108" s="109">
        <v>12093.3952380952</v>
      </c>
      <c r="Q108" s="112">
        <f>SUM(Q3:Q107)</f>
        <v>3203027.09</v>
      </c>
      <c r="R108" s="112">
        <f>SUM(R3:R107)</f>
        <v>839086.49</v>
      </c>
      <c r="S108" s="113">
        <f t="shared" si="24"/>
        <v>0.261966716616187</v>
      </c>
      <c r="T108" s="114"/>
      <c r="U108" s="115"/>
      <c r="V108" s="116">
        <f>SUM(V3:V107)</f>
        <v>2975178.71</v>
      </c>
      <c r="W108" s="116">
        <f>SUM(W3:W107)</f>
        <v>789963.4</v>
      </c>
      <c r="X108" s="117">
        <f t="shared" si="25"/>
        <v>1.01560165096032</v>
      </c>
      <c r="Y108" s="82">
        <f t="shared" si="28"/>
        <v>0.943356495239011</v>
      </c>
      <c r="Z108" s="82">
        <f t="shared" si="29"/>
        <v>0.894118827731315</v>
      </c>
      <c r="AA108" s="82">
        <f t="shared" si="30"/>
        <v>0.762642656970639</v>
      </c>
      <c r="AB108" s="82">
        <f t="shared" si="31"/>
        <v>0.749608938043444</v>
      </c>
      <c r="AC108" s="93"/>
      <c r="AD108" s="94"/>
      <c r="AE108" s="95"/>
    </row>
  </sheetData>
  <sortState ref="A3:AC108">
    <sortCondition ref="X3" descending="1"/>
  </sortState>
  <mergeCells count="7">
    <mergeCell ref="A1:E1"/>
    <mergeCell ref="G1:N1"/>
    <mergeCell ref="Q1:S1"/>
    <mergeCell ref="T1:U1"/>
    <mergeCell ref="V1:W1"/>
    <mergeCell ref="Y1:AB1"/>
    <mergeCell ref="AC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6" sqref="F16"/>
    </sheetView>
  </sheetViews>
  <sheetFormatPr defaultColWidth="9" defaultRowHeight="21" customHeight="1" outlineLevelCol="7"/>
  <cols>
    <col min="1" max="1" width="12.375" style="15" customWidth="1"/>
    <col min="2" max="2" width="10.125" style="15" customWidth="1"/>
    <col min="3" max="3" width="13" style="15" customWidth="1"/>
    <col min="4" max="4" width="12.5" style="15" customWidth="1"/>
    <col min="5" max="5" width="15" style="15" customWidth="1"/>
    <col min="6" max="6" width="14.625" style="15" customWidth="1"/>
    <col min="7" max="7" width="10.375" style="15" customWidth="1"/>
    <col min="8" max="8" width="10.5" style="16" customWidth="1"/>
  </cols>
  <sheetData>
    <row r="1" customHeight="1" spans="1:8">
      <c r="A1" s="17" t="s">
        <v>152</v>
      </c>
      <c r="B1" s="17"/>
      <c r="C1" s="17"/>
      <c r="D1" s="17"/>
      <c r="E1" s="17"/>
      <c r="F1" s="17"/>
      <c r="G1" s="17"/>
      <c r="H1" s="17"/>
    </row>
    <row r="2" customHeight="1" spans="1:8">
      <c r="A2" s="17" t="s">
        <v>11</v>
      </c>
      <c r="B2" s="17" t="s">
        <v>153</v>
      </c>
      <c r="C2" s="17" t="s">
        <v>154</v>
      </c>
      <c r="D2" s="18" t="s">
        <v>155</v>
      </c>
      <c r="E2" s="17" t="s">
        <v>156</v>
      </c>
      <c r="F2" s="17" t="s">
        <v>157</v>
      </c>
      <c r="G2" s="18" t="s">
        <v>158</v>
      </c>
      <c r="H2" s="19" t="s">
        <v>159</v>
      </c>
    </row>
    <row r="3" customHeight="1" spans="1:8">
      <c r="A3" s="20" t="s">
        <v>33</v>
      </c>
      <c r="B3" s="20">
        <v>16</v>
      </c>
      <c r="C3" s="20">
        <v>14</v>
      </c>
      <c r="D3" s="21">
        <f>C3-B3</f>
        <v>-2</v>
      </c>
      <c r="E3" s="21">
        <f>D3*1</f>
        <v>-2</v>
      </c>
      <c r="F3" s="20">
        <v>3</v>
      </c>
      <c r="G3" s="21">
        <v>300</v>
      </c>
      <c r="H3" s="22">
        <f t="shared" ref="H3:H11" si="0">C3/B3</f>
        <v>0.875</v>
      </c>
    </row>
    <row r="4" customHeight="1" spans="1:8">
      <c r="A4" s="20" t="s">
        <v>160</v>
      </c>
      <c r="B4" s="20">
        <v>7</v>
      </c>
      <c r="C4" s="20">
        <v>4</v>
      </c>
      <c r="D4" s="21">
        <f t="shared" ref="D4:D11" si="1">C4-B4</f>
        <v>-3</v>
      </c>
      <c r="E4" s="21">
        <f t="shared" ref="E4:E10" si="2">D4*1</f>
        <v>-3</v>
      </c>
      <c r="F4" s="20">
        <v>0</v>
      </c>
      <c r="G4" s="21"/>
      <c r="H4" s="22">
        <f t="shared" si="0"/>
        <v>0.571428571428571</v>
      </c>
    </row>
    <row r="5" customHeight="1" spans="1:8">
      <c r="A5" s="20" t="s">
        <v>43</v>
      </c>
      <c r="B5" s="20">
        <v>19</v>
      </c>
      <c r="C5" s="20">
        <v>13</v>
      </c>
      <c r="D5" s="21">
        <f t="shared" si="1"/>
        <v>-6</v>
      </c>
      <c r="E5" s="21">
        <f t="shared" si="2"/>
        <v>-6</v>
      </c>
      <c r="F5" s="20">
        <v>0</v>
      </c>
      <c r="G5" s="21"/>
      <c r="H5" s="22">
        <f t="shared" si="0"/>
        <v>0.684210526315789</v>
      </c>
    </row>
    <row r="6" customHeight="1" spans="1:8">
      <c r="A6" s="20" t="s">
        <v>161</v>
      </c>
      <c r="B6" s="20">
        <v>4</v>
      </c>
      <c r="C6" s="20">
        <v>2</v>
      </c>
      <c r="D6" s="21">
        <f t="shared" si="1"/>
        <v>-2</v>
      </c>
      <c r="E6" s="21">
        <f t="shared" si="2"/>
        <v>-2</v>
      </c>
      <c r="F6" s="20">
        <v>0</v>
      </c>
      <c r="G6" s="21"/>
      <c r="H6" s="22">
        <f t="shared" si="0"/>
        <v>0.5</v>
      </c>
    </row>
    <row r="7" customHeight="1" spans="1:8">
      <c r="A7" s="20" t="s">
        <v>45</v>
      </c>
      <c r="B7" s="20">
        <v>2</v>
      </c>
      <c r="C7" s="20">
        <v>1</v>
      </c>
      <c r="D7" s="21">
        <f t="shared" si="1"/>
        <v>-1</v>
      </c>
      <c r="E7" s="21">
        <f t="shared" si="2"/>
        <v>-1</v>
      </c>
      <c r="F7" s="20">
        <v>0</v>
      </c>
      <c r="G7" s="21"/>
      <c r="H7" s="22">
        <f t="shared" si="0"/>
        <v>0.5</v>
      </c>
    </row>
    <row r="8" customHeight="1" spans="1:8">
      <c r="A8" s="20" t="s">
        <v>52</v>
      </c>
      <c r="B8" s="20">
        <v>26</v>
      </c>
      <c r="C8" s="20">
        <v>11</v>
      </c>
      <c r="D8" s="21">
        <f t="shared" si="1"/>
        <v>-15</v>
      </c>
      <c r="E8" s="21">
        <v>-10</v>
      </c>
      <c r="F8" s="20">
        <v>0</v>
      </c>
      <c r="G8" s="21"/>
      <c r="H8" s="22">
        <f t="shared" si="0"/>
        <v>0.423076923076923</v>
      </c>
    </row>
    <row r="9" customHeight="1" spans="1:8">
      <c r="A9" s="20" t="s">
        <v>162</v>
      </c>
      <c r="B9" s="20">
        <v>4</v>
      </c>
      <c r="C9" s="20">
        <v>1</v>
      </c>
      <c r="D9" s="21">
        <f t="shared" si="1"/>
        <v>-3</v>
      </c>
      <c r="E9" s="21">
        <f t="shared" si="2"/>
        <v>-3</v>
      </c>
      <c r="F9" s="20">
        <v>0</v>
      </c>
      <c r="G9" s="21"/>
      <c r="H9" s="22">
        <f t="shared" si="0"/>
        <v>0.25</v>
      </c>
    </row>
    <row r="10" customHeight="1" spans="1:8">
      <c r="A10" s="20" t="s">
        <v>48</v>
      </c>
      <c r="B10" s="20">
        <v>20</v>
      </c>
      <c r="C10" s="20">
        <v>6</v>
      </c>
      <c r="D10" s="21">
        <f t="shared" si="1"/>
        <v>-14</v>
      </c>
      <c r="E10" s="21">
        <v>-10</v>
      </c>
      <c r="F10" s="20">
        <v>0</v>
      </c>
      <c r="G10" s="21"/>
      <c r="H10" s="22">
        <f t="shared" si="0"/>
        <v>0.3</v>
      </c>
    </row>
    <row r="11" s="14" customFormat="1" customHeight="1" spans="1:8">
      <c r="A11" s="17" t="s">
        <v>151</v>
      </c>
      <c r="B11" s="17">
        <f>SUM(B3:B10)</f>
        <v>98</v>
      </c>
      <c r="C11" s="17">
        <f>SUM(C3:C10)</f>
        <v>52</v>
      </c>
      <c r="D11" s="23">
        <f t="shared" si="1"/>
        <v>-46</v>
      </c>
      <c r="E11" s="17">
        <f>SUM(E3:E10)</f>
        <v>-37</v>
      </c>
      <c r="F11" s="17">
        <f>SUM(F3:F10)</f>
        <v>3</v>
      </c>
      <c r="G11" s="17">
        <f>SUM(G3:G10)</f>
        <v>300</v>
      </c>
      <c r="H11" s="19">
        <f t="shared" si="0"/>
        <v>0.530612244897959</v>
      </c>
    </row>
    <row r="12" customHeight="1" spans="2:2">
      <c r="B12" s="15" t="s">
        <v>163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F16" sqref="F16"/>
    </sheetView>
  </sheetViews>
  <sheetFormatPr defaultColWidth="8" defaultRowHeight="12.75"/>
  <cols>
    <col min="1" max="1" width="8.375" style="1"/>
    <col min="2" max="2" width="19.875" style="1" customWidth="1"/>
    <col min="3" max="3" width="8" style="3"/>
    <col min="4" max="4" width="22.375" style="3" customWidth="1"/>
    <col min="5" max="5" width="9.25" style="3"/>
    <col min="6" max="6" width="8.375" style="3"/>
    <col min="7" max="7" width="8" style="3"/>
    <col min="8" max="9" width="8" style="1"/>
    <col min="10" max="10" width="18.125" style="1" customWidth="1"/>
    <col min="11" max="16384" width="8" style="1"/>
  </cols>
  <sheetData>
    <row r="1" s="1" customFormat="1" spans="1:12">
      <c r="A1" s="4" t="s">
        <v>164</v>
      </c>
      <c r="B1" s="4" t="s">
        <v>165</v>
      </c>
      <c r="C1" s="4" t="s">
        <v>9</v>
      </c>
      <c r="D1" s="4" t="s">
        <v>166</v>
      </c>
      <c r="E1" s="4" t="s">
        <v>167</v>
      </c>
      <c r="F1" s="4" t="s">
        <v>23</v>
      </c>
      <c r="G1" s="4" t="s">
        <v>17</v>
      </c>
      <c r="H1" s="4" t="s">
        <v>168</v>
      </c>
      <c r="I1" s="4" t="s">
        <v>169</v>
      </c>
      <c r="J1" s="4" t="s">
        <v>170</v>
      </c>
      <c r="K1" s="4" t="s">
        <v>171</v>
      </c>
      <c r="L1" s="4" t="s">
        <v>172</v>
      </c>
    </row>
    <row r="2" s="2" customFormat="1" spans="1:12">
      <c r="A2" s="5">
        <v>34068456</v>
      </c>
      <c r="B2" s="6">
        <v>43596.4709722222</v>
      </c>
      <c r="C2" s="7">
        <v>351</v>
      </c>
      <c r="D2" s="8" t="s">
        <v>37</v>
      </c>
      <c r="E2" s="7">
        <v>7656</v>
      </c>
      <c r="F2" s="7">
        <v>1020</v>
      </c>
      <c r="G2" s="7" t="s">
        <v>173</v>
      </c>
      <c r="H2" s="5">
        <v>8594</v>
      </c>
      <c r="I2" s="13" t="s">
        <v>174</v>
      </c>
      <c r="J2" s="13" t="s">
        <v>175</v>
      </c>
      <c r="K2" s="13" t="s">
        <v>176</v>
      </c>
      <c r="L2" s="2" t="s">
        <v>177</v>
      </c>
    </row>
    <row r="3" s="2" customFormat="1" spans="1:12">
      <c r="A3" s="5">
        <v>34073164</v>
      </c>
      <c r="B3" s="6">
        <v>43596.5493518518</v>
      </c>
      <c r="C3" s="7">
        <v>307</v>
      </c>
      <c r="D3" s="8" t="s">
        <v>44</v>
      </c>
      <c r="E3" s="7">
        <v>8640</v>
      </c>
      <c r="F3" s="7">
        <v>960</v>
      </c>
      <c r="G3" s="7" t="s">
        <v>178</v>
      </c>
      <c r="H3" s="5">
        <v>7107</v>
      </c>
      <c r="I3" s="13" t="s">
        <v>179</v>
      </c>
      <c r="J3" s="13" t="s">
        <v>180</v>
      </c>
      <c r="K3" s="13" t="s">
        <v>181</v>
      </c>
      <c r="L3" s="2" t="s">
        <v>182</v>
      </c>
    </row>
    <row r="4" s="2" customFormat="1" spans="1:12">
      <c r="A4" s="5">
        <v>34077073</v>
      </c>
      <c r="B4" s="6">
        <v>43596.7528356481</v>
      </c>
      <c r="C4" s="7">
        <v>373</v>
      </c>
      <c r="D4" s="8" t="s">
        <v>54</v>
      </c>
      <c r="E4" s="7">
        <v>13530</v>
      </c>
      <c r="F4" s="7">
        <v>1890</v>
      </c>
      <c r="G4" s="7" t="s">
        <v>183</v>
      </c>
      <c r="H4" s="5">
        <v>8903</v>
      </c>
      <c r="I4" s="13" t="s">
        <v>184</v>
      </c>
      <c r="J4" s="13" t="s">
        <v>185</v>
      </c>
      <c r="K4" s="13" t="s">
        <v>186</v>
      </c>
      <c r="L4" s="2" t="s">
        <v>187</v>
      </c>
    </row>
    <row r="5" s="1" customFormat="1" spans="1:12">
      <c r="A5" s="9">
        <v>34088633</v>
      </c>
      <c r="B5" s="10">
        <v>43597.6345486111</v>
      </c>
      <c r="C5" s="3">
        <v>399</v>
      </c>
      <c r="D5" s="3" t="s">
        <v>49</v>
      </c>
      <c r="E5" s="3">
        <v>7680</v>
      </c>
      <c r="F5" s="3">
        <v>960</v>
      </c>
      <c r="G5" s="3" t="s">
        <v>188</v>
      </c>
      <c r="H5" s="9">
        <v>11106</v>
      </c>
      <c r="I5" s="1" t="s">
        <v>189</v>
      </c>
      <c r="J5" s="1" t="s">
        <v>190</v>
      </c>
      <c r="K5" s="1" t="s">
        <v>191</v>
      </c>
      <c r="L5" s="1" t="s">
        <v>192</v>
      </c>
    </row>
    <row r="6" s="2" customFormat="1" spans="1:12">
      <c r="A6" s="5">
        <v>34088506</v>
      </c>
      <c r="B6" s="6">
        <v>43597.6425462963</v>
      </c>
      <c r="C6" s="7">
        <v>329</v>
      </c>
      <c r="D6" s="8" t="s">
        <v>32</v>
      </c>
      <c r="E6" s="7">
        <v>57036</v>
      </c>
      <c r="F6" s="7">
        <v>14796</v>
      </c>
      <c r="G6" s="7" t="s">
        <v>193</v>
      </c>
      <c r="H6" s="5">
        <v>5589</v>
      </c>
      <c r="I6" s="13" t="s">
        <v>194</v>
      </c>
      <c r="J6" s="13" t="s">
        <v>195</v>
      </c>
      <c r="K6" s="13" t="s">
        <v>196</v>
      </c>
      <c r="L6" s="2" t="s">
        <v>197</v>
      </c>
    </row>
    <row r="7" s="2" customFormat="1" spans="1:12">
      <c r="A7" s="5">
        <v>34092499</v>
      </c>
      <c r="B7" s="6">
        <v>43597.8023726852</v>
      </c>
      <c r="C7" s="7">
        <v>337</v>
      </c>
      <c r="D7" s="8" t="s">
        <v>100</v>
      </c>
      <c r="E7" s="7">
        <v>2582</v>
      </c>
      <c r="F7" s="7">
        <v>440.2</v>
      </c>
      <c r="G7" s="7" t="s">
        <v>198</v>
      </c>
      <c r="H7" s="5">
        <v>4264</v>
      </c>
      <c r="I7" s="13" t="s">
        <v>199</v>
      </c>
      <c r="J7" s="13" t="s">
        <v>200</v>
      </c>
      <c r="K7" s="13" t="s">
        <v>201</v>
      </c>
      <c r="L7" s="2" t="s">
        <v>202</v>
      </c>
    </row>
    <row r="8" s="2" customFormat="1" spans="1:12">
      <c r="A8" s="5">
        <v>34101803</v>
      </c>
      <c r="B8" s="6">
        <v>43598.6212731482</v>
      </c>
      <c r="C8" s="7">
        <v>341</v>
      </c>
      <c r="D8" s="8" t="s">
        <v>89</v>
      </c>
      <c r="E8" s="7">
        <v>9765.58</v>
      </c>
      <c r="F8" s="7">
        <v>4434.19</v>
      </c>
      <c r="G8" s="7" t="s">
        <v>203</v>
      </c>
      <c r="H8" s="5">
        <v>4187</v>
      </c>
      <c r="I8" s="13" t="s">
        <v>204</v>
      </c>
      <c r="J8" s="2" t="s">
        <v>205</v>
      </c>
      <c r="K8" s="13" t="s">
        <v>206</v>
      </c>
      <c r="L8" s="2" t="s">
        <v>207</v>
      </c>
    </row>
    <row r="9" s="1" customFormat="1" spans="1:12">
      <c r="A9" s="9">
        <v>34102361</v>
      </c>
      <c r="B9" s="10">
        <v>43598.6538773148</v>
      </c>
      <c r="C9" s="3">
        <v>744</v>
      </c>
      <c r="D9" s="3" t="s">
        <v>88</v>
      </c>
      <c r="E9" s="3">
        <v>570</v>
      </c>
      <c r="F9" s="3">
        <v>83.6</v>
      </c>
      <c r="G9" s="3" t="s">
        <v>208</v>
      </c>
      <c r="H9" s="9">
        <v>8957</v>
      </c>
      <c r="I9" s="1" t="s">
        <v>209</v>
      </c>
      <c r="J9" s="1" t="s">
        <v>190</v>
      </c>
      <c r="K9" s="1" t="s">
        <v>210</v>
      </c>
      <c r="L9" s="1" t="s">
        <v>211</v>
      </c>
    </row>
    <row r="10" s="1" customFormat="1" spans="1:12">
      <c r="A10" s="9">
        <v>34102397</v>
      </c>
      <c r="B10" s="10">
        <v>43598.6573148148</v>
      </c>
      <c r="C10" s="3">
        <v>744</v>
      </c>
      <c r="D10" s="3" t="s">
        <v>88</v>
      </c>
      <c r="E10" s="3">
        <v>1252.5</v>
      </c>
      <c r="F10" s="3">
        <v>183.7</v>
      </c>
      <c r="G10" s="3" t="s">
        <v>208</v>
      </c>
      <c r="H10" s="9">
        <v>8957</v>
      </c>
      <c r="I10" s="1" t="s">
        <v>209</v>
      </c>
      <c r="J10" s="1" t="s">
        <v>190</v>
      </c>
      <c r="K10" s="1" t="s">
        <v>210</v>
      </c>
      <c r="L10" s="1" t="s">
        <v>211</v>
      </c>
    </row>
    <row r="11" s="2" customFormat="1" spans="1:12">
      <c r="A11" s="5">
        <v>34102474</v>
      </c>
      <c r="B11" s="6">
        <v>43598.6592476852</v>
      </c>
      <c r="C11" s="7">
        <v>744</v>
      </c>
      <c r="D11" s="8" t="s">
        <v>88</v>
      </c>
      <c r="E11" s="7">
        <v>2805</v>
      </c>
      <c r="F11" s="7">
        <v>411.4</v>
      </c>
      <c r="G11" s="7" t="s">
        <v>208</v>
      </c>
      <c r="H11" s="5">
        <v>8957</v>
      </c>
      <c r="I11" s="13" t="s">
        <v>209</v>
      </c>
      <c r="J11" s="2" t="s">
        <v>190</v>
      </c>
      <c r="K11" s="13" t="s">
        <v>212</v>
      </c>
      <c r="L11" s="2" t="s">
        <v>211</v>
      </c>
    </row>
    <row r="12" spans="3:6">
      <c r="C12" s="11">
        <v>308</v>
      </c>
      <c r="D12" s="11" t="s">
        <v>213</v>
      </c>
      <c r="E12" s="11">
        <v>4454.8</v>
      </c>
      <c r="F12" s="12">
        <v>1186.5</v>
      </c>
    </row>
    <row r="13" spans="3:6">
      <c r="C13" s="11">
        <v>311</v>
      </c>
      <c r="D13" s="11" t="s">
        <v>97</v>
      </c>
      <c r="E13" s="11">
        <v>33849</v>
      </c>
      <c r="F13" s="12">
        <v>5853</v>
      </c>
    </row>
    <row r="14" spans="3:6">
      <c r="C14" s="11">
        <v>511</v>
      </c>
      <c r="D14" s="11" t="s">
        <v>42</v>
      </c>
      <c r="E14" s="11">
        <v>4837.5</v>
      </c>
      <c r="F14" s="12">
        <v>709.5</v>
      </c>
    </row>
    <row r="15" spans="3:6">
      <c r="C15" s="11">
        <v>104430</v>
      </c>
      <c r="D15" s="11" t="s">
        <v>75</v>
      </c>
      <c r="E15" s="11">
        <v>1190</v>
      </c>
      <c r="F15" s="12">
        <v>315</v>
      </c>
    </row>
    <row r="16" spans="5:6">
      <c r="E16" s="3">
        <f>SUM(E2:E15)</f>
        <v>155848.38</v>
      </c>
      <c r="F16" s="3">
        <f>SUM(F2:F15)</f>
        <v>33243.09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5.11-5.13活动数据情况表</vt:lpstr>
      <vt:lpstr>片区完成情况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2019-05-10T07:33:00Z</dcterms:created>
  <dcterms:modified xsi:type="dcterms:W3CDTF">2019-05-23T09:18:21Z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