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1"/>
  </bookViews>
  <sheets>
    <sheet name="重点品种（数据原表）" sheetId="4" state="hidden" r:id="rId1"/>
    <sheet name="重点品种任务" sheetId="5" r:id="rId2"/>
    <sheet name="门店任务明细" sheetId="7" r:id="rId3"/>
    <sheet name="藏药品种明细" sheetId="2" r:id="rId4"/>
    <sheet name="任务明细原表" sheetId="6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4" hidden="1">任务明细原表!$A$2:$AE$107</definedName>
    <definedName name="_xlnm._FilterDatabase" localSheetId="0" hidden="1">'重点品种（数据原表）'!$A$2:$T$32</definedName>
    <definedName name="_xlnm._FilterDatabase" localSheetId="1" hidden="1">重点品种任务!$A$2:$H$32</definedName>
    <definedName name="_xlnm._FilterDatabase" localSheetId="2" hidden="1">门店任务明细!$A$3:$V$108</definedName>
  </definedNames>
  <calcPr calcId="144525"/>
</workbook>
</file>

<file path=xl/sharedStrings.xml><?xml version="1.0" encoding="utf-8"?>
<sst xmlns="http://schemas.openxmlformats.org/spreadsheetml/2006/main" count="1028" uniqueCount="300">
  <si>
    <t>3月重点品种</t>
  </si>
  <si>
    <t>门店奖励/处罚标准</t>
  </si>
  <si>
    <t>任务标准</t>
  </si>
  <si>
    <t>序号</t>
  </si>
  <si>
    <t>商品系列</t>
  </si>
  <si>
    <t>活动内容</t>
  </si>
  <si>
    <t>货品ID</t>
  </si>
  <si>
    <t>品名</t>
  </si>
  <si>
    <t>规格</t>
  </si>
  <si>
    <t>产地</t>
  </si>
  <si>
    <t>毛利率</t>
  </si>
  <si>
    <t>毛利额</t>
  </si>
  <si>
    <t>零售价</t>
  </si>
  <si>
    <t>毛利段提成</t>
  </si>
  <si>
    <t>按挑战档提成</t>
  </si>
  <si>
    <t>基础档</t>
  </si>
  <si>
    <t>挑战档</t>
  </si>
  <si>
    <t>保底提成</t>
  </si>
  <si>
    <t>处罚</t>
  </si>
  <si>
    <t>19年</t>
  </si>
  <si>
    <t>去年同期</t>
  </si>
  <si>
    <t>藏药系列</t>
  </si>
  <si>
    <t>西藏藏医学院</t>
  </si>
  <si>
    <t>差额部分的5%</t>
  </si>
  <si>
    <t>胃肠道系列</t>
  </si>
  <si>
    <t>,</t>
  </si>
  <si>
    <t>藿香正气口服液</t>
  </si>
  <si>
    <t>5支</t>
  </si>
  <si>
    <t>涪陵</t>
  </si>
  <si>
    <t>差额盒数处罚1元/盒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</si>
  <si>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</si>
  <si>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</si>
  <si>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</si>
  <si>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</si>
  <si>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</si>
  <si>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</si>
  <si>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</si>
  <si>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</si>
  <si>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奥美拉唑镁肠溶片（洛赛克）</t>
  </si>
  <si>
    <t>10mgx7片（OTC）</t>
  </si>
  <si>
    <t>阿斯利康制药有限公司</t>
  </si>
  <si>
    <t>减肥系列</t>
  </si>
  <si>
    <t>奥利司他胶囊</t>
  </si>
  <si>
    <t>60mgx24粒</t>
  </si>
  <si>
    <t>山东新时代药业有限公司</t>
  </si>
  <si>
    <t>无</t>
  </si>
  <si>
    <t>关爱女性系列</t>
  </si>
  <si>
    <t>定坤丹</t>
  </si>
  <si>
    <t>7gx4瓶（水蜜丸）</t>
  </si>
  <si>
    <t>山西广誉远国药</t>
  </si>
  <si>
    <t>龟龄集</t>
  </si>
  <si>
    <t>0.3g*30粒</t>
  </si>
  <si>
    <t>屈螺酮炔雌醇片(优思明）</t>
  </si>
  <si>
    <t>21片(薄膜衣)</t>
  </si>
  <si>
    <t>拜耳医药保健有限公司广州分公司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</si>
  <si>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</si>
  <si>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</si>
  <si>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</si>
  <si>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</si>
  <si>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</si>
  <si>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</si>
  <si>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</si>
  <si>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</si>
  <si>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r>
      <rPr>
        <sz val="9"/>
        <rFont val="宋体"/>
        <charset val="0"/>
      </rPr>
      <t>盐酸氨基葡萄糖胶囊(奥泰灵)</t>
    </r>
    <r>
      <rPr>
        <sz val="9"/>
        <color rgb="FFFF0000"/>
        <rFont val="宋体"/>
        <charset val="0"/>
      </rPr>
      <t>备注：奥泰灵奖励方案以此为准，其余政策均作废。</t>
    </r>
  </si>
  <si>
    <t>0.75gx60粒</t>
  </si>
  <si>
    <t>香港澳美制药厂</t>
  </si>
  <si>
    <t>强力天麻杜仲丸</t>
  </si>
  <si>
    <t>36丸x6板</t>
  </si>
  <si>
    <t>丹参+通脉</t>
  </si>
  <si>
    <t>丹参口服液</t>
  </si>
  <si>
    <t>10mlx10支</t>
  </si>
  <si>
    <t>太极涪陵药厂</t>
  </si>
  <si>
    <t>通脉颗粒</t>
  </si>
  <si>
    <t>10gx10袋</t>
  </si>
  <si>
    <t>重庆中药二厂</t>
  </si>
  <si>
    <t>补肾类别</t>
  </si>
  <si>
    <t>还少丹</t>
  </si>
  <si>
    <t>9gx20袋（20丸重1克）</t>
  </si>
  <si>
    <t>桐君阁药厂</t>
  </si>
  <si>
    <t>9gx10袋(水蜜丸)</t>
  </si>
  <si>
    <t>六味地黄丸</t>
  </si>
  <si>
    <t>126丸/瓶(浓缩丸)</t>
  </si>
  <si>
    <t>五子衍宗丸</t>
  </si>
  <si>
    <t>300丸</t>
  </si>
  <si>
    <t>四川绵阳制药</t>
  </si>
  <si>
    <t>补肾益寿胶囊</t>
  </si>
  <si>
    <t>0.3gx60粒</t>
  </si>
  <si>
    <t>感冒系列</t>
  </si>
  <si>
    <t>连花清瘟胶囊</t>
  </si>
  <si>
    <t>36粒</t>
  </si>
  <si>
    <t>石家庄以岭药业股份有限公司</t>
  </si>
  <si>
    <t>复方氨酚溴敏胶囊</t>
  </si>
  <si>
    <t>20粒</t>
  </si>
  <si>
    <t>小儿消积止咳口服液</t>
  </si>
  <si>
    <t>鲁南厚普制药有限公司</t>
  </si>
  <si>
    <t>小儿氨酚黄那敏颗粒</t>
  </si>
  <si>
    <t>6gx20袋</t>
  </si>
  <si>
    <t>黄石三九药业有限公司(原:三九黄石制药厂)</t>
  </si>
  <si>
    <t>小儿感冒颗粒</t>
  </si>
  <si>
    <t>12gx10袋</t>
  </si>
  <si>
    <t>肝病系列</t>
  </si>
  <si>
    <t>赶黄草</t>
  </si>
  <si>
    <t>2gx30袋</t>
  </si>
  <si>
    <t>四川新荷花中药饮片股份有限公司</t>
  </si>
  <si>
    <t>多烯磷脂酰胆碱胶囊(易善复)</t>
  </si>
  <si>
    <t>228mgx36粒</t>
  </si>
  <si>
    <t>赛诺菲安万特(北京)制药有限公司</t>
  </si>
  <si>
    <t>标识签</t>
  </si>
  <si>
    <t>187016元</t>
  </si>
  <si>
    <t>208321元</t>
  </si>
  <si>
    <t>黄色（高）</t>
  </si>
  <si>
    <t>14007盒</t>
  </si>
  <si>
    <t>15510盒</t>
  </si>
  <si>
    <t>瘦身系列</t>
  </si>
  <si>
    <t>647盒</t>
  </si>
  <si>
    <t>786盒</t>
  </si>
  <si>
    <t>绿色（低）</t>
  </si>
  <si>
    <t>1229盒</t>
  </si>
  <si>
    <t>1608盒</t>
  </si>
  <si>
    <t>9360盒</t>
  </si>
  <si>
    <t>10526盒</t>
  </si>
  <si>
    <t>盐酸氨基葡萄糖胶囊(奥泰灵)备注：奥泰灵奖励方案以此为准，其余政策均作废。</t>
  </si>
  <si>
    <t>1269盒</t>
  </si>
  <si>
    <t>1621盒</t>
  </si>
  <si>
    <t>390292元</t>
  </si>
  <si>
    <t>439314元</t>
  </si>
  <si>
    <t>13852盒</t>
  </si>
  <si>
    <t>15269盒</t>
  </si>
  <si>
    <t>1028盒</t>
  </si>
  <si>
    <t>1222盒</t>
  </si>
  <si>
    <t>3月重点品种任务</t>
  </si>
  <si>
    <t>丹参系列</t>
  </si>
  <si>
    <t>补肾系列</t>
  </si>
  <si>
    <t>门店ID</t>
  </si>
  <si>
    <t>门店</t>
  </si>
  <si>
    <t>片区</t>
  </si>
  <si>
    <t>旗舰店</t>
  </si>
  <si>
    <t>旗舰片区</t>
  </si>
  <si>
    <t>梨花街店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</si>
  <si>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</si>
  <si>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</si>
  <si>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</si>
  <si>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</si>
  <si>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</si>
  <si>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</si>
  <si>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</si>
  <si>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</si>
  <si>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</si>
  <si>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</si>
  <si>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</si>
  <si>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</si>
  <si>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</si>
  <si>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</si>
  <si>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</si>
  <si>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</si>
  <si>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</si>
  <si>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</si>
  <si>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</si>
  <si>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</si>
  <si>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</si>
  <si>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</si>
  <si>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</si>
  <si>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</si>
  <si>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大华街店</t>
  </si>
  <si>
    <t>蜀汉路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</si>
  <si>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</si>
  <si>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</si>
  <si>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</si>
  <si>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</si>
  <si>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</si>
  <si>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</si>
  <si>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</si>
  <si>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</si>
  <si>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高新区中和街道柳荫街药店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</si>
  <si>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</si>
  <si>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</si>
  <si>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</si>
  <si>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</si>
  <si>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</si>
  <si>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</si>
  <si>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</si>
  <si>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</si>
  <si>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</si>
  <si>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</si>
  <si>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金马河店</t>
  </si>
  <si>
    <t>中和大道</t>
  </si>
  <si>
    <t>航中街</t>
  </si>
  <si>
    <t>高新区新下街药店</t>
  </si>
  <si>
    <t xml:space="preserve">紫薇东路药店  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</si>
  <si>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</si>
  <si>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</si>
  <si>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</si>
  <si>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</si>
  <si>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</si>
  <si>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</si>
  <si>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</si>
  <si>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</si>
  <si>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</si>
  <si>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</si>
  <si>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</si>
  <si>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</si>
  <si>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</si>
  <si>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成华区新怡路药店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</si>
  <si>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</si>
  <si>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</si>
  <si>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</si>
  <si>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</si>
  <si>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</si>
  <si>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</si>
  <si>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</si>
  <si>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邛崃市中心药店</t>
  </si>
  <si>
    <t>城郊一片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</si>
  <si>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</si>
  <si>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</si>
  <si>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</si>
  <si>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</si>
  <si>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</si>
  <si>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</si>
  <si>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</si>
  <si>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</si>
  <si>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</si>
  <si>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</si>
  <si>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</si>
  <si>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</si>
  <si>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</si>
  <si>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</si>
  <si>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</si>
  <si>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</si>
  <si>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</si>
  <si>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</si>
  <si>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</si>
  <si>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</si>
  <si>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</si>
  <si>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</si>
  <si>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</si>
  <si>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</si>
  <si>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</si>
  <si>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</si>
  <si>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</si>
  <si>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</si>
  <si>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</si>
  <si>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</si>
  <si>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</si>
  <si>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</si>
  <si>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潘家街四段店</t>
  </si>
  <si>
    <t>崇州永康东路店</t>
  </si>
  <si>
    <t>货品名</t>
  </si>
  <si>
    <t>单位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</si>
  <si>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</si>
  <si>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</si>
  <si>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</si>
  <si>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</si>
  <si>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</si>
  <si>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</si>
  <si>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</si>
  <si>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</si>
  <si>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</si>
  <si>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</si>
  <si>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</si>
  <si>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</si>
  <si>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</si>
  <si>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</si>
  <si>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</si>
  <si>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</si>
  <si>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</si>
  <si>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</si>
  <si>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</si>
  <si>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</si>
  <si>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</si>
  <si>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</si>
  <si>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</si>
  <si>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</si>
  <si>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</si>
  <si>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</si>
  <si>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</si>
  <si>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</si>
  <si>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</si>
  <si>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</si>
  <si>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</si>
  <si>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</si>
  <si>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</si>
  <si>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</si>
  <si>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</si>
  <si>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</si>
  <si>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</si>
  <si>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</si>
  <si>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</si>
  <si>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</si>
  <si>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门店类型</t>
  </si>
  <si>
    <t>1月销售</t>
  </si>
  <si>
    <t>1月</t>
  </si>
  <si>
    <t>T</t>
  </si>
  <si>
    <t>A3</t>
  </si>
  <si>
    <t>B1</t>
  </si>
  <si>
    <t>C1</t>
  </si>
  <si>
    <t>A1</t>
  </si>
  <si>
    <t>B2</t>
  </si>
  <si>
    <t>A2</t>
  </si>
  <si>
    <t>C2</t>
  </si>
  <si>
    <t xml:space="preserve"> 四川太极高新区紫薇东路药店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</si>
</sst>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);[Red]\(0\)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26" borderId="12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34" fillId="29" borderId="13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771;&#26680;&#20215;&#26597;&#35810;_201903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99;&#24615;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25;&#21442;&#36890;&#33033;19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863;&#20882;1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925;&#30149;19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84174</v>
          </cell>
          <cell r="B2" t="str">
            <v>六味地黄丸</v>
          </cell>
          <cell r="C2" t="str">
            <v>126丸/瓶(浓缩丸)</v>
          </cell>
          <cell r="D2" t="str">
            <v>盒</v>
          </cell>
          <cell r="E2">
            <v>12.25</v>
          </cell>
        </row>
        <row r="3">
          <cell r="A3">
            <v>166880</v>
          </cell>
          <cell r="B3" t="str">
            <v>五子衍宗丸</v>
          </cell>
          <cell r="C3" t="str">
            <v>10丸x30袋(浓缩丸）</v>
          </cell>
          <cell r="D3" t="str">
            <v>盒</v>
          </cell>
          <cell r="E3">
            <v>89.1</v>
          </cell>
        </row>
        <row r="4">
          <cell r="A4">
            <v>164949</v>
          </cell>
          <cell r="B4" t="str">
            <v>还少丹</v>
          </cell>
          <cell r="C4" t="str">
            <v>9gx20袋（20丸重1克）</v>
          </cell>
          <cell r="D4" t="str">
            <v>盒</v>
          </cell>
          <cell r="E4">
            <v>84</v>
          </cell>
        </row>
        <row r="5">
          <cell r="A5">
            <v>75138</v>
          </cell>
          <cell r="B5" t="str">
            <v>还少丹</v>
          </cell>
          <cell r="C5" t="str">
            <v>9gx10袋(水蜜丸)</v>
          </cell>
          <cell r="D5" t="str">
            <v>盒</v>
          </cell>
          <cell r="E5">
            <v>60</v>
          </cell>
        </row>
        <row r="6">
          <cell r="A6">
            <v>21580</v>
          </cell>
          <cell r="B6" t="str">
            <v>补肾益寿胶囊</v>
          </cell>
          <cell r="C6" t="str">
            <v>0.3gx60粒</v>
          </cell>
          <cell r="D6" t="str">
            <v>盒</v>
          </cell>
          <cell r="E6">
            <v>55.6</v>
          </cell>
        </row>
        <row r="7">
          <cell r="A7">
            <v>1454</v>
          </cell>
          <cell r="B7" t="str">
            <v>龟龄集</v>
          </cell>
          <cell r="C7" t="str">
            <v>0.3gx30粒</v>
          </cell>
          <cell r="D7" t="str">
            <v>盒</v>
          </cell>
          <cell r="E7">
            <v>385</v>
          </cell>
        </row>
        <row r="8">
          <cell r="A8">
            <v>153486</v>
          </cell>
          <cell r="B8" t="str">
            <v>赶黄草</v>
          </cell>
          <cell r="C8" t="str">
            <v>2gx30袋</v>
          </cell>
          <cell r="D8" t="str">
            <v>盒</v>
          </cell>
          <cell r="E8">
            <v>58.8</v>
          </cell>
        </row>
        <row r="9">
          <cell r="A9">
            <v>174232</v>
          </cell>
          <cell r="B9" t="str">
            <v>葡萄糖酸钙锌口服溶液</v>
          </cell>
          <cell r="C9" t="str">
            <v>10mlx48支</v>
          </cell>
          <cell r="D9" t="str">
            <v>盒</v>
          </cell>
          <cell r="E9">
            <v>84</v>
          </cell>
        </row>
        <row r="10">
          <cell r="A10">
            <v>39103</v>
          </cell>
          <cell r="B10" t="str">
            <v>葡萄糖酸钙锌口服溶液</v>
          </cell>
          <cell r="C10" t="str">
            <v>10mlx24支</v>
          </cell>
          <cell r="D10" t="str">
            <v>盒</v>
          </cell>
          <cell r="E10">
            <v>42</v>
          </cell>
        </row>
        <row r="11">
          <cell r="A11">
            <v>45375</v>
          </cell>
          <cell r="B11" t="str">
            <v>赖氨酸磷酸氢钙片</v>
          </cell>
          <cell r="C11" t="str">
            <v>12片x5板</v>
          </cell>
          <cell r="D11" t="str">
            <v>盒</v>
          </cell>
          <cell r="E11">
            <v>49.8</v>
          </cell>
        </row>
        <row r="12">
          <cell r="A12">
            <v>119652</v>
          </cell>
          <cell r="B12" t="str">
            <v>多烯磷脂酰胆碱胶囊(易善复)</v>
          </cell>
          <cell r="C12" t="str">
            <v>228mgx36粒</v>
          </cell>
          <cell r="D12" t="str">
            <v>盒</v>
          </cell>
          <cell r="E12">
            <v>46.5</v>
          </cell>
        </row>
        <row r="13">
          <cell r="A13">
            <v>144502</v>
          </cell>
          <cell r="B13" t="str">
            <v>盐酸氨基葡萄糖胶囊(奥泰灵)</v>
          </cell>
          <cell r="C13" t="str">
            <v>0.75gx60粒</v>
          </cell>
          <cell r="D13" t="str">
            <v>盒</v>
          </cell>
          <cell r="E13">
            <v>121.38</v>
          </cell>
        </row>
        <row r="14">
          <cell r="A14">
            <v>171499</v>
          </cell>
          <cell r="B14" t="str">
            <v>肠炎宁片</v>
          </cell>
          <cell r="C14" t="str">
            <v>0.42gx60片（薄膜衣）</v>
          </cell>
          <cell r="D14" t="str">
            <v>盒</v>
          </cell>
          <cell r="E14">
            <v>16.11</v>
          </cell>
        </row>
        <row r="15">
          <cell r="A15">
            <v>22509</v>
          </cell>
          <cell r="B15" t="str">
            <v>小儿感冒颗粒</v>
          </cell>
          <cell r="C15" t="str">
            <v>12gx10袋</v>
          </cell>
          <cell r="D15" t="str">
            <v>盒</v>
          </cell>
          <cell r="E15">
            <v>16.8</v>
          </cell>
        </row>
        <row r="16">
          <cell r="A16">
            <v>165176</v>
          </cell>
          <cell r="B16" t="str">
            <v>奥利司他胶囊</v>
          </cell>
          <cell r="C16" t="str">
            <v>60mgx24粒</v>
          </cell>
          <cell r="D16" t="str">
            <v>盒</v>
          </cell>
          <cell r="E16">
            <v>94</v>
          </cell>
        </row>
        <row r="17">
          <cell r="A17">
            <v>148955</v>
          </cell>
          <cell r="B17" t="str">
            <v>定坤丹</v>
          </cell>
          <cell r="C17" t="str">
            <v>7gx4瓶（水蜜丸）</v>
          </cell>
          <cell r="D17" t="str">
            <v>盒</v>
          </cell>
          <cell r="E17">
            <v>120</v>
          </cell>
        </row>
        <row r="18">
          <cell r="A18">
            <v>133360</v>
          </cell>
          <cell r="B18" t="str">
            <v>丹参口服液</v>
          </cell>
          <cell r="C18" t="str">
            <v>10mlx10支</v>
          </cell>
          <cell r="D18" t="str">
            <v>盒</v>
          </cell>
          <cell r="E18">
            <v>16.4</v>
          </cell>
        </row>
        <row r="19">
          <cell r="A19">
            <v>49939</v>
          </cell>
          <cell r="B19" t="str">
            <v>强力天麻杜仲丸</v>
          </cell>
          <cell r="C19" t="str">
            <v>36丸x6板</v>
          </cell>
          <cell r="D19" t="str">
            <v>盒</v>
          </cell>
          <cell r="E19">
            <v>29</v>
          </cell>
        </row>
        <row r="20">
          <cell r="A20">
            <v>31440</v>
          </cell>
          <cell r="B20" t="str">
            <v>通脉颗粒</v>
          </cell>
          <cell r="C20" t="str">
            <v>10gx10袋</v>
          </cell>
          <cell r="D20" t="str">
            <v>盒</v>
          </cell>
          <cell r="E20">
            <v>15.2</v>
          </cell>
        </row>
        <row r="21">
          <cell r="A21">
            <v>175429</v>
          </cell>
          <cell r="B21" t="str">
            <v>奥美拉唑镁肠溶片</v>
          </cell>
          <cell r="C21" t="str">
            <v>10mgx7片（OTC）</v>
          </cell>
          <cell r="D21" t="str">
            <v>盒</v>
          </cell>
          <cell r="E21">
            <v>23.5</v>
          </cell>
        </row>
        <row r="22">
          <cell r="A22">
            <v>110737</v>
          </cell>
          <cell r="B22" t="str">
            <v>肠炎宁片</v>
          </cell>
          <cell r="C22" t="str">
            <v>0.42gx12片x3板(薄膜衣)</v>
          </cell>
          <cell r="D22" t="str">
            <v>盒</v>
          </cell>
          <cell r="E22">
            <v>11.66</v>
          </cell>
        </row>
        <row r="23">
          <cell r="A23">
            <v>58522</v>
          </cell>
          <cell r="B23" t="str">
            <v>沉香化气片</v>
          </cell>
          <cell r="C23" t="str">
            <v>0.5gx12片x2板</v>
          </cell>
          <cell r="D23" t="str">
            <v>盒</v>
          </cell>
          <cell r="E23">
            <v>14.8</v>
          </cell>
        </row>
        <row r="24">
          <cell r="A24">
            <v>47683</v>
          </cell>
          <cell r="B24" t="str">
            <v>藿香正气口服液</v>
          </cell>
          <cell r="C24" t="str">
            <v>10mlx10支</v>
          </cell>
          <cell r="D24" t="str">
            <v>盒</v>
          </cell>
          <cell r="E24">
            <v>12.5</v>
          </cell>
        </row>
        <row r="25">
          <cell r="A25">
            <v>1846</v>
          </cell>
          <cell r="B25" t="str">
            <v>藿香正气口服液</v>
          </cell>
          <cell r="C25" t="str">
            <v>10mlx5支</v>
          </cell>
          <cell r="D25" t="str">
            <v>盒</v>
          </cell>
          <cell r="E25">
            <v>6.4</v>
          </cell>
        </row>
        <row r="26">
          <cell r="A26">
            <v>118954</v>
          </cell>
          <cell r="B26" t="str">
            <v>连花清瘟胶囊</v>
          </cell>
          <cell r="C26" t="str">
            <v>0.35gx36粒</v>
          </cell>
          <cell r="D26" t="str">
            <v>盒</v>
          </cell>
          <cell r="E26">
            <v>13.4</v>
          </cell>
        </row>
        <row r="27">
          <cell r="A27">
            <v>136714</v>
          </cell>
          <cell r="B27" t="str">
            <v>复方氨酚溴敏胶囊</v>
          </cell>
          <cell r="C27" t="str">
            <v>20粒</v>
          </cell>
          <cell r="D27" t="str">
            <v>盒</v>
          </cell>
          <cell r="E27">
            <v>14.8</v>
          </cell>
        </row>
        <row r="28">
          <cell r="A28">
            <v>63764</v>
          </cell>
          <cell r="B28" t="str">
            <v>屈螺酮炔雌醇片</v>
          </cell>
          <cell r="C28" t="str">
            <v>21片(薄膜衣)</v>
          </cell>
          <cell r="D28" t="str">
            <v>盒</v>
          </cell>
          <cell r="E28">
            <v>103.57</v>
          </cell>
        </row>
        <row r="29">
          <cell r="B29" t="str">
            <v/>
          </cell>
          <cell r="C29" t="str">
            <v/>
          </cell>
          <cell r="D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90</v>
          </cell>
        </row>
        <row r="9">
          <cell r="A9">
            <v>308</v>
          </cell>
          <cell r="B9">
            <v>36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21</v>
          </cell>
        </row>
        <row r="13">
          <cell r="A13">
            <v>339</v>
          </cell>
          <cell r="B13">
            <v>2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3</v>
          </cell>
        </row>
        <row r="16">
          <cell r="A16">
            <v>347</v>
          </cell>
          <cell r="B16">
            <v>4</v>
          </cell>
        </row>
        <row r="17">
          <cell r="A17">
            <v>349</v>
          </cell>
          <cell r="B17">
            <v>30</v>
          </cell>
        </row>
        <row r="18">
          <cell r="A18">
            <v>351</v>
          </cell>
          <cell r="B18">
            <v>6</v>
          </cell>
        </row>
        <row r="19">
          <cell r="A19">
            <v>355</v>
          </cell>
          <cell r="B19">
            <v>7</v>
          </cell>
        </row>
        <row r="20">
          <cell r="A20">
            <v>357</v>
          </cell>
          <cell r="B20">
            <v>4</v>
          </cell>
        </row>
        <row r="21">
          <cell r="A21">
            <v>359</v>
          </cell>
          <cell r="B21">
            <v>10</v>
          </cell>
        </row>
        <row r="22">
          <cell r="A22">
            <v>365</v>
          </cell>
          <cell r="B22">
            <v>14</v>
          </cell>
        </row>
        <row r="23">
          <cell r="A23">
            <v>367</v>
          </cell>
          <cell r="B23">
            <v>4</v>
          </cell>
        </row>
        <row r="24">
          <cell r="A24">
            <v>373</v>
          </cell>
          <cell r="B24">
            <v>19</v>
          </cell>
        </row>
        <row r="25">
          <cell r="A25">
            <v>377</v>
          </cell>
          <cell r="B25">
            <v>5</v>
          </cell>
        </row>
        <row r="26">
          <cell r="A26">
            <v>379</v>
          </cell>
          <cell r="B26">
            <v>2</v>
          </cell>
        </row>
        <row r="27">
          <cell r="A27">
            <v>387</v>
          </cell>
          <cell r="B27">
            <v>12</v>
          </cell>
        </row>
        <row r="28">
          <cell r="A28">
            <v>391</v>
          </cell>
          <cell r="B28">
            <v>5</v>
          </cell>
        </row>
        <row r="29">
          <cell r="A29">
            <v>399</v>
          </cell>
          <cell r="B29">
            <v>16</v>
          </cell>
        </row>
        <row r="30">
          <cell r="A30">
            <v>511</v>
          </cell>
          <cell r="B30">
            <v>15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1</v>
          </cell>
        </row>
        <row r="33">
          <cell r="A33">
            <v>515</v>
          </cell>
          <cell r="B33">
            <v>23</v>
          </cell>
        </row>
        <row r="34">
          <cell r="A34">
            <v>517</v>
          </cell>
          <cell r="B34">
            <v>42</v>
          </cell>
        </row>
        <row r="35">
          <cell r="A35">
            <v>545</v>
          </cell>
          <cell r="B35">
            <v>4</v>
          </cell>
        </row>
        <row r="36">
          <cell r="A36">
            <v>546</v>
          </cell>
          <cell r="B36">
            <v>7</v>
          </cell>
        </row>
        <row r="37">
          <cell r="A37">
            <v>549</v>
          </cell>
          <cell r="B37">
            <v>3</v>
          </cell>
        </row>
        <row r="38">
          <cell r="A38">
            <v>570</v>
          </cell>
          <cell r="B38">
            <v>6</v>
          </cell>
        </row>
        <row r="39">
          <cell r="A39">
            <v>571</v>
          </cell>
          <cell r="B39">
            <v>16</v>
          </cell>
        </row>
        <row r="40">
          <cell r="A40">
            <v>572</v>
          </cell>
          <cell r="B40">
            <v>1</v>
          </cell>
        </row>
        <row r="41">
          <cell r="A41">
            <v>573</v>
          </cell>
          <cell r="B41">
            <v>4</v>
          </cell>
        </row>
        <row r="42">
          <cell r="A42">
            <v>578</v>
          </cell>
          <cell r="B42">
            <v>12</v>
          </cell>
        </row>
        <row r="43">
          <cell r="A43">
            <v>581</v>
          </cell>
          <cell r="B43">
            <v>16</v>
          </cell>
        </row>
        <row r="44">
          <cell r="A44">
            <v>582</v>
          </cell>
          <cell r="B44">
            <v>8</v>
          </cell>
        </row>
        <row r="45">
          <cell r="A45">
            <v>584</v>
          </cell>
          <cell r="B45">
            <v>8</v>
          </cell>
        </row>
        <row r="46">
          <cell r="A46">
            <v>585</v>
          </cell>
          <cell r="B46">
            <v>20</v>
          </cell>
        </row>
        <row r="47">
          <cell r="A47">
            <v>587</v>
          </cell>
          <cell r="B47">
            <v>6</v>
          </cell>
        </row>
        <row r="48">
          <cell r="A48">
            <v>591</v>
          </cell>
          <cell r="B48">
            <v>5</v>
          </cell>
        </row>
        <row r="49">
          <cell r="A49">
            <v>598</v>
          </cell>
          <cell r="B49">
            <v>14</v>
          </cell>
        </row>
        <row r="50">
          <cell r="A50">
            <v>704</v>
          </cell>
          <cell r="B50">
            <v>5</v>
          </cell>
        </row>
        <row r="51">
          <cell r="A51">
            <v>706</v>
          </cell>
          <cell r="B51">
            <v>4</v>
          </cell>
        </row>
        <row r="52">
          <cell r="A52">
            <v>707</v>
          </cell>
          <cell r="B52">
            <v>20</v>
          </cell>
        </row>
        <row r="53">
          <cell r="A53">
            <v>709</v>
          </cell>
          <cell r="B53">
            <v>9</v>
          </cell>
        </row>
        <row r="54">
          <cell r="A54">
            <v>710</v>
          </cell>
          <cell r="B54">
            <v>1</v>
          </cell>
        </row>
        <row r="55">
          <cell r="A55">
            <v>712</v>
          </cell>
          <cell r="B55">
            <v>12</v>
          </cell>
        </row>
        <row r="56">
          <cell r="A56">
            <v>717</v>
          </cell>
          <cell r="B56">
            <v>5</v>
          </cell>
        </row>
        <row r="57">
          <cell r="A57">
            <v>718</v>
          </cell>
          <cell r="B57">
            <v>3</v>
          </cell>
        </row>
        <row r="58">
          <cell r="A58">
            <v>720</v>
          </cell>
          <cell r="B58">
            <v>1</v>
          </cell>
        </row>
        <row r="59">
          <cell r="A59">
            <v>721</v>
          </cell>
          <cell r="B59">
            <v>7</v>
          </cell>
        </row>
        <row r="60">
          <cell r="A60">
            <v>723</v>
          </cell>
          <cell r="B60">
            <v>2</v>
          </cell>
        </row>
        <row r="61">
          <cell r="A61">
            <v>724</v>
          </cell>
          <cell r="B61">
            <v>14</v>
          </cell>
        </row>
        <row r="62">
          <cell r="A62">
            <v>726</v>
          </cell>
          <cell r="B62">
            <v>7</v>
          </cell>
        </row>
        <row r="63">
          <cell r="A63">
            <v>727</v>
          </cell>
          <cell r="B63">
            <v>13</v>
          </cell>
        </row>
        <row r="64">
          <cell r="A64">
            <v>730</v>
          </cell>
          <cell r="B64">
            <v>18</v>
          </cell>
        </row>
        <row r="65">
          <cell r="A65">
            <v>732</v>
          </cell>
          <cell r="B65">
            <v>1</v>
          </cell>
        </row>
        <row r="66">
          <cell r="A66">
            <v>733</v>
          </cell>
          <cell r="B66">
            <v>3</v>
          </cell>
        </row>
        <row r="67">
          <cell r="A67">
            <v>737</v>
          </cell>
          <cell r="B67">
            <v>9</v>
          </cell>
        </row>
        <row r="68">
          <cell r="A68">
            <v>738</v>
          </cell>
          <cell r="B68">
            <v>6</v>
          </cell>
        </row>
        <row r="69">
          <cell r="A69">
            <v>740</v>
          </cell>
          <cell r="B69">
            <v>2</v>
          </cell>
        </row>
        <row r="70">
          <cell r="A70">
            <v>741</v>
          </cell>
          <cell r="B70">
            <v>10</v>
          </cell>
        </row>
        <row r="71">
          <cell r="A71">
            <v>742</v>
          </cell>
          <cell r="B71">
            <v>2</v>
          </cell>
        </row>
        <row r="72">
          <cell r="A72">
            <v>743</v>
          </cell>
          <cell r="B72">
            <v>3</v>
          </cell>
        </row>
        <row r="73">
          <cell r="A73">
            <v>744</v>
          </cell>
          <cell r="B73">
            <v>15</v>
          </cell>
        </row>
        <row r="74">
          <cell r="A74">
            <v>745</v>
          </cell>
          <cell r="B74">
            <v>22</v>
          </cell>
        </row>
        <row r="75">
          <cell r="A75">
            <v>746</v>
          </cell>
          <cell r="B75">
            <v>5</v>
          </cell>
        </row>
        <row r="76">
          <cell r="A76">
            <v>747</v>
          </cell>
          <cell r="B76">
            <v>29</v>
          </cell>
        </row>
        <row r="77">
          <cell r="A77">
            <v>748</v>
          </cell>
          <cell r="B77">
            <v>1</v>
          </cell>
        </row>
        <row r="78">
          <cell r="A78">
            <v>750</v>
          </cell>
          <cell r="B78">
            <v>56</v>
          </cell>
        </row>
        <row r="79">
          <cell r="A79">
            <v>752</v>
          </cell>
          <cell r="B79">
            <v>6</v>
          </cell>
        </row>
        <row r="80">
          <cell r="A80">
            <v>754</v>
          </cell>
          <cell r="B80">
            <v>2</v>
          </cell>
        </row>
        <row r="81">
          <cell r="A81">
            <v>755</v>
          </cell>
          <cell r="B81">
            <v>1</v>
          </cell>
        </row>
        <row r="82">
          <cell r="A82">
            <v>101453</v>
          </cell>
          <cell r="B82">
            <v>10</v>
          </cell>
        </row>
        <row r="83">
          <cell r="A83">
            <v>102478</v>
          </cell>
          <cell r="B83">
            <v>6</v>
          </cell>
        </row>
        <row r="84">
          <cell r="A84">
            <v>102479</v>
          </cell>
          <cell r="B84">
            <v>11</v>
          </cell>
        </row>
        <row r="85">
          <cell r="A85">
            <v>102564</v>
          </cell>
          <cell r="B85">
            <v>1</v>
          </cell>
        </row>
        <row r="86">
          <cell r="A86">
            <v>102565</v>
          </cell>
          <cell r="B86">
            <v>7</v>
          </cell>
        </row>
        <row r="87">
          <cell r="A87">
            <v>102567</v>
          </cell>
          <cell r="B87">
            <v>3</v>
          </cell>
        </row>
        <row r="88">
          <cell r="A88">
            <v>102934</v>
          </cell>
          <cell r="B88">
            <v>15</v>
          </cell>
        </row>
        <row r="89">
          <cell r="A89">
            <v>102935</v>
          </cell>
          <cell r="B89">
            <v>7</v>
          </cell>
        </row>
        <row r="90">
          <cell r="A90">
            <v>103198</v>
          </cell>
          <cell r="B90">
            <v>11</v>
          </cell>
        </row>
        <row r="91">
          <cell r="A91">
            <v>103199</v>
          </cell>
          <cell r="B91">
            <v>11</v>
          </cell>
        </row>
        <row r="92">
          <cell r="A92">
            <v>103639</v>
          </cell>
          <cell r="B92">
            <v>31</v>
          </cell>
        </row>
        <row r="93">
          <cell r="A93">
            <v>104429</v>
          </cell>
          <cell r="B93">
            <v>8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1</v>
          </cell>
        </row>
        <row r="96">
          <cell r="A96">
            <v>105267</v>
          </cell>
          <cell r="B96">
            <v>12</v>
          </cell>
        </row>
        <row r="97">
          <cell r="A97">
            <v>105396</v>
          </cell>
          <cell r="B97">
            <v>2</v>
          </cell>
        </row>
        <row r="98">
          <cell r="B98">
            <v>979</v>
          </cell>
        </row>
        <row r="99">
          <cell r="A99" t="str">
            <v>总计</v>
          </cell>
          <cell r="B99">
            <v>1958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</v>
          </cell>
        </row>
        <row r="6">
          <cell r="A6">
            <v>54</v>
          </cell>
          <cell r="B6">
            <v>11</v>
          </cell>
        </row>
        <row r="7">
          <cell r="A7">
            <v>307</v>
          </cell>
          <cell r="B7">
            <v>138</v>
          </cell>
        </row>
        <row r="8">
          <cell r="A8">
            <v>308</v>
          </cell>
          <cell r="B8">
            <v>15</v>
          </cell>
        </row>
        <row r="9">
          <cell r="A9">
            <v>311</v>
          </cell>
          <cell r="B9">
            <v>7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22</v>
          </cell>
        </row>
        <row r="12">
          <cell r="A12">
            <v>339</v>
          </cell>
          <cell r="B12">
            <v>6</v>
          </cell>
        </row>
        <row r="13">
          <cell r="A13">
            <v>341</v>
          </cell>
          <cell r="B13">
            <v>3</v>
          </cell>
        </row>
        <row r="14">
          <cell r="A14">
            <v>343</v>
          </cell>
          <cell r="B14">
            <v>22</v>
          </cell>
        </row>
        <row r="15">
          <cell r="A15">
            <v>347</v>
          </cell>
          <cell r="B15">
            <v>8</v>
          </cell>
        </row>
        <row r="16">
          <cell r="A16">
            <v>349</v>
          </cell>
          <cell r="B16">
            <v>14</v>
          </cell>
        </row>
        <row r="17">
          <cell r="A17">
            <v>351</v>
          </cell>
          <cell r="B17">
            <v>13</v>
          </cell>
        </row>
        <row r="18">
          <cell r="A18">
            <v>357</v>
          </cell>
          <cell r="B18">
            <v>7</v>
          </cell>
        </row>
        <row r="19">
          <cell r="A19">
            <v>359</v>
          </cell>
          <cell r="B19">
            <v>6</v>
          </cell>
        </row>
        <row r="20">
          <cell r="A20">
            <v>365</v>
          </cell>
          <cell r="B20">
            <v>19</v>
          </cell>
        </row>
        <row r="21">
          <cell r="A21">
            <v>367</v>
          </cell>
          <cell r="B21">
            <v>15</v>
          </cell>
        </row>
        <row r="22">
          <cell r="A22">
            <v>373</v>
          </cell>
          <cell r="B22">
            <v>46</v>
          </cell>
        </row>
        <row r="23">
          <cell r="A23">
            <v>377</v>
          </cell>
          <cell r="B23">
            <v>6</v>
          </cell>
        </row>
        <row r="24">
          <cell r="A24">
            <v>385</v>
          </cell>
          <cell r="B24">
            <v>3</v>
          </cell>
        </row>
        <row r="25">
          <cell r="A25">
            <v>387</v>
          </cell>
          <cell r="B25">
            <v>16</v>
          </cell>
        </row>
        <row r="26">
          <cell r="A26">
            <v>391</v>
          </cell>
          <cell r="B26">
            <v>15</v>
          </cell>
        </row>
        <row r="27">
          <cell r="A27">
            <v>399</v>
          </cell>
          <cell r="B27">
            <v>7</v>
          </cell>
        </row>
        <row r="28">
          <cell r="A28">
            <v>511</v>
          </cell>
          <cell r="B28">
            <v>1</v>
          </cell>
        </row>
        <row r="29">
          <cell r="A29">
            <v>513</v>
          </cell>
          <cell r="B29">
            <v>11</v>
          </cell>
        </row>
        <row r="30">
          <cell r="A30">
            <v>514</v>
          </cell>
          <cell r="B30">
            <v>4</v>
          </cell>
        </row>
        <row r="31">
          <cell r="A31">
            <v>515</v>
          </cell>
          <cell r="B31">
            <v>14</v>
          </cell>
        </row>
        <row r="32">
          <cell r="A32">
            <v>517</v>
          </cell>
          <cell r="B32">
            <v>13</v>
          </cell>
        </row>
        <row r="33">
          <cell r="A33">
            <v>539</v>
          </cell>
          <cell r="B33">
            <v>12</v>
          </cell>
        </row>
        <row r="34">
          <cell r="A34">
            <v>545</v>
          </cell>
          <cell r="B34">
            <v>16</v>
          </cell>
        </row>
        <row r="35">
          <cell r="A35">
            <v>546</v>
          </cell>
          <cell r="B35">
            <v>10</v>
          </cell>
        </row>
        <row r="36">
          <cell r="A36">
            <v>549</v>
          </cell>
          <cell r="B36">
            <v>10</v>
          </cell>
        </row>
        <row r="37">
          <cell r="A37">
            <v>570</v>
          </cell>
          <cell r="B37">
            <v>8</v>
          </cell>
        </row>
        <row r="38">
          <cell r="A38">
            <v>571</v>
          </cell>
          <cell r="B38">
            <v>23</v>
          </cell>
        </row>
        <row r="39">
          <cell r="A39">
            <v>572</v>
          </cell>
          <cell r="B39">
            <v>7</v>
          </cell>
        </row>
        <row r="40">
          <cell r="A40">
            <v>573</v>
          </cell>
          <cell r="B40">
            <v>4</v>
          </cell>
        </row>
        <row r="41">
          <cell r="A41">
            <v>578</v>
          </cell>
          <cell r="B41">
            <v>1</v>
          </cell>
        </row>
        <row r="42">
          <cell r="A42">
            <v>582</v>
          </cell>
          <cell r="B42">
            <v>10</v>
          </cell>
        </row>
        <row r="43">
          <cell r="A43">
            <v>584</v>
          </cell>
          <cell r="B43">
            <v>17</v>
          </cell>
        </row>
        <row r="44">
          <cell r="A44">
            <v>585</v>
          </cell>
          <cell r="B44">
            <v>27</v>
          </cell>
        </row>
        <row r="45">
          <cell r="A45">
            <v>587</v>
          </cell>
          <cell r="B45">
            <v>1</v>
          </cell>
        </row>
        <row r="46">
          <cell r="A46">
            <v>594</v>
          </cell>
          <cell r="B46">
            <v>16</v>
          </cell>
        </row>
        <row r="47">
          <cell r="A47">
            <v>704</v>
          </cell>
          <cell r="B47">
            <v>17</v>
          </cell>
        </row>
        <row r="48">
          <cell r="A48">
            <v>707</v>
          </cell>
          <cell r="B48">
            <v>2</v>
          </cell>
        </row>
        <row r="49">
          <cell r="A49">
            <v>709</v>
          </cell>
          <cell r="B49">
            <v>52</v>
          </cell>
        </row>
        <row r="50">
          <cell r="A50">
            <v>712</v>
          </cell>
          <cell r="B50">
            <v>3</v>
          </cell>
        </row>
        <row r="51">
          <cell r="A51">
            <v>713</v>
          </cell>
          <cell r="B51">
            <v>8</v>
          </cell>
        </row>
        <row r="52">
          <cell r="A52">
            <v>716</v>
          </cell>
          <cell r="B52">
            <v>16</v>
          </cell>
        </row>
        <row r="53">
          <cell r="A53">
            <v>717</v>
          </cell>
          <cell r="B53">
            <v>5</v>
          </cell>
        </row>
        <row r="54">
          <cell r="A54">
            <v>718</v>
          </cell>
          <cell r="B54">
            <v>6</v>
          </cell>
        </row>
        <row r="55">
          <cell r="A55">
            <v>723</v>
          </cell>
          <cell r="B55">
            <v>3</v>
          </cell>
        </row>
        <row r="56">
          <cell r="A56">
            <v>724</v>
          </cell>
          <cell r="B56">
            <v>12</v>
          </cell>
        </row>
        <row r="57">
          <cell r="A57">
            <v>726</v>
          </cell>
          <cell r="B57">
            <v>84</v>
          </cell>
        </row>
        <row r="58">
          <cell r="A58">
            <v>727</v>
          </cell>
          <cell r="B58">
            <v>40</v>
          </cell>
        </row>
        <row r="59">
          <cell r="A59">
            <v>730</v>
          </cell>
          <cell r="B59">
            <v>12</v>
          </cell>
        </row>
        <row r="60">
          <cell r="A60">
            <v>732</v>
          </cell>
          <cell r="B60">
            <v>1</v>
          </cell>
        </row>
        <row r="61">
          <cell r="A61">
            <v>737</v>
          </cell>
          <cell r="B61">
            <v>26</v>
          </cell>
        </row>
        <row r="62">
          <cell r="A62">
            <v>738</v>
          </cell>
          <cell r="B62">
            <v>10</v>
          </cell>
        </row>
        <row r="63">
          <cell r="A63">
            <v>740</v>
          </cell>
          <cell r="B63">
            <v>2</v>
          </cell>
        </row>
        <row r="64">
          <cell r="A64">
            <v>741</v>
          </cell>
          <cell r="B64">
            <v>11</v>
          </cell>
        </row>
        <row r="65">
          <cell r="A65">
            <v>742</v>
          </cell>
          <cell r="B65">
            <v>6</v>
          </cell>
        </row>
        <row r="66">
          <cell r="A66">
            <v>743</v>
          </cell>
          <cell r="B66">
            <v>5</v>
          </cell>
        </row>
        <row r="67">
          <cell r="A67">
            <v>745</v>
          </cell>
          <cell r="B67">
            <v>5</v>
          </cell>
        </row>
        <row r="68">
          <cell r="A68">
            <v>746</v>
          </cell>
          <cell r="B68">
            <v>13</v>
          </cell>
        </row>
        <row r="69">
          <cell r="A69">
            <v>748</v>
          </cell>
          <cell r="B69">
            <v>9</v>
          </cell>
        </row>
        <row r="70">
          <cell r="A70">
            <v>750</v>
          </cell>
          <cell r="B70">
            <v>25</v>
          </cell>
        </row>
        <row r="71">
          <cell r="A71">
            <v>752</v>
          </cell>
          <cell r="B71">
            <v>14</v>
          </cell>
        </row>
        <row r="72">
          <cell r="A72">
            <v>754</v>
          </cell>
          <cell r="B72">
            <v>9</v>
          </cell>
        </row>
        <row r="73">
          <cell r="A73">
            <v>101453</v>
          </cell>
          <cell r="B73">
            <v>8</v>
          </cell>
        </row>
        <row r="74">
          <cell r="A74">
            <v>102478</v>
          </cell>
          <cell r="B74">
            <v>1</v>
          </cell>
        </row>
        <row r="75">
          <cell r="A75">
            <v>102479</v>
          </cell>
          <cell r="B75">
            <v>4</v>
          </cell>
        </row>
        <row r="76">
          <cell r="A76">
            <v>102564</v>
          </cell>
          <cell r="B76">
            <v>4</v>
          </cell>
        </row>
        <row r="77">
          <cell r="A77">
            <v>102934</v>
          </cell>
          <cell r="B77">
            <v>72</v>
          </cell>
        </row>
        <row r="78">
          <cell r="A78">
            <v>102935</v>
          </cell>
          <cell r="B78">
            <v>7</v>
          </cell>
        </row>
        <row r="79">
          <cell r="A79">
            <v>103198</v>
          </cell>
          <cell r="B79">
            <v>19</v>
          </cell>
        </row>
        <row r="80">
          <cell r="A80">
            <v>103199</v>
          </cell>
          <cell r="B80">
            <v>2</v>
          </cell>
        </row>
        <row r="81">
          <cell r="A81">
            <v>103639</v>
          </cell>
          <cell r="B81">
            <v>10</v>
          </cell>
        </row>
        <row r="82">
          <cell r="A82">
            <v>104428</v>
          </cell>
          <cell r="B82">
            <v>3</v>
          </cell>
        </row>
        <row r="83">
          <cell r="A83">
            <v>104430</v>
          </cell>
          <cell r="B83">
            <v>1</v>
          </cell>
        </row>
        <row r="84">
          <cell r="A84">
            <v>104533</v>
          </cell>
          <cell r="B84">
            <v>6</v>
          </cell>
        </row>
        <row r="85">
          <cell r="A85">
            <v>104838</v>
          </cell>
          <cell r="B85">
            <v>4</v>
          </cell>
        </row>
        <row r="86">
          <cell r="A86">
            <v>105267</v>
          </cell>
          <cell r="B86">
            <v>4</v>
          </cell>
        </row>
        <row r="87">
          <cell r="B87">
            <v>1156</v>
          </cell>
        </row>
        <row r="88">
          <cell r="A88" t="str">
            <v>总计</v>
          </cell>
          <cell r="B88">
            <v>2312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126</v>
          </cell>
        </row>
        <row r="6">
          <cell r="A6">
            <v>54</v>
          </cell>
          <cell r="B6">
            <v>140</v>
          </cell>
        </row>
        <row r="7">
          <cell r="A7">
            <v>56</v>
          </cell>
          <cell r="B7">
            <v>54</v>
          </cell>
        </row>
        <row r="8">
          <cell r="A8">
            <v>307</v>
          </cell>
          <cell r="B8">
            <v>691</v>
          </cell>
        </row>
        <row r="9">
          <cell r="A9">
            <v>308</v>
          </cell>
          <cell r="B9">
            <v>141</v>
          </cell>
        </row>
        <row r="10">
          <cell r="A10">
            <v>311</v>
          </cell>
          <cell r="B10">
            <v>26</v>
          </cell>
        </row>
        <row r="11">
          <cell r="A11">
            <v>329</v>
          </cell>
          <cell r="B11">
            <v>97</v>
          </cell>
        </row>
        <row r="12">
          <cell r="A12">
            <v>337</v>
          </cell>
          <cell r="B12">
            <v>387</v>
          </cell>
        </row>
        <row r="13">
          <cell r="A13">
            <v>339</v>
          </cell>
          <cell r="B13">
            <v>65</v>
          </cell>
        </row>
        <row r="14">
          <cell r="A14">
            <v>341</v>
          </cell>
          <cell r="B14">
            <v>139</v>
          </cell>
        </row>
        <row r="15">
          <cell r="A15">
            <v>343</v>
          </cell>
          <cell r="B15">
            <v>249</v>
          </cell>
        </row>
        <row r="16">
          <cell r="A16">
            <v>347</v>
          </cell>
          <cell r="B16">
            <v>117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67</v>
          </cell>
        </row>
        <row r="19">
          <cell r="A19">
            <v>355</v>
          </cell>
          <cell r="B19">
            <v>113</v>
          </cell>
        </row>
        <row r="20">
          <cell r="A20">
            <v>357</v>
          </cell>
          <cell r="B20">
            <v>123</v>
          </cell>
        </row>
        <row r="21">
          <cell r="A21">
            <v>359</v>
          </cell>
          <cell r="B21">
            <v>143</v>
          </cell>
        </row>
        <row r="22">
          <cell r="A22">
            <v>365</v>
          </cell>
          <cell r="B22">
            <v>237</v>
          </cell>
        </row>
        <row r="23">
          <cell r="A23">
            <v>367</v>
          </cell>
          <cell r="B23">
            <v>108</v>
          </cell>
        </row>
        <row r="24">
          <cell r="A24">
            <v>371</v>
          </cell>
          <cell r="B24">
            <v>36</v>
          </cell>
        </row>
        <row r="25">
          <cell r="A25">
            <v>373</v>
          </cell>
          <cell r="B25">
            <v>234</v>
          </cell>
        </row>
        <row r="26">
          <cell r="A26">
            <v>377</v>
          </cell>
          <cell r="B26">
            <v>107</v>
          </cell>
        </row>
        <row r="27">
          <cell r="A27">
            <v>379</v>
          </cell>
          <cell r="B27">
            <v>130</v>
          </cell>
        </row>
        <row r="28">
          <cell r="A28">
            <v>385</v>
          </cell>
          <cell r="B28">
            <v>110</v>
          </cell>
        </row>
        <row r="29">
          <cell r="A29">
            <v>387</v>
          </cell>
          <cell r="B29">
            <v>215</v>
          </cell>
        </row>
        <row r="30">
          <cell r="A30">
            <v>391</v>
          </cell>
          <cell r="B30">
            <v>186</v>
          </cell>
        </row>
        <row r="31">
          <cell r="A31">
            <v>399</v>
          </cell>
          <cell r="B31">
            <v>198</v>
          </cell>
        </row>
        <row r="32">
          <cell r="A32">
            <v>511</v>
          </cell>
          <cell r="B32">
            <v>185</v>
          </cell>
        </row>
        <row r="33">
          <cell r="A33">
            <v>513</v>
          </cell>
          <cell r="B33">
            <v>158</v>
          </cell>
        </row>
        <row r="34">
          <cell r="A34">
            <v>514</v>
          </cell>
          <cell r="B34">
            <v>132</v>
          </cell>
        </row>
        <row r="35">
          <cell r="A35">
            <v>515</v>
          </cell>
          <cell r="B35">
            <v>119</v>
          </cell>
        </row>
        <row r="36">
          <cell r="A36">
            <v>517</v>
          </cell>
          <cell r="B36">
            <v>137</v>
          </cell>
        </row>
        <row r="37">
          <cell r="A37">
            <v>539</v>
          </cell>
          <cell r="B37">
            <v>28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220</v>
          </cell>
        </row>
        <row r="40">
          <cell r="A40">
            <v>549</v>
          </cell>
          <cell r="B40">
            <v>38</v>
          </cell>
        </row>
        <row r="41">
          <cell r="A41">
            <v>570</v>
          </cell>
          <cell r="B41">
            <v>109</v>
          </cell>
        </row>
        <row r="42">
          <cell r="A42">
            <v>571</v>
          </cell>
          <cell r="B42">
            <v>440</v>
          </cell>
        </row>
        <row r="43">
          <cell r="A43">
            <v>572</v>
          </cell>
          <cell r="B43">
            <v>67</v>
          </cell>
        </row>
        <row r="44">
          <cell r="A44">
            <v>573</v>
          </cell>
          <cell r="B44">
            <v>91</v>
          </cell>
        </row>
        <row r="45">
          <cell r="A45">
            <v>578</v>
          </cell>
          <cell r="B45">
            <v>256</v>
          </cell>
        </row>
        <row r="46">
          <cell r="A46">
            <v>581</v>
          </cell>
          <cell r="B46">
            <v>157</v>
          </cell>
        </row>
        <row r="47">
          <cell r="A47">
            <v>582</v>
          </cell>
          <cell r="B47">
            <v>121</v>
          </cell>
        </row>
        <row r="48">
          <cell r="A48">
            <v>584</v>
          </cell>
          <cell r="B48">
            <v>94</v>
          </cell>
        </row>
        <row r="49">
          <cell r="A49">
            <v>585</v>
          </cell>
          <cell r="B49">
            <v>191</v>
          </cell>
        </row>
        <row r="50">
          <cell r="A50">
            <v>587</v>
          </cell>
          <cell r="B50">
            <v>79</v>
          </cell>
        </row>
        <row r="51">
          <cell r="A51">
            <v>591</v>
          </cell>
          <cell r="B51">
            <v>73</v>
          </cell>
        </row>
        <row r="52">
          <cell r="A52">
            <v>594</v>
          </cell>
          <cell r="B52">
            <v>73</v>
          </cell>
        </row>
        <row r="53">
          <cell r="A53">
            <v>598</v>
          </cell>
          <cell r="B53">
            <v>195</v>
          </cell>
        </row>
        <row r="54">
          <cell r="A54">
            <v>704</v>
          </cell>
          <cell r="B54">
            <v>54</v>
          </cell>
        </row>
        <row r="55">
          <cell r="A55">
            <v>706</v>
          </cell>
          <cell r="B55">
            <v>56</v>
          </cell>
        </row>
        <row r="56">
          <cell r="A56">
            <v>707</v>
          </cell>
          <cell r="B56">
            <v>208</v>
          </cell>
        </row>
        <row r="57">
          <cell r="A57">
            <v>709</v>
          </cell>
          <cell r="B57">
            <v>174</v>
          </cell>
        </row>
        <row r="58">
          <cell r="A58">
            <v>710</v>
          </cell>
          <cell r="B58">
            <v>55</v>
          </cell>
        </row>
        <row r="59">
          <cell r="A59">
            <v>712</v>
          </cell>
          <cell r="B59">
            <v>349</v>
          </cell>
        </row>
        <row r="60">
          <cell r="A60">
            <v>713</v>
          </cell>
          <cell r="B60">
            <v>57</v>
          </cell>
        </row>
        <row r="61">
          <cell r="A61">
            <v>716</v>
          </cell>
          <cell r="B61">
            <v>49</v>
          </cell>
        </row>
        <row r="62">
          <cell r="A62">
            <v>717</v>
          </cell>
          <cell r="B62">
            <v>123</v>
          </cell>
        </row>
        <row r="63">
          <cell r="A63">
            <v>718</v>
          </cell>
          <cell r="B63">
            <v>33</v>
          </cell>
        </row>
        <row r="64">
          <cell r="A64">
            <v>720</v>
          </cell>
          <cell r="B64">
            <v>39</v>
          </cell>
        </row>
        <row r="65">
          <cell r="A65">
            <v>721</v>
          </cell>
          <cell r="B65">
            <v>143</v>
          </cell>
        </row>
        <row r="66">
          <cell r="A66">
            <v>723</v>
          </cell>
          <cell r="B66">
            <v>95</v>
          </cell>
        </row>
        <row r="67">
          <cell r="A67">
            <v>724</v>
          </cell>
          <cell r="B67">
            <v>237</v>
          </cell>
        </row>
        <row r="68">
          <cell r="A68">
            <v>726</v>
          </cell>
          <cell r="B68">
            <v>167</v>
          </cell>
        </row>
        <row r="69">
          <cell r="A69">
            <v>727</v>
          </cell>
          <cell r="B69">
            <v>132</v>
          </cell>
        </row>
        <row r="70">
          <cell r="A70">
            <v>730</v>
          </cell>
          <cell r="B70">
            <v>150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42</v>
          </cell>
        </row>
        <row r="73">
          <cell r="A73">
            <v>737</v>
          </cell>
          <cell r="B73">
            <v>106</v>
          </cell>
        </row>
        <row r="74">
          <cell r="A74">
            <v>738</v>
          </cell>
          <cell r="B74">
            <v>34</v>
          </cell>
        </row>
        <row r="75">
          <cell r="A75">
            <v>740</v>
          </cell>
          <cell r="B75">
            <v>81</v>
          </cell>
        </row>
        <row r="76">
          <cell r="A76">
            <v>741</v>
          </cell>
          <cell r="B76">
            <v>43</v>
          </cell>
        </row>
        <row r="77">
          <cell r="A77">
            <v>742</v>
          </cell>
          <cell r="B77">
            <v>95</v>
          </cell>
        </row>
        <row r="78">
          <cell r="A78">
            <v>743</v>
          </cell>
          <cell r="B78">
            <v>102</v>
          </cell>
        </row>
        <row r="79">
          <cell r="A79">
            <v>744</v>
          </cell>
          <cell r="B79">
            <v>169</v>
          </cell>
        </row>
        <row r="80">
          <cell r="A80">
            <v>745</v>
          </cell>
          <cell r="B80">
            <v>127</v>
          </cell>
        </row>
        <row r="81">
          <cell r="A81">
            <v>746</v>
          </cell>
          <cell r="B81">
            <v>129</v>
          </cell>
        </row>
        <row r="82">
          <cell r="A82">
            <v>747</v>
          </cell>
          <cell r="B82">
            <v>62</v>
          </cell>
        </row>
        <row r="83">
          <cell r="A83">
            <v>748</v>
          </cell>
          <cell r="B83">
            <v>50</v>
          </cell>
        </row>
        <row r="84">
          <cell r="A84">
            <v>750</v>
          </cell>
          <cell r="B84">
            <v>622</v>
          </cell>
        </row>
        <row r="85">
          <cell r="A85">
            <v>752</v>
          </cell>
          <cell r="B85">
            <v>77</v>
          </cell>
        </row>
        <row r="86">
          <cell r="A86">
            <v>753</v>
          </cell>
          <cell r="B86">
            <v>48</v>
          </cell>
        </row>
        <row r="87">
          <cell r="A87">
            <v>754</v>
          </cell>
          <cell r="B87">
            <v>154</v>
          </cell>
        </row>
        <row r="88">
          <cell r="A88">
            <v>755</v>
          </cell>
          <cell r="B88">
            <v>8</v>
          </cell>
        </row>
        <row r="89">
          <cell r="A89">
            <v>101453</v>
          </cell>
          <cell r="B89">
            <v>123</v>
          </cell>
        </row>
        <row r="90">
          <cell r="A90">
            <v>102478</v>
          </cell>
          <cell r="B90">
            <v>71</v>
          </cell>
        </row>
        <row r="91">
          <cell r="A91">
            <v>102479</v>
          </cell>
          <cell r="B91">
            <v>112</v>
          </cell>
        </row>
        <row r="92">
          <cell r="A92">
            <v>102564</v>
          </cell>
          <cell r="B92">
            <v>55</v>
          </cell>
        </row>
        <row r="93">
          <cell r="A93">
            <v>102565</v>
          </cell>
          <cell r="B93">
            <v>113</v>
          </cell>
        </row>
        <row r="94">
          <cell r="A94">
            <v>102567</v>
          </cell>
          <cell r="B94">
            <v>38</v>
          </cell>
        </row>
        <row r="95">
          <cell r="A95">
            <v>102934</v>
          </cell>
          <cell r="B95">
            <v>207</v>
          </cell>
        </row>
        <row r="96">
          <cell r="A96">
            <v>102935</v>
          </cell>
          <cell r="B96">
            <v>134</v>
          </cell>
        </row>
        <row r="97">
          <cell r="A97">
            <v>103198</v>
          </cell>
          <cell r="B97">
            <v>117</v>
          </cell>
        </row>
        <row r="98">
          <cell r="A98">
            <v>103199</v>
          </cell>
          <cell r="B98">
            <v>137</v>
          </cell>
        </row>
        <row r="99">
          <cell r="A99">
            <v>103639</v>
          </cell>
          <cell r="B99">
            <v>136</v>
          </cell>
        </row>
        <row r="100">
          <cell r="A100">
            <v>104428</v>
          </cell>
          <cell r="B100">
            <v>74</v>
          </cell>
        </row>
        <row r="101">
          <cell r="A101">
            <v>104429</v>
          </cell>
          <cell r="B101">
            <v>35</v>
          </cell>
        </row>
        <row r="102">
          <cell r="A102">
            <v>104430</v>
          </cell>
          <cell r="B102">
            <v>38</v>
          </cell>
        </row>
        <row r="103">
          <cell r="A103">
            <v>104533</v>
          </cell>
          <cell r="B103">
            <v>39</v>
          </cell>
        </row>
        <row r="104">
          <cell r="A104">
            <v>104838</v>
          </cell>
          <cell r="B104">
            <v>44</v>
          </cell>
        </row>
        <row r="105">
          <cell r="A105">
            <v>105267</v>
          </cell>
          <cell r="B105">
            <v>32</v>
          </cell>
        </row>
        <row r="106">
          <cell r="A106">
            <v>105396</v>
          </cell>
          <cell r="B106">
            <v>60</v>
          </cell>
        </row>
        <row r="107">
          <cell r="A107">
            <v>105751</v>
          </cell>
          <cell r="B107">
            <v>9</v>
          </cell>
        </row>
        <row r="108">
          <cell r="B108">
            <v>12281</v>
          </cell>
        </row>
        <row r="109">
          <cell r="A109" t="str">
            <v>总计</v>
          </cell>
          <cell r="B109">
            <v>25392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6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45</v>
          </cell>
        </row>
        <row r="9">
          <cell r="A9">
            <v>329</v>
          </cell>
          <cell r="B9">
            <v>4</v>
          </cell>
        </row>
        <row r="10">
          <cell r="A10">
            <v>337</v>
          </cell>
          <cell r="B10">
            <v>18</v>
          </cell>
        </row>
        <row r="11">
          <cell r="A11">
            <v>339</v>
          </cell>
          <cell r="B11">
            <v>6</v>
          </cell>
        </row>
        <row r="12">
          <cell r="A12">
            <v>341</v>
          </cell>
          <cell r="B12">
            <v>6</v>
          </cell>
        </row>
        <row r="13">
          <cell r="A13">
            <v>343</v>
          </cell>
          <cell r="B13">
            <v>2</v>
          </cell>
        </row>
        <row r="14">
          <cell r="A14">
            <v>347</v>
          </cell>
          <cell r="B14">
            <v>1</v>
          </cell>
        </row>
        <row r="15">
          <cell r="A15">
            <v>351</v>
          </cell>
          <cell r="B15">
            <v>1</v>
          </cell>
        </row>
        <row r="16">
          <cell r="A16">
            <v>357</v>
          </cell>
          <cell r="B16">
            <v>2</v>
          </cell>
        </row>
        <row r="17">
          <cell r="A17">
            <v>359</v>
          </cell>
          <cell r="B17">
            <v>4</v>
          </cell>
        </row>
        <row r="18">
          <cell r="A18">
            <v>365</v>
          </cell>
          <cell r="B18">
            <v>13</v>
          </cell>
        </row>
        <row r="19">
          <cell r="A19">
            <v>367</v>
          </cell>
          <cell r="B19">
            <v>3</v>
          </cell>
        </row>
        <row r="20">
          <cell r="A20">
            <v>371</v>
          </cell>
          <cell r="B20">
            <v>2</v>
          </cell>
        </row>
        <row r="21">
          <cell r="A21">
            <v>373</v>
          </cell>
          <cell r="B21">
            <v>1</v>
          </cell>
        </row>
        <row r="22">
          <cell r="A22">
            <v>377</v>
          </cell>
          <cell r="B22">
            <v>3</v>
          </cell>
        </row>
        <row r="23">
          <cell r="A23">
            <v>379</v>
          </cell>
          <cell r="B23">
            <v>3</v>
          </cell>
        </row>
        <row r="24">
          <cell r="A24">
            <v>385</v>
          </cell>
          <cell r="B24">
            <v>6</v>
          </cell>
        </row>
        <row r="25">
          <cell r="A25">
            <v>387</v>
          </cell>
          <cell r="B25">
            <v>1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5</v>
          </cell>
        </row>
        <row r="28">
          <cell r="A28">
            <v>513</v>
          </cell>
          <cell r="B28">
            <v>1</v>
          </cell>
        </row>
        <row r="29">
          <cell r="A29">
            <v>515</v>
          </cell>
          <cell r="B29">
            <v>3</v>
          </cell>
        </row>
        <row r="30">
          <cell r="A30">
            <v>517</v>
          </cell>
          <cell r="B30">
            <v>11</v>
          </cell>
        </row>
        <row r="31">
          <cell r="A31">
            <v>539</v>
          </cell>
          <cell r="B31">
            <v>2</v>
          </cell>
        </row>
        <row r="32">
          <cell r="A32">
            <v>545</v>
          </cell>
          <cell r="B32">
            <v>1</v>
          </cell>
        </row>
        <row r="33">
          <cell r="A33">
            <v>546</v>
          </cell>
          <cell r="B33">
            <v>5</v>
          </cell>
        </row>
        <row r="34">
          <cell r="A34">
            <v>549</v>
          </cell>
          <cell r="B34">
            <v>3</v>
          </cell>
        </row>
        <row r="35">
          <cell r="A35">
            <v>570</v>
          </cell>
          <cell r="B35">
            <v>1</v>
          </cell>
        </row>
        <row r="36">
          <cell r="A36">
            <v>571</v>
          </cell>
          <cell r="B36">
            <v>6</v>
          </cell>
        </row>
        <row r="37">
          <cell r="A37">
            <v>573</v>
          </cell>
          <cell r="B37">
            <v>3</v>
          </cell>
        </row>
        <row r="38">
          <cell r="A38">
            <v>578</v>
          </cell>
          <cell r="B38">
            <v>2</v>
          </cell>
        </row>
        <row r="39">
          <cell r="A39">
            <v>581</v>
          </cell>
          <cell r="B39">
            <v>15</v>
          </cell>
        </row>
        <row r="40">
          <cell r="A40">
            <v>582</v>
          </cell>
          <cell r="B40">
            <v>14</v>
          </cell>
        </row>
        <row r="41">
          <cell r="A41">
            <v>587</v>
          </cell>
          <cell r="B41">
            <v>2</v>
          </cell>
        </row>
        <row r="42">
          <cell r="A42">
            <v>591</v>
          </cell>
          <cell r="B42">
            <v>1</v>
          </cell>
        </row>
        <row r="43">
          <cell r="A43">
            <v>706</v>
          </cell>
          <cell r="B43">
            <v>2</v>
          </cell>
        </row>
        <row r="44">
          <cell r="A44">
            <v>707</v>
          </cell>
          <cell r="B44">
            <v>7</v>
          </cell>
        </row>
        <row r="45">
          <cell r="A45">
            <v>709</v>
          </cell>
          <cell r="B45">
            <v>8</v>
          </cell>
        </row>
        <row r="46">
          <cell r="A46">
            <v>710</v>
          </cell>
          <cell r="B46">
            <v>3</v>
          </cell>
        </row>
        <row r="47">
          <cell r="A47">
            <v>712</v>
          </cell>
          <cell r="B47">
            <v>3</v>
          </cell>
        </row>
        <row r="48">
          <cell r="A48">
            <v>716</v>
          </cell>
          <cell r="B48">
            <v>1</v>
          </cell>
        </row>
        <row r="49">
          <cell r="A49">
            <v>718</v>
          </cell>
          <cell r="B49">
            <v>2</v>
          </cell>
        </row>
        <row r="50">
          <cell r="A50">
            <v>720</v>
          </cell>
          <cell r="B50">
            <v>5</v>
          </cell>
        </row>
        <row r="51">
          <cell r="A51">
            <v>724</v>
          </cell>
          <cell r="B51">
            <v>7</v>
          </cell>
        </row>
        <row r="52">
          <cell r="A52">
            <v>726</v>
          </cell>
          <cell r="B52">
            <v>2</v>
          </cell>
        </row>
        <row r="53">
          <cell r="A53">
            <v>727</v>
          </cell>
          <cell r="B53">
            <v>4</v>
          </cell>
        </row>
        <row r="54">
          <cell r="A54">
            <v>730</v>
          </cell>
          <cell r="B54">
            <v>5</v>
          </cell>
        </row>
        <row r="55">
          <cell r="A55">
            <v>732</v>
          </cell>
          <cell r="B55">
            <v>2</v>
          </cell>
        </row>
        <row r="56">
          <cell r="A56">
            <v>733</v>
          </cell>
          <cell r="B56">
            <v>1</v>
          </cell>
        </row>
        <row r="57">
          <cell r="A57">
            <v>738</v>
          </cell>
          <cell r="B57">
            <v>1</v>
          </cell>
        </row>
        <row r="58">
          <cell r="A58">
            <v>740</v>
          </cell>
          <cell r="B58">
            <v>2</v>
          </cell>
        </row>
        <row r="59">
          <cell r="A59">
            <v>742</v>
          </cell>
          <cell r="B59">
            <v>1</v>
          </cell>
        </row>
        <row r="60">
          <cell r="A60">
            <v>743</v>
          </cell>
          <cell r="B60">
            <v>3</v>
          </cell>
        </row>
        <row r="61">
          <cell r="A61">
            <v>744</v>
          </cell>
          <cell r="B61">
            <v>1.3</v>
          </cell>
        </row>
        <row r="62">
          <cell r="A62">
            <v>745</v>
          </cell>
          <cell r="B62">
            <v>4</v>
          </cell>
        </row>
        <row r="63">
          <cell r="A63">
            <v>746</v>
          </cell>
          <cell r="B63">
            <v>8</v>
          </cell>
        </row>
        <row r="64">
          <cell r="A64">
            <v>747</v>
          </cell>
          <cell r="B64">
            <v>2</v>
          </cell>
        </row>
        <row r="65">
          <cell r="A65">
            <v>748</v>
          </cell>
          <cell r="B65">
            <v>2</v>
          </cell>
        </row>
        <row r="66">
          <cell r="A66">
            <v>750</v>
          </cell>
          <cell r="B66">
            <v>8</v>
          </cell>
        </row>
        <row r="67">
          <cell r="A67">
            <v>752</v>
          </cell>
          <cell r="B67">
            <v>6</v>
          </cell>
        </row>
        <row r="68">
          <cell r="A68">
            <v>753</v>
          </cell>
          <cell r="B68">
            <v>5</v>
          </cell>
        </row>
        <row r="69">
          <cell r="A69">
            <v>754</v>
          </cell>
          <cell r="B69">
            <v>9</v>
          </cell>
        </row>
        <row r="70">
          <cell r="A70">
            <v>101453</v>
          </cell>
          <cell r="B70">
            <v>5</v>
          </cell>
        </row>
        <row r="71">
          <cell r="A71">
            <v>102564</v>
          </cell>
          <cell r="B71">
            <v>2</v>
          </cell>
        </row>
        <row r="72">
          <cell r="A72">
            <v>102565</v>
          </cell>
          <cell r="B72">
            <v>7</v>
          </cell>
        </row>
        <row r="73">
          <cell r="A73">
            <v>102934</v>
          </cell>
          <cell r="B73">
            <v>6</v>
          </cell>
        </row>
        <row r="74">
          <cell r="A74">
            <v>102935</v>
          </cell>
          <cell r="B74">
            <v>2</v>
          </cell>
        </row>
        <row r="75">
          <cell r="A75">
            <v>103199</v>
          </cell>
          <cell r="B75">
            <v>2</v>
          </cell>
        </row>
        <row r="76">
          <cell r="A76">
            <v>103639</v>
          </cell>
          <cell r="B76">
            <v>1</v>
          </cell>
        </row>
        <row r="77">
          <cell r="A77">
            <v>104428</v>
          </cell>
          <cell r="B77">
            <v>1</v>
          </cell>
        </row>
        <row r="78">
          <cell r="A78">
            <v>104429</v>
          </cell>
          <cell r="B78">
            <v>1</v>
          </cell>
        </row>
        <row r="79">
          <cell r="A79">
            <v>104533</v>
          </cell>
          <cell r="B79">
            <v>1</v>
          </cell>
        </row>
        <row r="80">
          <cell r="A80">
            <v>104838</v>
          </cell>
          <cell r="B80">
            <v>1</v>
          </cell>
        </row>
        <row r="81">
          <cell r="A81">
            <v>105267</v>
          </cell>
          <cell r="B81">
            <v>2</v>
          </cell>
        </row>
        <row r="82">
          <cell r="A82">
            <v>105396</v>
          </cell>
          <cell r="B82">
            <v>4</v>
          </cell>
        </row>
        <row r="83">
          <cell r="B83">
            <v>347.3</v>
          </cell>
        </row>
        <row r="84">
          <cell r="A84" t="str">
            <v>总计</v>
          </cell>
          <cell r="B84">
            <v>694.6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opLeftCell="F25" workbookViewId="0">
      <selection activeCell="V21" sqref="V21:V25"/>
    </sheetView>
  </sheetViews>
  <sheetFormatPr defaultColWidth="9" defaultRowHeight="21" customHeight="1"/>
  <cols>
    <col min="1" max="1" width="6" style="36" customWidth="1"/>
    <col min="2" max="2" width="8.75" style="36" customWidth="1"/>
    <col min="3" max="3" width="5" style="36" customWidth="1"/>
    <col min="4" max="4" width="11" style="36" customWidth="1"/>
    <col min="5" max="5" width="4.5" style="36" customWidth="1"/>
    <col min="6" max="6" width="6.125" style="36" customWidth="1"/>
    <col min="7" max="7" width="17.5" style="36" customWidth="1"/>
    <col min="8" max="8" width="14.5" style="36" customWidth="1"/>
    <col min="9" max="9" width="20.25" style="36" customWidth="1"/>
    <col min="10" max="12" width="9.25" style="38" hidden="1" customWidth="1"/>
    <col min="13" max="13" width="9.375" style="38" hidden="1" customWidth="1"/>
    <col min="14" max="15" width="9.25" style="38" hidden="1" customWidth="1"/>
    <col min="16" max="18" width="9" style="38"/>
    <col min="19" max="19" width="14.75" style="38" customWidth="1"/>
    <col min="20" max="21" width="10.75" style="37" customWidth="1"/>
    <col min="22" max="22" width="10.375" style="35" customWidth="1"/>
    <col min="23" max="23" width="9" style="35" customWidth="1"/>
    <col min="24" max="16383" width="9" style="35"/>
  </cols>
  <sheetData>
    <row r="1" ht="38" customHeight="1" spans="1:23">
      <c r="A1" s="39" t="s">
        <v>0</v>
      </c>
      <c r="B1" s="40"/>
      <c r="C1" s="40"/>
      <c r="D1" s="40"/>
      <c r="E1" s="40"/>
      <c r="F1" s="40"/>
      <c r="G1" s="40"/>
      <c r="H1" s="41"/>
      <c r="I1" s="42"/>
      <c r="J1" s="42"/>
      <c r="K1" s="42"/>
      <c r="L1" s="42"/>
      <c r="M1" s="42"/>
      <c r="N1" s="42"/>
      <c r="O1" s="42"/>
      <c r="P1" s="60" t="s">
        <v>1</v>
      </c>
      <c r="Q1" s="60"/>
      <c r="R1" s="60"/>
      <c r="S1" s="60"/>
      <c r="T1" s="43" t="s">
        <v>2</v>
      </c>
      <c r="U1" s="43"/>
      <c r="V1" s="68"/>
      <c r="W1" s="68"/>
    </row>
    <row r="2" s="34" customFormat="1" ht="28" customHeight="1" spans="1:23">
      <c r="A2" s="44" t="s">
        <v>3</v>
      </c>
      <c r="B2" s="44" t="s">
        <v>4</v>
      </c>
      <c r="C2" s="44" t="s">
        <v>5</v>
      </c>
      <c r="D2" s="44" t="s">
        <v>6</v>
      </c>
      <c r="E2" s="44"/>
      <c r="F2" s="44"/>
      <c r="G2" s="44" t="s">
        <v>7</v>
      </c>
      <c r="H2" s="44" t="s">
        <v>8</v>
      </c>
      <c r="I2" s="44" t="s">
        <v>9</v>
      </c>
      <c r="J2" s="64" t="s">
        <v>10</v>
      </c>
      <c r="K2" s="64" t="s">
        <v>11</v>
      </c>
      <c r="L2" s="64" t="s">
        <v>12</v>
      </c>
      <c r="M2" s="61" t="str">
        <f>VLOOKUP(D:D,[1]考核价查询!$A$1:$E$65536,5,0)</f>
        <v>考核价</v>
      </c>
      <c r="N2" s="61" t="s">
        <v>13</v>
      </c>
      <c r="O2" s="61" t="s">
        <v>14</v>
      </c>
      <c r="P2" s="61" t="s">
        <v>15</v>
      </c>
      <c r="Q2" s="61" t="s">
        <v>16</v>
      </c>
      <c r="R2" s="61" t="s">
        <v>17</v>
      </c>
      <c r="S2" s="61" t="s">
        <v>18</v>
      </c>
      <c r="T2" s="45" t="s">
        <v>15</v>
      </c>
      <c r="U2" s="45" t="s">
        <v>16</v>
      </c>
      <c r="V2" s="69" t="s">
        <v>19</v>
      </c>
      <c r="W2" s="69" t="s">
        <v>20</v>
      </c>
    </row>
    <row r="3" customHeight="1" spans="1:23">
      <c r="A3" s="46">
        <v>1</v>
      </c>
      <c r="B3" s="47" t="s">
        <v>21</v>
      </c>
      <c r="C3" s="47"/>
      <c r="D3" s="48"/>
      <c r="E3" s="48"/>
      <c r="F3" s="48"/>
      <c r="G3" s="11" t="s">
        <v>21</v>
      </c>
      <c r="H3" s="48"/>
      <c r="I3" s="49" t="s">
        <v>22</v>
      </c>
      <c r="J3" s="64"/>
      <c r="K3" s="64"/>
      <c r="L3" s="61"/>
      <c r="M3" s="61"/>
      <c r="N3" s="61"/>
      <c r="O3" s="61"/>
      <c r="P3" s="62">
        <v>0.15</v>
      </c>
      <c r="Q3" s="62">
        <v>0.25</v>
      </c>
      <c r="R3" s="62">
        <v>0.14</v>
      </c>
      <c r="S3" s="62" t="s">
        <v>23</v>
      </c>
      <c r="T3" s="50">
        <v>180000</v>
      </c>
      <c r="U3" s="50">
        <v>200000</v>
      </c>
      <c r="V3" s="68">
        <v>158708</v>
      </c>
      <c r="W3" s="68">
        <v>200631</v>
      </c>
    </row>
    <row r="4" customHeight="1" spans="1:23">
      <c r="A4" s="46">
        <v>2</v>
      </c>
      <c r="B4" s="51" t="s">
        <v>24</v>
      </c>
      <c r="C4" s="51"/>
      <c r="D4" s="51">
        <v>47683</v>
      </c>
      <c r="E4" s="51" t="s">
        <v>25</v>
      </c>
      <c r="F4" s="51" t="str">
        <f>D4&amp;E4</f>
        <v>47683,</v>
      </c>
      <c r="G4" s="51" t="s">
        <v>26</v>
      </c>
      <c r="H4" s="51" t="s">
        <v>27</v>
      </c>
      <c r="I4" s="51" t="s">
        <v>28</v>
      </c>
      <c r="J4" s="62">
        <v>0.368</v>
      </c>
      <c r="K4" s="65">
        <f>L4-M4</f>
        <v>7.3</v>
      </c>
      <c r="L4" s="61">
        <v>19.8</v>
      </c>
      <c r="M4" s="61">
        <f>VLOOKUP(D:D,[1]考核价查询!$A$1:$E$65536,5,0)</f>
        <v>12.5</v>
      </c>
      <c r="N4" s="61">
        <f>L4*0.03</f>
        <v>0.594</v>
      </c>
      <c r="O4" s="61">
        <f t="shared" ref="O4:O9" si="0">L4*0.07</f>
        <v>1.386</v>
      </c>
      <c r="P4" s="62">
        <v>0.07</v>
      </c>
      <c r="Q4" s="62">
        <v>0.1</v>
      </c>
      <c r="R4" s="62">
        <v>0.06</v>
      </c>
      <c r="S4" s="63" t="s">
        <v>29</v>
      </c>
      <c r="T4" s="50">
        <v>14000</v>
      </c>
      <c r="U4" s="50">
        <v>15400</v>
      </c>
      <c r="V4" s="64">
        <v>11022</v>
      </c>
      <c r="W4" s="64">
        <v>13929</v>
      </c>
    </row>
    <row r="5" customHeight="1" spans="1:23">
      <c r="A5" s="46"/>
      <c r="B5" s="51"/>
      <c r="C5" s="51"/>
      <c r="D5" s="51">
        <v>1846</v>
      </c>
      <c r="E5" s="51" t="s">
        <v>25</v>
      </c>
      <c r="F5" s="51" t="str">
        <f t="shared" ref="F5:F32" si="1">D5&amp;E5</f>
        <v>1846,</v>
      </c>
      <c r="G5" s="51" t="s">
        <v>26</v>
      </c>
      <c r="H5" s="51" t="s">
        <v>30</v>
      </c>
      <c r="I5" s="51" t="s">
        <v>28</v>
      </c>
      <c r="J5" s="66">
        <f>(L5-M5)/L5</f>
        <v>0.353535353535354</v>
      </c>
      <c r="K5" s="65">
        <f t="shared" ref="K5:K32" si="2">L5-M5</f>
        <v>3.5</v>
      </c>
      <c r="L5" s="61">
        <v>9.9</v>
      </c>
      <c r="M5" s="61">
        <f>VLOOKUP(D:D,[1]考核价查询!$A$1:$E$65536,5,0)</f>
        <v>6.4</v>
      </c>
      <c r="N5" s="61">
        <f>L5*0.03</f>
        <v>0.297</v>
      </c>
      <c r="O5" s="61">
        <f t="shared" si="0"/>
        <v>0.693</v>
      </c>
      <c r="P5" s="62"/>
      <c r="Q5" s="62"/>
      <c r="R5" s="64"/>
      <c r="S5" s="63"/>
      <c r="T5" s="52"/>
      <c r="U5" s="52"/>
      <c r="V5" s="64"/>
      <c r="W5" s="64"/>
    </row>
    <row r="6" customHeight="1" spans="1:23">
      <c r="A6" s="46"/>
      <c r="B6" s="51"/>
      <c r="C6" s="51"/>
      <c r="D6" s="51">
        <v>171499</v>
      </c>
      <c r="E6" s="51" t="s">
        <v>25</v>
      </c>
      <c r="F6" s="51" t="str">
        <f t="shared" si="1"/>
        <v>171499,</v>
      </c>
      <c r="G6" s="51" t="s">
        <v>31</v>
      </c>
      <c r="H6" s="51" t="s">
        <v>32</v>
      </c>
      <c r="I6" s="51" t="s">
        <v>33</v>
      </c>
      <c r="J6" s="66">
        <f>(L6-M6)/L6</f>
        <v>0.595226130653266</v>
      </c>
      <c r="K6" s="65">
        <f t="shared" si="2"/>
        <v>23.69</v>
      </c>
      <c r="L6" s="61">
        <v>39.8</v>
      </c>
      <c r="M6" s="61">
        <f>VLOOKUP(D:D,[1]考核价查询!$A$1:$E$65536,5,0)</f>
        <v>16.11</v>
      </c>
      <c r="N6" s="61">
        <f>L6*0.04</f>
        <v>1.592</v>
      </c>
      <c r="O6" s="61">
        <f t="shared" si="0"/>
        <v>2.786</v>
      </c>
      <c r="P6" s="62"/>
      <c r="Q6" s="62"/>
      <c r="R6" s="64"/>
      <c r="S6" s="63"/>
      <c r="T6" s="52"/>
      <c r="U6" s="52"/>
      <c r="V6" s="64"/>
      <c r="W6" s="64"/>
    </row>
    <row r="7" customHeight="1" spans="1:23">
      <c r="A7" s="46"/>
      <c r="B7" s="51"/>
      <c r="C7" s="51"/>
      <c r="D7" s="51">
        <v>110737</v>
      </c>
      <c r="E7" s="51" t="s">
        <v>25</v>
      </c>
      <c r="F7" s="51" t="str">
        <f t="shared" si="1"/>
        <v>110737,</v>
      </c>
      <c r="G7" s="51" t="s">
        <v>31</v>
      </c>
      <c r="H7" s="51" t="s">
        <v>34</v>
      </c>
      <c r="I7" s="51" t="s">
        <v>33</v>
      </c>
      <c r="J7" s="66">
        <f>(L7-M7)/L7</f>
        <v>0.5336</v>
      </c>
      <c r="K7" s="65">
        <f t="shared" si="2"/>
        <v>13.34</v>
      </c>
      <c r="L7" s="61">
        <v>25</v>
      </c>
      <c r="M7" s="61">
        <f>VLOOKUP(D:D,[1]考核价查询!$A$1:$E$65536,5,0)</f>
        <v>11.66</v>
      </c>
      <c r="N7" s="61">
        <f>L7*0.04</f>
        <v>1</v>
      </c>
      <c r="O7" s="61">
        <f t="shared" si="0"/>
        <v>1.75</v>
      </c>
      <c r="P7" s="62"/>
      <c r="Q7" s="62"/>
      <c r="R7" s="64"/>
      <c r="S7" s="63"/>
      <c r="T7" s="52"/>
      <c r="U7" s="52"/>
      <c r="V7" s="64"/>
      <c r="W7" s="64"/>
    </row>
    <row r="8" customHeight="1" spans="1:23">
      <c r="A8" s="46"/>
      <c r="B8" s="51"/>
      <c r="C8" s="51"/>
      <c r="D8" s="51">
        <v>58522</v>
      </c>
      <c r="E8" s="51" t="s">
        <v>25</v>
      </c>
      <c r="F8" s="51" t="str">
        <f t="shared" si="1"/>
        <v>58522,</v>
      </c>
      <c r="G8" s="51" t="s">
        <v>35</v>
      </c>
      <c r="H8" s="51" t="s">
        <v>36</v>
      </c>
      <c r="I8" s="51" t="s">
        <v>37</v>
      </c>
      <c r="J8" s="66">
        <f>(L8-M8)/L8</f>
        <v>0.486111111111111</v>
      </c>
      <c r="K8" s="65">
        <f t="shared" si="2"/>
        <v>14</v>
      </c>
      <c r="L8" s="61">
        <v>28.8</v>
      </c>
      <c r="M8" s="61">
        <f>VLOOKUP(D:D,[1]考核价查询!$A$1:$E$65536,5,0)</f>
        <v>14.8</v>
      </c>
      <c r="N8" s="61">
        <f>L8*0.04</f>
        <v>1.152</v>
      </c>
      <c r="O8" s="61">
        <f t="shared" si="0"/>
        <v>2.016</v>
      </c>
      <c r="P8" s="62"/>
      <c r="Q8" s="62"/>
      <c r="R8" s="64"/>
      <c r="S8" s="63"/>
      <c r="T8" s="52"/>
      <c r="U8" s="52"/>
      <c r="V8" s="64"/>
      <c r="W8" s="64"/>
    </row>
    <row r="9" customHeight="1" spans="1:23">
      <c r="A9" s="46"/>
      <c r="B9" s="51"/>
      <c r="C9" s="51"/>
      <c r="D9" s="51">
        <v>175429</v>
      </c>
      <c r="E9" s="51" t="s">
        <v>25</v>
      </c>
      <c r="F9" s="51" t="str">
        <f t="shared" si="1"/>
        <v>175429,</v>
      </c>
      <c r="G9" s="51" t="s">
        <v>38</v>
      </c>
      <c r="H9" s="51" t="s">
        <v>39</v>
      </c>
      <c r="I9" s="51" t="s">
        <v>40</v>
      </c>
      <c r="J9" s="66">
        <f>(L9-M9)/L9</f>
        <v>0.638461538461538</v>
      </c>
      <c r="K9" s="65">
        <f t="shared" si="2"/>
        <v>41.5</v>
      </c>
      <c r="L9" s="61">
        <v>65</v>
      </c>
      <c r="M9" s="61">
        <f>VLOOKUP(D:D,[1]考核价查询!$A$1:$E$65536,5,0)</f>
        <v>23.5</v>
      </c>
      <c r="N9" s="61">
        <f>L9*0.05</f>
        <v>3.25</v>
      </c>
      <c r="O9" s="61">
        <f t="shared" si="0"/>
        <v>4.55</v>
      </c>
      <c r="P9" s="62"/>
      <c r="Q9" s="62"/>
      <c r="R9" s="64"/>
      <c r="S9" s="63"/>
      <c r="T9" s="52"/>
      <c r="U9" s="52"/>
      <c r="V9" s="64"/>
      <c r="W9" s="64"/>
    </row>
    <row r="10" customHeight="1" spans="1:23">
      <c r="A10" s="46">
        <v>3</v>
      </c>
      <c r="B10" s="51" t="s">
        <v>41</v>
      </c>
      <c r="C10" s="51"/>
      <c r="D10" s="51">
        <v>165176</v>
      </c>
      <c r="E10" s="51" t="s">
        <v>25</v>
      </c>
      <c r="F10" s="51" t="str">
        <f t="shared" si="1"/>
        <v>165176,</v>
      </c>
      <c r="G10" s="51" t="s">
        <v>42</v>
      </c>
      <c r="H10" s="51" t="s">
        <v>43</v>
      </c>
      <c r="I10" s="51" t="s">
        <v>44</v>
      </c>
      <c r="J10" s="66">
        <f t="shared" ref="J10:J31" si="3">(L10-M10)/L10</f>
        <v>0.673611111111111</v>
      </c>
      <c r="K10" s="65">
        <f t="shared" si="2"/>
        <v>194</v>
      </c>
      <c r="L10" s="61">
        <v>288</v>
      </c>
      <c r="M10" s="61">
        <f>VLOOKUP(D:D,[1]考核价查询!$A$1:$E$65536,5,0)</f>
        <v>94</v>
      </c>
      <c r="N10" s="61">
        <f>L10*0.05</f>
        <v>14.4</v>
      </c>
      <c r="O10" s="61">
        <f>L10*0.05</f>
        <v>14.4</v>
      </c>
      <c r="P10" s="62">
        <v>0.05</v>
      </c>
      <c r="Q10" s="62">
        <v>0.07</v>
      </c>
      <c r="R10" s="62">
        <v>0.04</v>
      </c>
      <c r="S10" s="62" t="s">
        <v>45</v>
      </c>
      <c r="T10" s="52">
        <v>500</v>
      </c>
      <c r="U10" s="52">
        <v>620</v>
      </c>
      <c r="V10" s="68">
        <v>42</v>
      </c>
      <c r="W10" s="68">
        <v>35</v>
      </c>
    </row>
    <row r="11" customHeight="1" spans="1:23">
      <c r="A11" s="46">
        <v>4</v>
      </c>
      <c r="B11" s="53" t="s">
        <v>46</v>
      </c>
      <c r="C11" s="53"/>
      <c r="D11" s="53">
        <v>148955</v>
      </c>
      <c r="E11" s="51" t="s">
        <v>25</v>
      </c>
      <c r="F11" s="51" t="str">
        <f t="shared" si="1"/>
        <v>148955,</v>
      </c>
      <c r="G11" s="53" t="s">
        <v>47</v>
      </c>
      <c r="H11" s="53" t="s">
        <v>48</v>
      </c>
      <c r="I11" s="53" t="s">
        <v>49</v>
      </c>
      <c r="J11" s="66">
        <f t="shared" si="3"/>
        <v>0.393939393939394</v>
      </c>
      <c r="K11" s="65">
        <f t="shared" si="2"/>
        <v>78</v>
      </c>
      <c r="L11" s="61">
        <v>198</v>
      </c>
      <c r="M11" s="61">
        <f>VLOOKUP(D:D,[1]考核价查询!$A$1:$E$65536,5,0)</f>
        <v>120</v>
      </c>
      <c r="N11" s="61">
        <f>L11*0.03</f>
        <v>5.94</v>
      </c>
      <c r="O11" s="61">
        <f>L11*0.03</f>
        <v>5.94</v>
      </c>
      <c r="P11" s="62">
        <v>0.02</v>
      </c>
      <c r="Q11" s="62">
        <v>0.04</v>
      </c>
      <c r="R11" s="62">
        <v>0.01</v>
      </c>
      <c r="S11" s="62" t="s">
        <v>45</v>
      </c>
      <c r="T11" s="52">
        <v>1200</v>
      </c>
      <c r="U11" s="52">
        <v>1320</v>
      </c>
      <c r="V11" s="70">
        <v>979</v>
      </c>
      <c r="W11" s="70">
        <v>546</v>
      </c>
    </row>
    <row r="12" customHeight="1" spans="1:23">
      <c r="A12" s="46"/>
      <c r="B12" s="53"/>
      <c r="C12" s="53"/>
      <c r="D12" s="53">
        <v>1454</v>
      </c>
      <c r="E12" s="51" t="s">
        <v>25</v>
      </c>
      <c r="F12" s="51" t="str">
        <f t="shared" si="1"/>
        <v>1454,</v>
      </c>
      <c r="G12" s="53" t="s">
        <v>50</v>
      </c>
      <c r="H12" s="53" t="s">
        <v>51</v>
      </c>
      <c r="I12" s="53" t="s">
        <v>49</v>
      </c>
      <c r="J12" s="66">
        <f t="shared" si="3"/>
        <v>0.259615384615385</v>
      </c>
      <c r="K12" s="65">
        <f t="shared" si="2"/>
        <v>135</v>
      </c>
      <c r="L12" s="61">
        <v>520</v>
      </c>
      <c r="M12" s="61">
        <f>VLOOKUP(D:D,[1]考核价查询!$A$1:$E$65536,5,0)</f>
        <v>385</v>
      </c>
      <c r="N12" s="61">
        <f>L12*0.02</f>
        <v>10.4</v>
      </c>
      <c r="O12" s="61">
        <f>L12*0.03</f>
        <v>15.6</v>
      </c>
      <c r="P12" s="64"/>
      <c r="Q12" s="64"/>
      <c r="R12" s="64"/>
      <c r="S12" s="64"/>
      <c r="T12" s="52"/>
      <c r="U12" s="52"/>
      <c r="V12" s="64"/>
      <c r="W12" s="64"/>
    </row>
    <row r="13" customHeight="1" spans="1:23">
      <c r="A13" s="46"/>
      <c r="B13" s="53"/>
      <c r="C13" s="53"/>
      <c r="D13" s="51">
        <v>63764</v>
      </c>
      <c r="E13" s="51" t="s">
        <v>25</v>
      </c>
      <c r="F13" s="51" t="str">
        <f t="shared" si="1"/>
        <v>63764,</v>
      </c>
      <c r="G13" s="51" t="s">
        <v>52</v>
      </c>
      <c r="H13" s="51" t="s">
        <v>53</v>
      </c>
      <c r="I13" s="51" t="s">
        <v>54</v>
      </c>
      <c r="J13" s="66">
        <f t="shared" si="3"/>
        <v>0.232814814814815</v>
      </c>
      <c r="K13" s="65">
        <f t="shared" si="2"/>
        <v>31.43</v>
      </c>
      <c r="L13" s="61">
        <v>135</v>
      </c>
      <c r="M13" s="61">
        <f>VLOOKUP(D:D,[1]考核价查询!$A$1:$E$65536,5,0)</f>
        <v>103.57</v>
      </c>
      <c r="N13" s="61">
        <f>L13*0.02</f>
        <v>2.7</v>
      </c>
      <c r="O13" s="61">
        <f>L13*0.03</f>
        <v>4.05</v>
      </c>
      <c r="P13" s="64"/>
      <c r="Q13" s="64"/>
      <c r="R13" s="64"/>
      <c r="S13" s="64"/>
      <c r="T13" s="52"/>
      <c r="U13" s="52"/>
      <c r="V13" s="64"/>
      <c r="W13" s="64"/>
    </row>
    <row r="14" s="35" customFormat="1" customHeight="1" spans="1:23">
      <c r="A14" s="46">
        <v>5</v>
      </c>
      <c r="B14" s="46" t="s">
        <v>55</v>
      </c>
      <c r="C14" s="46"/>
      <c r="D14" s="54">
        <v>45375</v>
      </c>
      <c r="E14" s="51" t="s">
        <v>25</v>
      </c>
      <c r="F14" s="51" t="str">
        <f t="shared" si="1"/>
        <v>45375,</v>
      </c>
      <c r="G14" s="54" t="s">
        <v>56</v>
      </c>
      <c r="H14" s="54" t="s">
        <v>57</v>
      </c>
      <c r="I14" s="46" t="s">
        <v>58</v>
      </c>
      <c r="J14" s="66">
        <f t="shared" si="3"/>
        <v>0.245454545454546</v>
      </c>
      <c r="K14" s="65">
        <f t="shared" si="2"/>
        <v>16.2</v>
      </c>
      <c r="L14" s="61">
        <v>66</v>
      </c>
      <c r="M14" s="61">
        <f>VLOOKUP(D:D,[1]考核价查询!$A$1:$E$65536,5,0)</f>
        <v>49.8</v>
      </c>
      <c r="N14" s="61">
        <f>L14*0.02</f>
        <v>1.32</v>
      </c>
      <c r="O14" s="61">
        <f>L14*0.04</f>
        <v>2.64</v>
      </c>
      <c r="P14" s="62">
        <v>0.04</v>
      </c>
      <c r="Q14" s="62">
        <v>0.06</v>
      </c>
      <c r="R14" s="62">
        <v>0.03</v>
      </c>
      <c r="S14" s="62" t="s">
        <v>45</v>
      </c>
      <c r="T14" s="52">
        <v>9000</v>
      </c>
      <c r="U14" s="52">
        <v>10000</v>
      </c>
      <c r="V14" s="70">
        <v>5546</v>
      </c>
      <c r="W14" s="70">
        <v>9074</v>
      </c>
    </row>
    <row r="15" s="35" customFormat="1" customHeight="1" spans="1:23">
      <c r="A15" s="46"/>
      <c r="B15" s="46"/>
      <c r="C15" s="46"/>
      <c r="D15" s="54">
        <v>39103</v>
      </c>
      <c r="E15" s="51" t="s">
        <v>25</v>
      </c>
      <c r="F15" s="51" t="str">
        <f t="shared" si="1"/>
        <v>39103,</v>
      </c>
      <c r="G15" s="54" t="s">
        <v>59</v>
      </c>
      <c r="H15" s="54" t="s">
        <v>60</v>
      </c>
      <c r="I15" s="46" t="s">
        <v>61</v>
      </c>
      <c r="J15" s="66">
        <f t="shared" si="3"/>
        <v>0.373134328358209</v>
      </c>
      <c r="K15" s="65">
        <f t="shared" si="2"/>
        <v>25</v>
      </c>
      <c r="L15" s="61">
        <v>67</v>
      </c>
      <c r="M15" s="61">
        <f>VLOOKUP(D:D,[1]考核价查询!$A$1:$E$65536,5,0)</f>
        <v>42</v>
      </c>
      <c r="N15" s="61">
        <f>L15*0.03</f>
        <v>2.01</v>
      </c>
      <c r="O15" s="61">
        <f>L15*0.04</f>
        <v>2.68</v>
      </c>
      <c r="P15" s="64"/>
      <c r="Q15" s="64"/>
      <c r="R15" s="64"/>
      <c r="S15" s="64"/>
      <c r="T15" s="52"/>
      <c r="U15" s="52"/>
      <c r="V15" s="64"/>
      <c r="W15" s="64"/>
    </row>
    <row r="16" s="35" customFormat="1" customHeight="1" spans="1:23">
      <c r="A16" s="46"/>
      <c r="B16" s="46"/>
      <c r="C16" s="46"/>
      <c r="D16" s="54">
        <v>174232</v>
      </c>
      <c r="E16" s="51" t="s">
        <v>25</v>
      </c>
      <c r="F16" s="51" t="str">
        <f t="shared" si="1"/>
        <v>174232,</v>
      </c>
      <c r="G16" s="55" t="s">
        <v>59</v>
      </c>
      <c r="H16" s="54" t="s">
        <v>62</v>
      </c>
      <c r="I16" s="46" t="s">
        <v>61</v>
      </c>
      <c r="J16" s="66">
        <f t="shared" si="3"/>
        <v>0.391304347826087</v>
      </c>
      <c r="K16" s="65">
        <f t="shared" si="2"/>
        <v>54</v>
      </c>
      <c r="L16" s="61">
        <v>138</v>
      </c>
      <c r="M16" s="61">
        <f>VLOOKUP(D:D,[1]考核价查询!$A$1:$E$65536,5,0)</f>
        <v>84</v>
      </c>
      <c r="N16" s="61">
        <f>L16*0.03</f>
        <v>4.14</v>
      </c>
      <c r="O16" s="61">
        <f>L16*0.04</f>
        <v>5.52</v>
      </c>
      <c r="P16" s="64"/>
      <c r="Q16" s="64"/>
      <c r="R16" s="64"/>
      <c r="S16" s="64"/>
      <c r="T16" s="52"/>
      <c r="U16" s="52"/>
      <c r="V16" s="64"/>
      <c r="W16" s="64"/>
    </row>
    <row r="17" s="35" customFormat="1" ht="45" customHeight="1" spans="1:23">
      <c r="A17" s="46"/>
      <c r="B17" s="46"/>
      <c r="C17" s="46"/>
      <c r="D17" s="54">
        <v>144502</v>
      </c>
      <c r="E17" s="51" t="s">
        <v>25</v>
      </c>
      <c r="F17" s="51" t="str">
        <f t="shared" si="1"/>
        <v>144502,</v>
      </c>
      <c r="G17" s="55" t="s">
        <v>63</v>
      </c>
      <c r="H17" s="54" t="s">
        <v>64</v>
      </c>
      <c r="I17" s="46" t="s">
        <v>65</v>
      </c>
      <c r="J17" s="66">
        <f t="shared" si="3"/>
        <v>0.592684563758389</v>
      </c>
      <c r="K17" s="65">
        <f t="shared" si="2"/>
        <v>176.62</v>
      </c>
      <c r="L17" s="61">
        <v>298</v>
      </c>
      <c r="M17" s="61">
        <f>VLOOKUP(D:D,[1]考核价查询!$A$1:$E$65536,5,0)</f>
        <v>121.38</v>
      </c>
      <c r="N17" s="61">
        <f>L17*0.05</f>
        <v>14.9</v>
      </c>
      <c r="O17" s="61">
        <f>L17*0.04</f>
        <v>11.92</v>
      </c>
      <c r="P17" s="64"/>
      <c r="Q17" s="64"/>
      <c r="R17" s="64"/>
      <c r="S17" s="64"/>
      <c r="T17" s="52"/>
      <c r="U17" s="52"/>
      <c r="V17" s="64"/>
      <c r="W17" s="64"/>
    </row>
    <row r="18" s="35" customFormat="1" customHeight="1" spans="1:23">
      <c r="A18" s="46"/>
      <c r="B18" s="46"/>
      <c r="C18" s="46"/>
      <c r="D18" s="54">
        <v>49939</v>
      </c>
      <c r="E18" s="51" t="s">
        <v>25</v>
      </c>
      <c r="F18" s="51" t="str">
        <f t="shared" si="1"/>
        <v>49939,</v>
      </c>
      <c r="G18" s="54" t="s">
        <v>66</v>
      </c>
      <c r="H18" s="54" t="s">
        <v>67</v>
      </c>
      <c r="I18" s="46" t="s">
        <v>37</v>
      </c>
      <c r="J18" s="66">
        <f t="shared" si="3"/>
        <v>0.333333333333333</v>
      </c>
      <c r="K18" s="65">
        <f t="shared" si="2"/>
        <v>14.5</v>
      </c>
      <c r="L18" s="61">
        <v>43.5</v>
      </c>
      <c r="M18" s="61">
        <f>VLOOKUP(D:D,[1]考核价查询!$A$1:$E$65536,5,0)</f>
        <v>29</v>
      </c>
      <c r="N18" s="61">
        <f>L18*0.03</f>
        <v>1.305</v>
      </c>
      <c r="O18" s="61">
        <f>L18*0.04</f>
        <v>1.74</v>
      </c>
      <c r="P18" s="64"/>
      <c r="Q18" s="64"/>
      <c r="R18" s="64"/>
      <c r="S18" s="64"/>
      <c r="T18" s="52"/>
      <c r="U18" s="52"/>
      <c r="V18" s="64"/>
      <c r="W18" s="64"/>
    </row>
    <row r="19" customHeight="1" spans="1:23">
      <c r="A19" s="46">
        <v>6</v>
      </c>
      <c r="B19" s="46" t="s">
        <v>68</v>
      </c>
      <c r="C19" s="46"/>
      <c r="D19" s="46">
        <v>133360</v>
      </c>
      <c r="E19" s="51" t="s">
        <v>25</v>
      </c>
      <c r="F19" s="51" t="str">
        <f t="shared" si="1"/>
        <v>133360,</v>
      </c>
      <c r="G19" s="46" t="s">
        <v>69</v>
      </c>
      <c r="H19" s="46" t="s">
        <v>70</v>
      </c>
      <c r="I19" s="46" t="s">
        <v>71</v>
      </c>
      <c r="J19" s="66">
        <f t="shared" si="3"/>
        <v>0.588972431077694</v>
      </c>
      <c r="K19" s="65">
        <f t="shared" si="2"/>
        <v>23.5</v>
      </c>
      <c r="L19" s="61">
        <v>39.9</v>
      </c>
      <c r="M19" s="61">
        <f>VLOOKUP(D:D,[1]考核价查询!$A$1:$E$65536,5,0)</f>
        <v>16.4</v>
      </c>
      <c r="N19" s="61">
        <f>L19*0.04</f>
        <v>1.596</v>
      </c>
      <c r="O19" s="61">
        <f>L19*0.05</f>
        <v>1.995</v>
      </c>
      <c r="P19" s="62">
        <v>0.05</v>
      </c>
      <c r="Q19" s="62">
        <v>0.07</v>
      </c>
      <c r="R19" s="62">
        <v>0.04</v>
      </c>
      <c r="S19" s="62" t="s">
        <v>45</v>
      </c>
      <c r="T19" s="52">
        <v>1200</v>
      </c>
      <c r="U19" s="52">
        <v>1320</v>
      </c>
      <c r="V19" s="64">
        <v>1156</v>
      </c>
      <c r="W19" s="64">
        <v>559</v>
      </c>
    </row>
    <row r="20" customHeight="1" spans="1:23">
      <c r="A20" s="46"/>
      <c r="B20" s="46"/>
      <c r="C20" s="46"/>
      <c r="D20" s="46">
        <v>31440</v>
      </c>
      <c r="E20" s="51" t="s">
        <v>25</v>
      </c>
      <c r="F20" s="51" t="str">
        <f t="shared" si="1"/>
        <v>31440,</v>
      </c>
      <c r="G20" s="46" t="s">
        <v>72</v>
      </c>
      <c r="H20" s="46" t="s">
        <v>73</v>
      </c>
      <c r="I20" s="46" t="s">
        <v>74</v>
      </c>
      <c r="J20" s="66">
        <f t="shared" si="3"/>
        <v>0.6</v>
      </c>
      <c r="K20" s="65">
        <f t="shared" si="2"/>
        <v>22.8</v>
      </c>
      <c r="L20" s="61">
        <v>38</v>
      </c>
      <c r="M20" s="61">
        <f>VLOOKUP(D:D,[1]考核价查询!$A$1:$E$65536,5,0)</f>
        <v>15.2</v>
      </c>
      <c r="N20" s="61">
        <f>L20*0.05</f>
        <v>1.9</v>
      </c>
      <c r="O20" s="61">
        <f>L20*0.05</f>
        <v>1.9</v>
      </c>
      <c r="P20" s="64"/>
      <c r="Q20" s="64"/>
      <c r="R20" s="64"/>
      <c r="S20" s="64"/>
      <c r="T20" s="52"/>
      <c r="U20" s="52"/>
      <c r="V20" s="64"/>
      <c r="W20" s="64"/>
    </row>
    <row r="21" customHeight="1" spans="1:23">
      <c r="A21" s="46">
        <v>7</v>
      </c>
      <c r="B21" s="53" t="s">
        <v>75</v>
      </c>
      <c r="C21" s="53"/>
      <c r="D21" s="54">
        <v>164949</v>
      </c>
      <c r="E21" s="51" t="s">
        <v>25</v>
      </c>
      <c r="F21" s="51" t="str">
        <f t="shared" si="1"/>
        <v>164949,</v>
      </c>
      <c r="G21" s="54" t="s">
        <v>76</v>
      </c>
      <c r="H21" s="55" t="s">
        <v>77</v>
      </c>
      <c r="I21" s="53" t="s">
        <v>78</v>
      </c>
      <c r="J21" s="66">
        <f t="shared" si="3"/>
        <v>0.52</v>
      </c>
      <c r="K21" s="65">
        <f t="shared" si="2"/>
        <v>91</v>
      </c>
      <c r="L21" s="61">
        <v>175</v>
      </c>
      <c r="M21" s="61">
        <f>VLOOKUP(D:D,[1]考核价查询!$A$1:$E$65536,5,0)</f>
        <v>84</v>
      </c>
      <c r="N21" s="61">
        <f>L21*0.04</f>
        <v>7</v>
      </c>
      <c r="O21" s="61">
        <f>L21*0.07</f>
        <v>12.25</v>
      </c>
      <c r="P21" s="62">
        <v>0.07</v>
      </c>
      <c r="Q21" s="62">
        <v>0.09</v>
      </c>
      <c r="R21" s="62">
        <v>0.05</v>
      </c>
      <c r="S21" s="62" t="s">
        <v>45</v>
      </c>
      <c r="T21" s="56">
        <v>390000</v>
      </c>
      <c r="U21" s="56">
        <v>430000</v>
      </c>
      <c r="V21" s="70">
        <v>317554</v>
      </c>
      <c r="W21" s="70">
        <v>244212</v>
      </c>
    </row>
    <row r="22" customHeight="1" spans="1:23">
      <c r="A22" s="46"/>
      <c r="B22" s="53"/>
      <c r="C22" s="53"/>
      <c r="D22" s="54">
        <v>75138</v>
      </c>
      <c r="E22" s="51" t="s">
        <v>25</v>
      </c>
      <c r="F22" s="51" t="str">
        <f t="shared" si="1"/>
        <v>75138,</v>
      </c>
      <c r="G22" s="54" t="s">
        <v>76</v>
      </c>
      <c r="H22" s="54" t="s">
        <v>79</v>
      </c>
      <c r="I22" s="53" t="s">
        <v>78</v>
      </c>
      <c r="J22" s="66">
        <f t="shared" si="3"/>
        <v>0.289940828402367</v>
      </c>
      <c r="K22" s="65">
        <f t="shared" si="2"/>
        <v>24.5</v>
      </c>
      <c r="L22" s="61">
        <v>84.5</v>
      </c>
      <c r="M22" s="61">
        <f>VLOOKUP(D:D,[1]考核价查询!$A$1:$E$65536,5,0)</f>
        <v>60</v>
      </c>
      <c r="N22" s="61">
        <f>L22*0.03</f>
        <v>2.535</v>
      </c>
      <c r="O22" s="61">
        <f>L22*0.07</f>
        <v>5.915</v>
      </c>
      <c r="P22" s="64"/>
      <c r="Q22" s="64"/>
      <c r="R22" s="64"/>
      <c r="S22" s="64"/>
      <c r="T22" s="57"/>
      <c r="U22" s="57"/>
      <c r="V22" s="64"/>
      <c r="W22" s="64"/>
    </row>
    <row r="23" customHeight="1" spans="1:23">
      <c r="A23" s="46"/>
      <c r="B23" s="53"/>
      <c r="C23" s="53"/>
      <c r="D23" s="54">
        <v>84174</v>
      </c>
      <c r="E23" s="51" t="s">
        <v>25</v>
      </c>
      <c r="F23" s="51" t="str">
        <f t="shared" si="1"/>
        <v>84174,</v>
      </c>
      <c r="G23" s="54" t="s">
        <v>80</v>
      </c>
      <c r="H23" s="54" t="s">
        <v>81</v>
      </c>
      <c r="I23" s="53" t="s">
        <v>74</v>
      </c>
      <c r="J23" s="66">
        <f t="shared" si="3"/>
        <v>0.634328358208955</v>
      </c>
      <c r="K23" s="65">
        <f t="shared" si="2"/>
        <v>21.25</v>
      </c>
      <c r="L23" s="61">
        <v>33.5</v>
      </c>
      <c r="M23" s="61">
        <f>VLOOKUP(D:D,[1]考核价查询!$A$1:$E$65536,5,0)</f>
        <v>12.25</v>
      </c>
      <c r="N23" s="61">
        <f>L23*0.05</f>
        <v>1.675</v>
      </c>
      <c r="O23" s="61">
        <f>L23*0.07</f>
        <v>2.345</v>
      </c>
      <c r="P23" s="64"/>
      <c r="Q23" s="64"/>
      <c r="R23" s="64"/>
      <c r="S23" s="64"/>
      <c r="T23" s="57"/>
      <c r="U23" s="57"/>
      <c r="V23" s="64"/>
      <c r="W23" s="64"/>
    </row>
    <row r="24" customHeight="1" spans="1:23">
      <c r="A24" s="46"/>
      <c r="B24" s="53"/>
      <c r="C24" s="53"/>
      <c r="D24" s="54">
        <v>166880</v>
      </c>
      <c r="E24" s="51" t="s">
        <v>25</v>
      </c>
      <c r="F24" s="51" t="str">
        <f t="shared" si="1"/>
        <v>166880,</v>
      </c>
      <c r="G24" s="54" t="s">
        <v>82</v>
      </c>
      <c r="H24" s="54" t="s">
        <v>83</v>
      </c>
      <c r="I24" s="46" t="s">
        <v>84</v>
      </c>
      <c r="J24" s="66">
        <f t="shared" si="3"/>
        <v>0.55</v>
      </c>
      <c r="K24" s="65">
        <f t="shared" si="2"/>
        <v>108.9</v>
      </c>
      <c r="L24" s="61">
        <v>198</v>
      </c>
      <c r="M24" s="61">
        <f>VLOOKUP(D:D,[1]考核价查询!$A$1:$E$65536,5,0)</f>
        <v>89.1</v>
      </c>
      <c r="N24" s="61">
        <f>L24*0.04</f>
        <v>7.92</v>
      </c>
      <c r="O24" s="61">
        <f>L24*0.07</f>
        <v>13.86</v>
      </c>
      <c r="P24" s="64"/>
      <c r="Q24" s="64"/>
      <c r="R24" s="64"/>
      <c r="S24" s="64"/>
      <c r="T24" s="57"/>
      <c r="U24" s="57"/>
      <c r="V24" s="64"/>
      <c r="W24" s="64"/>
    </row>
    <row r="25" customHeight="1" spans="1:23">
      <c r="A25" s="46"/>
      <c r="B25" s="53"/>
      <c r="C25" s="53"/>
      <c r="D25" s="54">
        <v>21580</v>
      </c>
      <c r="E25" s="51" t="s">
        <v>25</v>
      </c>
      <c r="F25" s="51" t="str">
        <f t="shared" si="1"/>
        <v>21580,</v>
      </c>
      <c r="G25" s="54" t="s">
        <v>85</v>
      </c>
      <c r="H25" s="54" t="s">
        <v>86</v>
      </c>
      <c r="I25" s="46" t="s">
        <v>71</v>
      </c>
      <c r="J25" s="66">
        <f t="shared" si="3"/>
        <v>0.414736842105263</v>
      </c>
      <c r="K25" s="65">
        <f t="shared" si="2"/>
        <v>39.4</v>
      </c>
      <c r="L25" s="61">
        <v>95</v>
      </c>
      <c r="M25" s="61">
        <f>VLOOKUP(D:D,[1]考核价查询!$A$1:$E$65536,5,0)</f>
        <v>55.6</v>
      </c>
      <c r="N25" s="61">
        <f>L25*0.03</f>
        <v>2.85</v>
      </c>
      <c r="O25" s="61">
        <f>L25*0.07</f>
        <v>6.65</v>
      </c>
      <c r="P25" s="64"/>
      <c r="Q25" s="64"/>
      <c r="R25" s="64"/>
      <c r="S25" s="64"/>
      <c r="T25" s="58"/>
      <c r="U25" s="58"/>
      <c r="V25" s="64"/>
      <c r="W25" s="64"/>
    </row>
    <row r="26" customHeight="1" spans="1:23">
      <c r="A26" s="46">
        <v>8</v>
      </c>
      <c r="B26" s="51" t="s">
        <v>87</v>
      </c>
      <c r="C26" s="51"/>
      <c r="D26" s="51">
        <v>118954</v>
      </c>
      <c r="E26" s="51" t="s">
        <v>25</v>
      </c>
      <c r="F26" s="51" t="str">
        <f t="shared" si="1"/>
        <v>118954,</v>
      </c>
      <c r="G26" s="51" t="s">
        <v>88</v>
      </c>
      <c r="H26" s="51" t="s">
        <v>89</v>
      </c>
      <c r="I26" s="51" t="s">
        <v>90</v>
      </c>
      <c r="J26" s="66">
        <f t="shared" si="3"/>
        <v>0.5</v>
      </c>
      <c r="K26" s="65">
        <f t="shared" si="2"/>
        <v>13.4</v>
      </c>
      <c r="L26" s="61">
        <v>26.8</v>
      </c>
      <c r="M26" s="61">
        <f>VLOOKUP(D:D,[1]考核价查询!$A$1:$E$65536,5,0)</f>
        <v>13.4</v>
      </c>
      <c r="N26" s="61">
        <f>L26*0.04</f>
        <v>1.072</v>
      </c>
      <c r="O26" s="61">
        <f>L26*0.05</f>
        <v>1.34</v>
      </c>
      <c r="P26" s="62">
        <v>0.04</v>
      </c>
      <c r="Q26" s="62">
        <v>0.06</v>
      </c>
      <c r="R26" s="62">
        <v>0.03</v>
      </c>
      <c r="S26" s="62" t="s">
        <v>45</v>
      </c>
      <c r="T26" s="52">
        <v>13000</v>
      </c>
      <c r="U26" s="52">
        <v>14300</v>
      </c>
      <c r="V26" s="70">
        <v>12281</v>
      </c>
      <c r="W26" s="70">
        <v>6162</v>
      </c>
    </row>
    <row r="27" customHeight="1" spans="1:23">
      <c r="A27" s="46"/>
      <c r="B27" s="51"/>
      <c r="C27" s="51"/>
      <c r="D27" s="28">
        <v>136714</v>
      </c>
      <c r="E27" s="51" t="s">
        <v>25</v>
      </c>
      <c r="F27" s="51" t="str">
        <f t="shared" si="1"/>
        <v>136714,</v>
      </c>
      <c r="G27" s="28" t="s">
        <v>91</v>
      </c>
      <c r="H27" s="28" t="s">
        <v>92</v>
      </c>
      <c r="I27" s="28" t="s">
        <v>65</v>
      </c>
      <c r="J27" s="66">
        <f t="shared" si="3"/>
        <v>0.480701754385965</v>
      </c>
      <c r="K27" s="65">
        <f t="shared" si="2"/>
        <v>13.7</v>
      </c>
      <c r="L27" s="61">
        <v>28.5</v>
      </c>
      <c r="M27" s="61">
        <f>VLOOKUP(D:D,[1]考核价查询!$A$1:$E$65536,5,0)</f>
        <v>14.8</v>
      </c>
      <c r="N27" s="61">
        <f>L27*0.04</f>
        <v>1.14</v>
      </c>
      <c r="O27" s="61">
        <f>L27*0.05</f>
        <v>1.425</v>
      </c>
      <c r="P27" s="64"/>
      <c r="Q27" s="64"/>
      <c r="R27" s="62"/>
      <c r="S27" s="62"/>
      <c r="T27" s="52"/>
      <c r="U27" s="52"/>
      <c r="V27" s="62"/>
      <c r="W27" s="62"/>
    </row>
    <row r="28" customHeight="1" spans="1:23">
      <c r="A28" s="46"/>
      <c r="B28" s="51"/>
      <c r="C28" s="51"/>
      <c r="D28" s="28">
        <v>175826</v>
      </c>
      <c r="E28" s="51" t="s">
        <v>25</v>
      </c>
      <c r="F28" s="51" t="str">
        <f t="shared" si="1"/>
        <v>175826,</v>
      </c>
      <c r="G28" s="28" t="s">
        <v>93</v>
      </c>
      <c r="H28" s="28" t="s">
        <v>70</v>
      </c>
      <c r="I28" s="28" t="s">
        <v>94</v>
      </c>
      <c r="J28" s="66">
        <f>K28/L28</f>
        <v>0.234343434343434</v>
      </c>
      <c r="K28" s="65">
        <f t="shared" si="2"/>
        <v>11.6</v>
      </c>
      <c r="L28" s="61">
        <v>49.5</v>
      </c>
      <c r="M28" s="61">
        <v>37.9</v>
      </c>
      <c r="N28" s="61">
        <f>L28*0.04</f>
        <v>1.98</v>
      </c>
      <c r="O28" s="61">
        <f>L28*0.05</f>
        <v>2.475</v>
      </c>
      <c r="P28" s="64"/>
      <c r="Q28" s="64"/>
      <c r="R28" s="62"/>
      <c r="S28" s="62"/>
      <c r="T28" s="52"/>
      <c r="U28" s="52"/>
      <c r="V28" s="62"/>
      <c r="W28" s="62"/>
    </row>
    <row r="29" customHeight="1" spans="1:23">
      <c r="A29" s="46"/>
      <c r="B29" s="51"/>
      <c r="C29" s="51"/>
      <c r="D29" s="28">
        <v>122181</v>
      </c>
      <c r="E29" s="51" t="s">
        <v>25</v>
      </c>
      <c r="F29" s="51" t="str">
        <f t="shared" si="1"/>
        <v>122181,</v>
      </c>
      <c r="G29" s="28" t="s">
        <v>95</v>
      </c>
      <c r="H29" s="28" t="s">
        <v>96</v>
      </c>
      <c r="I29" s="28" t="s">
        <v>97</v>
      </c>
      <c r="J29" s="66">
        <f>(L29-M29)/L29</f>
        <v>0.596491228070175</v>
      </c>
      <c r="K29" s="65">
        <f t="shared" si="2"/>
        <v>17</v>
      </c>
      <c r="L29" s="61">
        <v>28.5</v>
      </c>
      <c r="M29" s="61">
        <v>11.5</v>
      </c>
      <c r="N29" s="61">
        <f>L29*0.05</f>
        <v>1.425</v>
      </c>
      <c r="O29" s="61">
        <f>L29*0.05</f>
        <v>1.425</v>
      </c>
      <c r="P29" s="64"/>
      <c r="Q29" s="64"/>
      <c r="R29" s="62"/>
      <c r="S29" s="62"/>
      <c r="T29" s="52"/>
      <c r="U29" s="52"/>
      <c r="V29" s="62"/>
      <c r="W29" s="62"/>
    </row>
    <row r="30" customHeight="1" spans="1:23">
      <c r="A30" s="46"/>
      <c r="B30" s="51"/>
      <c r="C30" s="51"/>
      <c r="D30" s="48">
        <v>22509</v>
      </c>
      <c r="E30" s="51" t="s">
        <v>25</v>
      </c>
      <c r="F30" s="51" t="str">
        <f t="shared" si="1"/>
        <v>22509,</v>
      </c>
      <c r="G30" s="48" t="s">
        <v>98</v>
      </c>
      <c r="H30" s="48" t="s">
        <v>99</v>
      </c>
      <c r="I30" s="48" t="s">
        <v>37</v>
      </c>
      <c r="J30" s="66">
        <f>(L30-M30)/L30</f>
        <v>0.377777777777778</v>
      </c>
      <c r="K30" s="65">
        <f t="shared" si="2"/>
        <v>10.2</v>
      </c>
      <c r="L30" s="61">
        <v>27</v>
      </c>
      <c r="M30" s="61">
        <f>VLOOKUP(D:D,[1]考核价查询!$A$1:$E$65536,5,0)</f>
        <v>16.8</v>
      </c>
      <c r="N30" s="61">
        <f>L30*0.03</f>
        <v>0.81</v>
      </c>
      <c r="O30" s="61">
        <f>L30*0.05</f>
        <v>1.35</v>
      </c>
      <c r="P30" s="64"/>
      <c r="Q30" s="64"/>
      <c r="R30" s="62"/>
      <c r="S30" s="62"/>
      <c r="T30" s="52"/>
      <c r="U30" s="52"/>
      <c r="V30" s="62"/>
      <c r="W30" s="62"/>
    </row>
    <row r="31" s="35" customFormat="1" ht="24" customHeight="1" spans="1:23">
      <c r="A31" s="46">
        <v>9</v>
      </c>
      <c r="B31" s="51" t="s">
        <v>100</v>
      </c>
      <c r="C31" s="51"/>
      <c r="D31" s="54">
        <v>153486</v>
      </c>
      <c r="E31" s="51" t="s">
        <v>25</v>
      </c>
      <c r="F31" s="51" t="str">
        <f t="shared" si="1"/>
        <v>153486,</v>
      </c>
      <c r="G31" s="55" t="s">
        <v>101</v>
      </c>
      <c r="H31" s="54" t="s">
        <v>102</v>
      </c>
      <c r="I31" s="46" t="s">
        <v>103</v>
      </c>
      <c r="J31" s="66">
        <f>(L31-M31)/L31</f>
        <v>0.620645161290323</v>
      </c>
      <c r="K31" s="65">
        <f t="shared" si="2"/>
        <v>96.2</v>
      </c>
      <c r="L31" s="61">
        <v>155</v>
      </c>
      <c r="M31" s="61">
        <f>VLOOKUP(D:D,[1]考核价查询!$A$1:$E$65536,5,0)</f>
        <v>58.8</v>
      </c>
      <c r="N31" s="61">
        <f>L31*0.05</f>
        <v>7.75</v>
      </c>
      <c r="O31" s="61">
        <f>L31*0.04</f>
        <v>6.2</v>
      </c>
      <c r="P31" s="62">
        <v>0.04</v>
      </c>
      <c r="Q31" s="62">
        <v>0.06</v>
      </c>
      <c r="R31" s="62">
        <v>0.03</v>
      </c>
      <c r="S31" s="62" t="s">
        <v>45</v>
      </c>
      <c r="T31" s="52">
        <v>1000</v>
      </c>
      <c r="U31" s="52">
        <v>1100</v>
      </c>
      <c r="V31" s="64">
        <v>374</v>
      </c>
      <c r="W31" s="64">
        <v>384</v>
      </c>
    </row>
    <row r="32" ht="24" customHeight="1" spans="1:23">
      <c r="A32" s="46"/>
      <c r="B32" s="51"/>
      <c r="C32" s="51"/>
      <c r="D32" s="51">
        <v>119652</v>
      </c>
      <c r="E32" s="51"/>
      <c r="F32" s="51" t="str">
        <f t="shared" si="1"/>
        <v>119652</v>
      </c>
      <c r="G32" s="59" t="s">
        <v>104</v>
      </c>
      <c r="H32" s="51" t="s">
        <v>105</v>
      </c>
      <c r="I32" s="51" t="s">
        <v>106</v>
      </c>
      <c r="J32" s="66">
        <f>(L32-M32)/L32</f>
        <v>0.358620689655172</v>
      </c>
      <c r="K32" s="65">
        <f t="shared" si="2"/>
        <v>26</v>
      </c>
      <c r="L32" s="61">
        <v>72.5</v>
      </c>
      <c r="M32" s="61">
        <f>VLOOKUP(D:D,[1]考核价查询!$A$1:$E$65536,5,0)</f>
        <v>46.5</v>
      </c>
      <c r="N32" s="61">
        <f>L32*0.03</f>
        <v>2.175</v>
      </c>
      <c r="O32" s="61">
        <f>L32*0.04</f>
        <v>2.9</v>
      </c>
      <c r="P32" s="64"/>
      <c r="Q32" s="64"/>
      <c r="R32" s="64"/>
      <c r="S32" s="64"/>
      <c r="T32" s="52"/>
      <c r="U32" s="52"/>
      <c r="V32" s="64"/>
      <c r="W32" s="64"/>
    </row>
    <row r="33" customHeight="1" spans="13:13">
      <c r="M33" s="67"/>
    </row>
  </sheetData>
  <mergeCells count="73">
    <mergeCell ref="A1:H1"/>
    <mergeCell ref="P1:S1"/>
    <mergeCell ref="T1:U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P4:P9"/>
    <mergeCell ref="P11:P13"/>
    <mergeCell ref="P14:P18"/>
    <mergeCell ref="P19:P20"/>
    <mergeCell ref="P21:P25"/>
    <mergeCell ref="P26:P30"/>
    <mergeCell ref="P31:P32"/>
    <mergeCell ref="Q4:Q9"/>
    <mergeCell ref="Q11:Q13"/>
    <mergeCell ref="Q14:Q18"/>
    <mergeCell ref="Q19:Q20"/>
    <mergeCell ref="Q21:Q25"/>
    <mergeCell ref="Q26:Q30"/>
    <mergeCell ref="Q31:Q32"/>
    <mergeCell ref="R4:R9"/>
    <mergeCell ref="R11:R13"/>
    <mergeCell ref="R14:R18"/>
    <mergeCell ref="R19:R20"/>
    <mergeCell ref="R21:R25"/>
    <mergeCell ref="R26:R30"/>
    <mergeCell ref="R31:R32"/>
    <mergeCell ref="S4:S9"/>
    <mergeCell ref="S11:S13"/>
    <mergeCell ref="S14:S18"/>
    <mergeCell ref="S19:S20"/>
    <mergeCell ref="S21:S25"/>
    <mergeCell ref="S26:S30"/>
    <mergeCell ref="S31:S32"/>
    <mergeCell ref="T4:T9"/>
    <mergeCell ref="T11:T13"/>
    <mergeCell ref="T14:T18"/>
    <mergeCell ref="T19:T20"/>
    <mergeCell ref="T21:T25"/>
    <mergeCell ref="T26:T30"/>
    <mergeCell ref="T31:T32"/>
    <mergeCell ref="U4:U9"/>
    <mergeCell ref="U11:U13"/>
    <mergeCell ref="U14:U18"/>
    <mergeCell ref="U19:U20"/>
    <mergeCell ref="U21:U25"/>
    <mergeCell ref="U26:U30"/>
    <mergeCell ref="U31:U32"/>
    <mergeCell ref="V4:V9"/>
    <mergeCell ref="V11:V13"/>
    <mergeCell ref="V14:V18"/>
    <mergeCell ref="V19:V20"/>
    <mergeCell ref="V21:V25"/>
    <mergeCell ref="V26:V30"/>
    <mergeCell ref="V31:V32"/>
    <mergeCell ref="W4:W9"/>
    <mergeCell ref="W11:W13"/>
    <mergeCell ref="W14:W18"/>
    <mergeCell ref="W19:W20"/>
    <mergeCell ref="W21:W25"/>
    <mergeCell ref="W26:W30"/>
    <mergeCell ref="W31:W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G2" sqref="G2"/>
    </sheetView>
  </sheetViews>
  <sheetFormatPr defaultColWidth="9" defaultRowHeight="21" customHeight="1"/>
  <cols>
    <col min="1" max="1" width="6" style="36" customWidth="1"/>
    <col min="2" max="2" width="8.75" style="36" customWidth="1"/>
    <col min="3" max="3" width="16.375" style="36" hidden="1" customWidth="1"/>
    <col min="4" max="4" width="11" style="36" customWidth="1"/>
    <col min="5" max="5" width="17.5" style="36" customWidth="1"/>
    <col min="6" max="6" width="14.5" style="36" customWidth="1"/>
    <col min="7" max="7" width="20.25" style="36" customWidth="1"/>
    <col min="8" max="9" width="10.75" style="37" customWidth="1"/>
    <col min="10" max="12" width="9" style="38"/>
    <col min="13" max="13" width="14.75" style="38" customWidth="1"/>
    <col min="14" max="16373" width="9" style="35"/>
  </cols>
  <sheetData>
    <row r="1" ht="38" customHeight="1" spans="1:13">
      <c r="A1" s="39" t="s">
        <v>0</v>
      </c>
      <c r="B1" s="40"/>
      <c r="C1" s="40"/>
      <c r="D1" s="40"/>
      <c r="E1" s="40"/>
      <c r="F1" s="41"/>
      <c r="G1" s="42"/>
      <c r="H1" s="43" t="s">
        <v>2</v>
      </c>
      <c r="I1" s="43"/>
      <c r="J1" s="60" t="s">
        <v>1</v>
      </c>
      <c r="K1" s="60"/>
      <c r="L1" s="60"/>
      <c r="M1" s="60"/>
    </row>
    <row r="2" s="34" customFormat="1" ht="28" customHeight="1" spans="1:14">
      <c r="A2" s="44" t="s">
        <v>3</v>
      </c>
      <c r="B2" s="44" t="s">
        <v>4</v>
      </c>
      <c r="C2" s="44" t="s">
        <v>5</v>
      </c>
      <c r="D2" s="44" t="s">
        <v>6</v>
      </c>
      <c r="E2" s="44" t="s">
        <v>7</v>
      </c>
      <c r="F2" s="44" t="s">
        <v>8</v>
      </c>
      <c r="G2" s="44" t="s">
        <v>9</v>
      </c>
      <c r="H2" s="45" t="s">
        <v>15</v>
      </c>
      <c r="I2" s="45" t="s">
        <v>16</v>
      </c>
      <c r="J2" s="61" t="s">
        <v>15</v>
      </c>
      <c r="K2" s="61" t="s">
        <v>16</v>
      </c>
      <c r="L2" s="61" t="s">
        <v>17</v>
      </c>
      <c r="M2" s="61" t="s">
        <v>18</v>
      </c>
      <c r="N2" s="34" t="s">
        <v>107</v>
      </c>
    </row>
    <row r="3" customHeight="1" spans="1:14">
      <c r="A3" s="46">
        <v>1</v>
      </c>
      <c r="B3" s="47" t="s">
        <v>21</v>
      </c>
      <c r="C3" s="47"/>
      <c r="D3" s="48"/>
      <c r="E3" s="11" t="s">
        <v>21</v>
      </c>
      <c r="F3" s="48"/>
      <c r="G3" s="49" t="s">
        <v>22</v>
      </c>
      <c r="H3" s="50" t="s">
        <v>108</v>
      </c>
      <c r="I3" s="50" t="s">
        <v>109</v>
      </c>
      <c r="J3" s="62">
        <v>0.15</v>
      </c>
      <c r="K3" s="62">
        <v>0.25</v>
      </c>
      <c r="L3" s="62">
        <v>0.14</v>
      </c>
      <c r="M3" s="62" t="s">
        <v>23</v>
      </c>
      <c r="N3" s="35" t="s">
        <v>110</v>
      </c>
    </row>
    <row r="4" customHeight="1" spans="1:14">
      <c r="A4" s="46">
        <v>2</v>
      </c>
      <c r="B4" s="51" t="s">
        <v>24</v>
      </c>
      <c r="C4" s="51"/>
      <c r="D4" s="51">
        <v>47683</v>
      </c>
      <c r="E4" s="51" t="s">
        <v>26</v>
      </c>
      <c r="F4" s="51" t="s">
        <v>27</v>
      </c>
      <c r="G4" s="51" t="s">
        <v>28</v>
      </c>
      <c r="H4" s="50" t="s">
        <v>111</v>
      </c>
      <c r="I4" s="50" t="s">
        <v>112</v>
      </c>
      <c r="J4" s="62">
        <v>0.07</v>
      </c>
      <c r="K4" s="62">
        <v>0.1</v>
      </c>
      <c r="L4" s="62">
        <v>0.06</v>
      </c>
      <c r="M4" s="63" t="s">
        <v>29</v>
      </c>
      <c r="N4" s="35" t="s">
        <v>110</v>
      </c>
    </row>
    <row r="5" customHeight="1" spans="1:14">
      <c r="A5" s="46"/>
      <c r="B5" s="51"/>
      <c r="C5" s="51"/>
      <c r="D5" s="51">
        <v>1846</v>
      </c>
      <c r="E5" s="51" t="s">
        <v>26</v>
      </c>
      <c r="F5" s="51" t="s">
        <v>30</v>
      </c>
      <c r="G5" s="51" t="s">
        <v>28</v>
      </c>
      <c r="H5" s="52"/>
      <c r="I5" s="52"/>
      <c r="J5" s="62"/>
      <c r="K5" s="62"/>
      <c r="L5" s="64"/>
      <c r="M5" s="63"/>
      <c r="N5" s="35" t="s">
        <v>110</v>
      </c>
    </row>
    <row r="6" customHeight="1" spans="1:14">
      <c r="A6" s="46"/>
      <c r="B6" s="51"/>
      <c r="C6" s="51"/>
      <c r="D6" s="51">
        <v>171499</v>
      </c>
      <c r="E6" s="51" t="s">
        <v>31</v>
      </c>
      <c r="F6" s="51" t="s">
        <v>32</v>
      </c>
      <c r="G6" s="51" t="s">
        <v>33</v>
      </c>
      <c r="H6" s="52"/>
      <c r="I6" s="52"/>
      <c r="J6" s="62"/>
      <c r="K6" s="62"/>
      <c r="L6" s="64"/>
      <c r="M6" s="63"/>
      <c r="N6" s="35" t="s">
        <v>110</v>
      </c>
    </row>
    <row r="7" customHeight="1" spans="1:14">
      <c r="A7" s="46"/>
      <c r="B7" s="51"/>
      <c r="C7" s="51"/>
      <c r="D7" s="51">
        <v>110737</v>
      </c>
      <c r="E7" s="51" t="s">
        <v>31</v>
      </c>
      <c r="F7" s="51" t="s">
        <v>34</v>
      </c>
      <c r="G7" s="51" t="s">
        <v>33</v>
      </c>
      <c r="H7" s="52"/>
      <c r="I7" s="52"/>
      <c r="J7" s="62"/>
      <c r="K7" s="62"/>
      <c r="L7" s="64"/>
      <c r="M7" s="63"/>
      <c r="N7" s="35" t="s">
        <v>110</v>
      </c>
    </row>
    <row r="8" customHeight="1" spans="1:14">
      <c r="A8" s="46"/>
      <c r="B8" s="51"/>
      <c r="C8" s="51"/>
      <c r="D8" s="51">
        <v>58522</v>
      </c>
      <c r="E8" s="51" t="s">
        <v>35</v>
      </c>
      <c r="F8" s="51" t="s">
        <v>36</v>
      </c>
      <c r="G8" s="51" t="s">
        <v>37</v>
      </c>
      <c r="H8" s="52"/>
      <c r="I8" s="52"/>
      <c r="J8" s="62"/>
      <c r="K8" s="62"/>
      <c r="L8" s="64"/>
      <c r="M8" s="63"/>
      <c r="N8" s="35" t="s">
        <v>110</v>
      </c>
    </row>
    <row r="9" customHeight="1" spans="1:14">
      <c r="A9" s="46"/>
      <c r="B9" s="51"/>
      <c r="C9" s="51"/>
      <c r="D9" s="51">
        <v>175429</v>
      </c>
      <c r="E9" s="51" t="s">
        <v>38</v>
      </c>
      <c r="F9" s="51" t="s">
        <v>39</v>
      </c>
      <c r="G9" s="51" t="s">
        <v>40</v>
      </c>
      <c r="H9" s="52"/>
      <c r="I9" s="52"/>
      <c r="J9" s="62"/>
      <c r="K9" s="62"/>
      <c r="L9" s="64"/>
      <c r="M9" s="63"/>
      <c r="N9" s="35" t="s">
        <v>110</v>
      </c>
    </row>
    <row r="10" customHeight="1" spans="1:14">
      <c r="A10" s="46">
        <v>3</v>
      </c>
      <c r="B10" s="51" t="s">
        <v>113</v>
      </c>
      <c r="C10" s="51"/>
      <c r="D10" s="51">
        <v>165176</v>
      </c>
      <c r="E10" s="51" t="s">
        <v>42</v>
      </c>
      <c r="F10" s="51" t="s">
        <v>43</v>
      </c>
      <c r="G10" s="51" t="s">
        <v>44</v>
      </c>
      <c r="H10" s="52" t="s">
        <v>114</v>
      </c>
      <c r="I10" s="52" t="s">
        <v>115</v>
      </c>
      <c r="J10" s="62">
        <v>0.05</v>
      </c>
      <c r="K10" s="62">
        <v>0.07</v>
      </c>
      <c r="L10" s="62">
        <v>0.04</v>
      </c>
      <c r="M10" s="62" t="s">
        <v>45</v>
      </c>
      <c r="N10" s="35" t="s">
        <v>116</v>
      </c>
    </row>
    <row r="11" customHeight="1" spans="1:14">
      <c r="A11" s="46">
        <v>4</v>
      </c>
      <c r="B11" s="53" t="s">
        <v>46</v>
      </c>
      <c r="C11" s="53"/>
      <c r="D11" s="53">
        <v>148955</v>
      </c>
      <c r="E11" s="53" t="s">
        <v>47</v>
      </c>
      <c r="F11" s="53" t="s">
        <v>48</v>
      </c>
      <c r="G11" s="53" t="s">
        <v>49</v>
      </c>
      <c r="H11" s="52" t="s">
        <v>117</v>
      </c>
      <c r="I11" s="52" t="s">
        <v>118</v>
      </c>
      <c r="J11" s="62">
        <v>0.02</v>
      </c>
      <c r="K11" s="62">
        <v>0.04</v>
      </c>
      <c r="L11" s="62">
        <v>0.01</v>
      </c>
      <c r="M11" s="62" t="s">
        <v>45</v>
      </c>
      <c r="N11" s="35" t="s">
        <v>116</v>
      </c>
    </row>
    <row r="12" customHeight="1" spans="1:14">
      <c r="A12" s="46"/>
      <c r="B12" s="53"/>
      <c r="C12" s="53"/>
      <c r="D12" s="53">
        <v>1454</v>
      </c>
      <c r="E12" s="53" t="s">
        <v>50</v>
      </c>
      <c r="F12" s="53" t="s">
        <v>51</v>
      </c>
      <c r="G12" s="53" t="s">
        <v>49</v>
      </c>
      <c r="H12" s="52"/>
      <c r="I12" s="52"/>
      <c r="J12" s="64"/>
      <c r="K12" s="64"/>
      <c r="L12" s="64"/>
      <c r="M12" s="64"/>
      <c r="N12" s="35" t="s">
        <v>116</v>
      </c>
    </row>
    <row r="13" customHeight="1" spans="1:14">
      <c r="A13" s="46"/>
      <c r="B13" s="53"/>
      <c r="C13" s="53"/>
      <c r="D13" s="51">
        <v>63764</v>
      </c>
      <c r="E13" s="51" t="s">
        <v>52</v>
      </c>
      <c r="F13" s="51" t="s">
        <v>53</v>
      </c>
      <c r="G13" s="51" t="s">
        <v>54</v>
      </c>
      <c r="H13" s="52"/>
      <c r="I13" s="52"/>
      <c r="J13" s="64"/>
      <c r="K13" s="64"/>
      <c r="L13" s="64"/>
      <c r="M13" s="64"/>
      <c r="N13" s="35" t="s">
        <v>116</v>
      </c>
    </row>
    <row r="14" s="35" customFormat="1" customHeight="1" spans="1:14">
      <c r="A14" s="46">
        <v>5</v>
      </c>
      <c r="B14" s="46" t="s">
        <v>55</v>
      </c>
      <c r="C14" s="46"/>
      <c r="D14" s="54">
        <v>45375</v>
      </c>
      <c r="E14" s="54" t="s">
        <v>56</v>
      </c>
      <c r="F14" s="54" t="s">
        <v>57</v>
      </c>
      <c r="G14" s="46" t="s">
        <v>58</v>
      </c>
      <c r="H14" s="52" t="s">
        <v>119</v>
      </c>
      <c r="I14" s="52" t="s">
        <v>120</v>
      </c>
      <c r="J14" s="62">
        <v>0.04</v>
      </c>
      <c r="K14" s="62">
        <v>0.06</v>
      </c>
      <c r="L14" s="62">
        <v>0.03</v>
      </c>
      <c r="M14" s="62" t="s">
        <v>45</v>
      </c>
      <c r="N14" s="35" t="s">
        <v>116</v>
      </c>
    </row>
    <row r="15" s="35" customFormat="1" customHeight="1" spans="1:14">
      <c r="A15" s="46"/>
      <c r="B15" s="46"/>
      <c r="C15" s="46"/>
      <c r="D15" s="54">
        <v>39103</v>
      </c>
      <c r="E15" s="54" t="s">
        <v>59</v>
      </c>
      <c r="F15" s="54" t="s">
        <v>60</v>
      </c>
      <c r="G15" s="46" t="s">
        <v>61</v>
      </c>
      <c r="H15" s="52"/>
      <c r="I15" s="52"/>
      <c r="J15" s="64"/>
      <c r="K15" s="64"/>
      <c r="L15" s="64"/>
      <c r="M15" s="64"/>
      <c r="N15" s="35" t="s">
        <v>116</v>
      </c>
    </row>
    <row r="16" s="35" customFormat="1" customHeight="1" spans="1:14">
      <c r="A16" s="46"/>
      <c r="B16" s="46"/>
      <c r="C16" s="46"/>
      <c r="D16" s="54">
        <v>174232</v>
      </c>
      <c r="E16" s="55" t="s">
        <v>59</v>
      </c>
      <c r="F16" s="54" t="s">
        <v>62</v>
      </c>
      <c r="G16" s="46" t="s">
        <v>61</v>
      </c>
      <c r="H16" s="52"/>
      <c r="I16" s="52"/>
      <c r="J16" s="64"/>
      <c r="K16" s="64"/>
      <c r="L16" s="64"/>
      <c r="M16" s="64"/>
      <c r="N16" s="35" t="s">
        <v>116</v>
      </c>
    </row>
    <row r="17" s="35" customFormat="1" ht="45" customHeight="1" spans="1:14">
      <c r="A17" s="46"/>
      <c r="B17" s="46"/>
      <c r="C17" s="46"/>
      <c r="D17" s="54">
        <v>144502</v>
      </c>
      <c r="E17" s="55" t="s">
        <v>121</v>
      </c>
      <c r="F17" s="54" t="s">
        <v>64</v>
      </c>
      <c r="G17" s="46" t="s">
        <v>65</v>
      </c>
      <c r="H17" s="52"/>
      <c r="I17" s="52"/>
      <c r="J17" s="64"/>
      <c r="K17" s="64"/>
      <c r="L17" s="64"/>
      <c r="M17" s="64"/>
      <c r="N17" s="35" t="s">
        <v>116</v>
      </c>
    </row>
    <row r="18" s="35" customFormat="1" customHeight="1" spans="1:14">
      <c r="A18" s="46"/>
      <c r="B18" s="46"/>
      <c r="C18" s="46"/>
      <c r="D18" s="54">
        <v>49939</v>
      </c>
      <c r="E18" s="54" t="s">
        <v>66</v>
      </c>
      <c r="F18" s="54" t="s">
        <v>67</v>
      </c>
      <c r="G18" s="46" t="s">
        <v>37</v>
      </c>
      <c r="H18" s="52"/>
      <c r="I18" s="52"/>
      <c r="J18" s="64"/>
      <c r="K18" s="64"/>
      <c r="L18" s="64"/>
      <c r="M18" s="64"/>
      <c r="N18" s="35" t="s">
        <v>116</v>
      </c>
    </row>
    <row r="19" customHeight="1" spans="1:14">
      <c r="A19" s="46">
        <v>6</v>
      </c>
      <c r="B19" s="46" t="s">
        <v>68</v>
      </c>
      <c r="C19" s="46"/>
      <c r="D19" s="46">
        <v>133360</v>
      </c>
      <c r="E19" s="46" t="s">
        <v>69</v>
      </c>
      <c r="F19" s="46" t="s">
        <v>70</v>
      </c>
      <c r="G19" s="46" t="s">
        <v>71</v>
      </c>
      <c r="H19" s="52" t="s">
        <v>122</v>
      </c>
      <c r="I19" s="52" t="s">
        <v>123</v>
      </c>
      <c r="J19" s="62">
        <v>0.05</v>
      </c>
      <c r="K19" s="62">
        <v>0.07</v>
      </c>
      <c r="L19" s="62">
        <v>0.04</v>
      </c>
      <c r="M19" s="62" t="s">
        <v>45</v>
      </c>
      <c r="N19" s="35" t="s">
        <v>116</v>
      </c>
    </row>
    <row r="20" customHeight="1" spans="1:14">
      <c r="A20" s="46"/>
      <c r="B20" s="46"/>
      <c r="C20" s="46"/>
      <c r="D20" s="46">
        <v>31440</v>
      </c>
      <c r="E20" s="46" t="s">
        <v>72</v>
      </c>
      <c r="F20" s="46" t="s">
        <v>73</v>
      </c>
      <c r="G20" s="46" t="s">
        <v>74</v>
      </c>
      <c r="H20" s="52"/>
      <c r="I20" s="52"/>
      <c r="J20" s="64"/>
      <c r="K20" s="64"/>
      <c r="L20" s="64"/>
      <c r="M20" s="64"/>
      <c r="N20" s="35" t="s">
        <v>116</v>
      </c>
    </row>
    <row r="21" customHeight="1" spans="1:14">
      <c r="A21" s="46">
        <v>7</v>
      </c>
      <c r="B21" s="53" t="s">
        <v>75</v>
      </c>
      <c r="C21" s="53"/>
      <c r="D21" s="54">
        <v>164949</v>
      </c>
      <c r="E21" s="54" t="s">
        <v>76</v>
      </c>
      <c r="F21" s="55" t="s">
        <v>77</v>
      </c>
      <c r="G21" s="53" t="s">
        <v>78</v>
      </c>
      <c r="H21" s="56" t="s">
        <v>124</v>
      </c>
      <c r="I21" s="56" t="s">
        <v>125</v>
      </c>
      <c r="J21" s="62">
        <v>0.07</v>
      </c>
      <c r="K21" s="62">
        <v>0.09</v>
      </c>
      <c r="L21" s="62">
        <v>0.05</v>
      </c>
      <c r="M21" s="62" t="s">
        <v>45</v>
      </c>
      <c r="N21" s="35" t="s">
        <v>116</v>
      </c>
    </row>
    <row r="22" customHeight="1" spans="1:14">
      <c r="A22" s="46"/>
      <c r="B22" s="53"/>
      <c r="C22" s="53"/>
      <c r="D22" s="54">
        <v>75138</v>
      </c>
      <c r="E22" s="54" t="s">
        <v>76</v>
      </c>
      <c r="F22" s="54" t="s">
        <v>79</v>
      </c>
      <c r="G22" s="53" t="s">
        <v>78</v>
      </c>
      <c r="H22" s="57"/>
      <c r="I22" s="57"/>
      <c r="J22" s="64"/>
      <c r="K22" s="64"/>
      <c r="L22" s="64"/>
      <c r="M22" s="64"/>
      <c r="N22" s="35" t="s">
        <v>116</v>
      </c>
    </row>
    <row r="23" customHeight="1" spans="1:14">
      <c r="A23" s="46"/>
      <c r="B23" s="53"/>
      <c r="C23" s="53"/>
      <c r="D23" s="54">
        <v>84174</v>
      </c>
      <c r="E23" s="54" t="s">
        <v>80</v>
      </c>
      <c r="F23" s="54" t="s">
        <v>81</v>
      </c>
      <c r="G23" s="53" t="s">
        <v>74</v>
      </c>
      <c r="H23" s="57"/>
      <c r="I23" s="57"/>
      <c r="J23" s="64"/>
      <c r="K23" s="64"/>
      <c r="L23" s="64"/>
      <c r="M23" s="64"/>
      <c r="N23" s="35" t="s">
        <v>116</v>
      </c>
    </row>
    <row r="24" customHeight="1" spans="1:14">
      <c r="A24" s="46"/>
      <c r="B24" s="53"/>
      <c r="C24" s="53"/>
      <c r="D24" s="54">
        <v>166880</v>
      </c>
      <c r="E24" s="54" t="s">
        <v>82</v>
      </c>
      <c r="F24" s="54" t="s">
        <v>83</v>
      </c>
      <c r="G24" s="46" t="s">
        <v>84</v>
      </c>
      <c r="H24" s="57"/>
      <c r="I24" s="57"/>
      <c r="J24" s="64"/>
      <c r="K24" s="64"/>
      <c r="L24" s="64"/>
      <c r="M24" s="64"/>
      <c r="N24" s="35" t="s">
        <v>116</v>
      </c>
    </row>
    <row r="25" customHeight="1" spans="1:14">
      <c r="A25" s="46"/>
      <c r="B25" s="53"/>
      <c r="C25" s="53"/>
      <c r="D25" s="54">
        <v>21580</v>
      </c>
      <c r="E25" s="54" t="s">
        <v>85</v>
      </c>
      <c r="F25" s="54" t="s">
        <v>86</v>
      </c>
      <c r="G25" s="46" t="s">
        <v>71</v>
      </c>
      <c r="H25" s="58"/>
      <c r="I25" s="58"/>
      <c r="J25" s="64"/>
      <c r="K25" s="64"/>
      <c r="L25" s="64"/>
      <c r="M25" s="64"/>
      <c r="N25" s="35" t="s">
        <v>116</v>
      </c>
    </row>
    <row r="26" customHeight="1" spans="1:14">
      <c r="A26" s="46">
        <v>8</v>
      </c>
      <c r="B26" s="51" t="s">
        <v>87</v>
      </c>
      <c r="C26" s="51"/>
      <c r="D26" s="51">
        <v>118954</v>
      </c>
      <c r="E26" s="51" t="s">
        <v>88</v>
      </c>
      <c r="F26" s="51" t="s">
        <v>89</v>
      </c>
      <c r="G26" s="51" t="s">
        <v>90</v>
      </c>
      <c r="H26" s="52" t="s">
        <v>126</v>
      </c>
      <c r="I26" s="52" t="s">
        <v>127</v>
      </c>
      <c r="J26" s="62">
        <v>0.04</v>
      </c>
      <c r="K26" s="62">
        <v>0.06</v>
      </c>
      <c r="L26" s="62">
        <v>0.03</v>
      </c>
      <c r="M26" s="62" t="s">
        <v>45</v>
      </c>
      <c r="N26" s="35" t="s">
        <v>116</v>
      </c>
    </row>
    <row r="27" customHeight="1" spans="1:14">
      <c r="A27" s="46"/>
      <c r="B27" s="51"/>
      <c r="C27" s="51"/>
      <c r="D27" s="28">
        <v>136714</v>
      </c>
      <c r="E27" s="28" t="s">
        <v>91</v>
      </c>
      <c r="F27" s="28" t="s">
        <v>92</v>
      </c>
      <c r="G27" s="28" t="s">
        <v>65</v>
      </c>
      <c r="H27" s="52"/>
      <c r="I27" s="52"/>
      <c r="J27" s="64"/>
      <c r="K27" s="64"/>
      <c r="L27" s="62"/>
      <c r="M27" s="62"/>
      <c r="N27" s="35" t="s">
        <v>116</v>
      </c>
    </row>
    <row r="28" customHeight="1" spans="1:14">
      <c r="A28" s="46"/>
      <c r="B28" s="51"/>
      <c r="C28" s="51"/>
      <c r="D28" s="28">
        <v>175826</v>
      </c>
      <c r="E28" s="28" t="s">
        <v>93</v>
      </c>
      <c r="F28" s="28" t="s">
        <v>70</v>
      </c>
      <c r="G28" s="28" t="s">
        <v>94</v>
      </c>
      <c r="H28" s="52"/>
      <c r="I28" s="52"/>
      <c r="J28" s="64"/>
      <c r="K28" s="64"/>
      <c r="L28" s="62"/>
      <c r="M28" s="62"/>
      <c r="N28" s="35" t="s">
        <v>116</v>
      </c>
    </row>
    <row r="29" customHeight="1" spans="1:14">
      <c r="A29" s="46"/>
      <c r="B29" s="51"/>
      <c r="C29" s="51"/>
      <c r="D29" s="28">
        <v>122181</v>
      </c>
      <c r="E29" s="28" t="s">
        <v>95</v>
      </c>
      <c r="F29" s="28" t="s">
        <v>96</v>
      </c>
      <c r="G29" s="28" t="s">
        <v>97</v>
      </c>
      <c r="H29" s="52"/>
      <c r="I29" s="52"/>
      <c r="J29" s="64"/>
      <c r="K29" s="64"/>
      <c r="L29" s="62"/>
      <c r="M29" s="62"/>
      <c r="N29" s="35" t="s">
        <v>116</v>
      </c>
    </row>
    <row r="30" customHeight="1" spans="1:14">
      <c r="A30" s="46"/>
      <c r="B30" s="51"/>
      <c r="C30" s="51"/>
      <c r="D30" s="48">
        <v>22509</v>
      </c>
      <c r="E30" s="48" t="s">
        <v>98</v>
      </c>
      <c r="F30" s="48" t="s">
        <v>99</v>
      </c>
      <c r="G30" s="48" t="s">
        <v>37</v>
      </c>
      <c r="H30" s="52"/>
      <c r="I30" s="52"/>
      <c r="J30" s="64"/>
      <c r="K30" s="64"/>
      <c r="L30" s="62"/>
      <c r="M30" s="62"/>
      <c r="N30" s="35" t="s">
        <v>116</v>
      </c>
    </row>
    <row r="31" s="35" customFormat="1" ht="24" customHeight="1" spans="1:14">
      <c r="A31" s="46">
        <v>9</v>
      </c>
      <c r="B31" s="51" t="s">
        <v>100</v>
      </c>
      <c r="C31" s="51"/>
      <c r="D31" s="54">
        <v>153486</v>
      </c>
      <c r="E31" s="55" t="s">
        <v>101</v>
      </c>
      <c r="F31" s="54" t="s">
        <v>102</v>
      </c>
      <c r="G31" s="46" t="s">
        <v>103</v>
      </c>
      <c r="H31" s="52" t="s">
        <v>128</v>
      </c>
      <c r="I31" s="52" t="s">
        <v>129</v>
      </c>
      <c r="J31" s="62">
        <v>0.04</v>
      </c>
      <c r="K31" s="62">
        <v>0.06</v>
      </c>
      <c r="L31" s="62">
        <v>0.03</v>
      </c>
      <c r="M31" s="62" t="s">
        <v>45</v>
      </c>
      <c r="N31" s="35" t="s">
        <v>116</v>
      </c>
    </row>
    <row r="32" ht="24" customHeight="1" spans="1:14">
      <c r="A32" s="46"/>
      <c r="B32" s="51"/>
      <c r="C32" s="51"/>
      <c r="D32" s="51">
        <v>119652</v>
      </c>
      <c r="E32" s="59" t="s">
        <v>104</v>
      </c>
      <c r="F32" s="51" t="s">
        <v>105</v>
      </c>
      <c r="G32" s="51" t="s">
        <v>106</v>
      </c>
      <c r="H32" s="52"/>
      <c r="I32" s="52"/>
      <c r="J32" s="64"/>
      <c r="K32" s="64"/>
      <c r="L32" s="64"/>
      <c r="M32" s="64"/>
      <c r="N32" s="35" t="s">
        <v>116</v>
      </c>
    </row>
  </sheetData>
  <mergeCells count="59">
    <mergeCell ref="A1:F1"/>
    <mergeCell ref="H1:I1"/>
    <mergeCell ref="J1:M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9"/>
  <sheetViews>
    <sheetView workbookViewId="0">
      <selection activeCell="B2" sqref="A$1:V$1048576"/>
    </sheetView>
  </sheetViews>
  <sheetFormatPr defaultColWidth="9" defaultRowHeight="24" customHeight="1"/>
  <cols>
    <col min="1" max="1" width="5.125" style="3" customWidth="1"/>
    <col min="2" max="2" width="4.875" style="27" customWidth="1"/>
    <col min="3" max="3" width="17.875" style="27" customWidth="1"/>
    <col min="4" max="4" width="9.125" style="27" customWidth="1"/>
    <col min="5" max="6" width="10.375" style="4" customWidth="1"/>
    <col min="7" max="8" width="9" customWidth="1"/>
    <col min="9" max="10" width="9" style="4" customWidth="1"/>
    <col min="11" max="16" width="9" customWidth="1"/>
    <col min="17" max="17" width="11.5" customWidth="1"/>
    <col min="18" max="18" width="12.625" customWidth="1"/>
    <col min="19" max="20" width="9" customWidth="1"/>
  </cols>
  <sheetData>
    <row r="1" ht="47" customHeight="1" spans="1:22">
      <c r="A1" s="5" t="s">
        <v>130</v>
      </c>
      <c r="B1" s="28"/>
      <c r="C1" s="28"/>
      <c r="D1" s="2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customHeight="1" spans="1:22">
      <c r="A2" s="5"/>
      <c r="B2" s="28"/>
      <c r="C2" s="28"/>
      <c r="D2" s="28"/>
      <c r="E2" s="7" t="s">
        <v>21</v>
      </c>
      <c r="F2" s="7"/>
      <c r="G2" s="29" t="s">
        <v>24</v>
      </c>
      <c r="H2" s="29"/>
      <c r="I2" s="7" t="s">
        <v>113</v>
      </c>
      <c r="J2" s="7"/>
      <c r="K2" s="29" t="s">
        <v>46</v>
      </c>
      <c r="L2" s="29"/>
      <c r="M2" s="7" t="s">
        <v>55</v>
      </c>
      <c r="N2" s="7"/>
      <c r="O2" s="29" t="s">
        <v>131</v>
      </c>
      <c r="P2" s="29"/>
      <c r="Q2" s="7" t="s">
        <v>132</v>
      </c>
      <c r="R2" s="7"/>
      <c r="S2" s="29" t="s">
        <v>87</v>
      </c>
      <c r="T2" s="29"/>
      <c r="U2" s="7" t="s">
        <v>100</v>
      </c>
      <c r="V2" s="7"/>
    </row>
    <row r="3" s="1" customFormat="1" customHeight="1" spans="1:22">
      <c r="A3" s="8" t="s">
        <v>3</v>
      </c>
      <c r="B3" s="30" t="s">
        <v>133</v>
      </c>
      <c r="C3" s="30" t="s">
        <v>134</v>
      </c>
      <c r="D3" s="30" t="s">
        <v>135</v>
      </c>
      <c r="E3" s="10" t="s">
        <v>15</v>
      </c>
      <c r="F3" s="10" t="s">
        <v>16</v>
      </c>
      <c r="G3" s="31" t="s">
        <v>15</v>
      </c>
      <c r="H3" s="31" t="s">
        <v>16</v>
      </c>
      <c r="I3" s="10" t="s">
        <v>15</v>
      </c>
      <c r="J3" s="10" t="s">
        <v>16</v>
      </c>
      <c r="K3" s="31" t="s">
        <v>15</v>
      </c>
      <c r="L3" s="31" t="s">
        <v>16</v>
      </c>
      <c r="M3" s="10" t="s">
        <v>15</v>
      </c>
      <c r="N3" s="10" t="s">
        <v>16</v>
      </c>
      <c r="O3" s="31" t="s">
        <v>15</v>
      </c>
      <c r="P3" s="31" t="s">
        <v>16</v>
      </c>
      <c r="Q3" s="10" t="s">
        <v>15</v>
      </c>
      <c r="R3" s="10" t="s">
        <v>16</v>
      </c>
      <c r="S3" s="31" t="s">
        <v>15</v>
      </c>
      <c r="T3" s="31" t="s">
        <v>16</v>
      </c>
      <c r="U3" s="10" t="s">
        <v>15</v>
      </c>
      <c r="V3" s="10" t="s">
        <v>16</v>
      </c>
    </row>
    <row r="4" customHeight="1" spans="1:22">
      <c r="A4" s="11">
        <v>1</v>
      </c>
      <c r="B4" s="28">
        <v>307</v>
      </c>
      <c r="C4" s="28" t="s">
        <v>136</v>
      </c>
      <c r="D4" s="28" t="s">
        <v>137</v>
      </c>
      <c r="E4" s="6">
        <v>22928</v>
      </c>
      <c r="F4" s="6">
        <v>24024</v>
      </c>
      <c r="G4" s="6">
        <v>680</v>
      </c>
      <c r="H4" s="6">
        <v>748</v>
      </c>
      <c r="I4" s="6">
        <v>21</v>
      </c>
      <c r="J4" s="6">
        <v>25</v>
      </c>
      <c r="K4" s="6">
        <v>90</v>
      </c>
      <c r="L4" s="6">
        <v>105</v>
      </c>
      <c r="M4" s="6">
        <v>497</v>
      </c>
      <c r="N4" s="6">
        <v>518</v>
      </c>
      <c r="O4" s="6">
        <v>125</v>
      </c>
      <c r="P4" s="9">
        <v>137</v>
      </c>
      <c r="Q4" s="6">
        <v>47988</v>
      </c>
      <c r="R4" s="6">
        <v>52598</v>
      </c>
      <c r="S4" s="6">
        <v>553</v>
      </c>
      <c r="T4" s="6">
        <v>608</v>
      </c>
      <c r="U4" s="6">
        <v>68</v>
      </c>
      <c r="V4" s="6">
        <v>75</v>
      </c>
    </row>
    <row r="5" customHeight="1" spans="1:22">
      <c r="A5" s="11">
        <v>2</v>
      </c>
      <c r="B5" s="32">
        <v>106066</v>
      </c>
      <c r="C5" s="32" t="s">
        <v>138</v>
      </c>
      <c r="D5" s="32" t="s">
        <v>137</v>
      </c>
      <c r="E5" s="22"/>
      <c r="F5" s="22"/>
      <c r="G5" s="6"/>
      <c r="H5" s="6"/>
      <c r="I5" s="6"/>
      <c r="J5" s="6"/>
      <c r="K5" s="6"/>
      <c r="L5" s="6"/>
      <c r="M5" s="6"/>
      <c r="N5" s="6"/>
      <c r="O5" s="6"/>
      <c r="P5" s="9"/>
      <c r="Q5" s="6"/>
      <c r="R5" s="6"/>
      <c r="S5" s="22"/>
      <c r="T5" s="22"/>
      <c r="U5" s="6"/>
      <c r="V5" s="6"/>
    </row>
    <row r="6" customHeight="1" spans="1:22">
      <c r="A6" s="11">
        <v>3</v>
      </c>
      <c r="B6" s="28">
        <v>311</v>
      </c>
      <c r="C6" s="28" t="s">
        <v>139</v>
      </c>
      <c r="D6" s="28" t="s">
        <v>140</v>
      </c>
      <c r="E6" s="6">
        <v>1532</v>
      </c>
      <c r="F6" s="6">
        <v>1788</v>
      </c>
      <c r="G6" s="6">
        <v>146</v>
      </c>
      <c r="H6" s="6">
        <v>160.6</v>
      </c>
      <c r="I6" s="6">
        <v>6</v>
      </c>
      <c r="J6" s="6">
        <v>7</v>
      </c>
      <c r="K6" s="6">
        <v>8</v>
      </c>
      <c r="L6" s="6">
        <v>11</v>
      </c>
      <c r="M6" s="6">
        <v>78</v>
      </c>
      <c r="N6" s="6">
        <v>92</v>
      </c>
      <c r="O6" s="6">
        <v>11</v>
      </c>
      <c r="P6" s="9">
        <v>15</v>
      </c>
      <c r="Q6" s="6">
        <v>4006</v>
      </c>
      <c r="R6" s="6">
        <v>4440</v>
      </c>
      <c r="S6" s="6">
        <v>56</v>
      </c>
      <c r="T6" s="6">
        <v>61</v>
      </c>
      <c r="U6" s="6">
        <v>9</v>
      </c>
      <c r="V6" s="6">
        <v>11</v>
      </c>
    </row>
    <row r="7" customHeight="1" spans="1:22">
      <c r="A7" s="11">
        <v>4</v>
      </c>
      <c r="B7" s="28">
        <v>343</v>
      </c>
      <c r="C7" s="28" t="s">
        <v>141</v>
      </c>
      <c r="D7" s="28" t="s">
        <v>140</v>
      </c>
      <c r="E7" s="6">
        <v>4546</v>
      </c>
      <c r="F7" s="6">
        <v>4760</v>
      </c>
      <c r="G7" s="6">
        <v>310</v>
      </c>
      <c r="H7" s="6">
        <v>341</v>
      </c>
      <c r="I7" s="6">
        <v>12</v>
      </c>
      <c r="J7" s="6">
        <v>14</v>
      </c>
      <c r="K7" s="6">
        <v>22</v>
      </c>
      <c r="L7" s="6">
        <v>26</v>
      </c>
      <c r="M7" s="6">
        <v>177</v>
      </c>
      <c r="N7" s="6">
        <v>191</v>
      </c>
      <c r="O7" s="6">
        <v>23</v>
      </c>
      <c r="P7" s="9">
        <v>27</v>
      </c>
      <c r="Q7" s="6">
        <v>9006</v>
      </c>
      <c r="R7" s="6">
        <v>9570</v>
      </c>
      <c r="S7" s="6">
        <v>278</v>
      </c>
      <c r="T7" s="6">
        <v>306</v>
      </c>
      <c r="U7" s="6">
        <v>15</v>
      </c>
      <c r="V7" s="6">
        <v>18</v>
      </c>
    </row>
    <row r="8" customHeight="1" spans="1:22">
      <c r="A8" s="11">
        <v>5</v>
      </c>
      <c r="B8" s="28">
        <v>339</v>
      </c>
      <c r="C8" s="28" t="s">
        <v>142</v>
      </c>
      <c r="D8" s="28" t="s">
        <v>140</v>
      </c>
      <c r="E8" s="6">
        <v>1280</v>
      </c>
      <c r="F8" s="6">
        <v>1486</v>
      </c>
      <c r="G8" s="6">
        <v>100</v>
      </c>
      <c r="H8" s="6">
        <v>110</v>
      </c>
      <c r="I8" s="6">
        <v>5</v>
      </c>
      <c r="J8" s="6">
        <v>6</v>
      </c>
      <c r="K8" s="6">
        <v>6</v>
      </c>
      <c r="L8" s="6">
        <v>9</v>
      </c>
      <c r="M8" s="6">
        <v>65</v>
      </c>
      <c r="N8" s="6">
        <v>77</v>
      </c>
      <c r="O8" s="6">
        <v>8</v>
      </c>
      <c r="P8" s="9">
        <v>11</v>
      </c>
      <c r="Q8" s="6">
        <v>3906</v>
      </c>
      <c r="R8" s="6">
        <v>4320</v>
      </c>
      <c r="S8" s="6">
        <v>83</v>
      </c>
      <c r="T8" s="6">
        <v>92</v>
      </c>
      <c r="U8" s="6">
        <v>8</v>
      </c>
      <c r="V8" s="6">
        <v>10</v>
      </c>
    </row>
    <row r="9" customHeight="1" spans="1:22">
      <c r="A9" s="11">
        <v>6</v>
      </c>
      <c r="B9" s="28">
        <v>357</v>
      </c>
      <c r="C9" s="28" t="s">
        <v>143</v>
      </c>
      <c r="D9" s="28" t="s">
        <v>140</v>
      </c>
      <c r="E9" s="6">
        <v>3953</v>
      </c>
      <c r="F9" s="6">
        <v>4198</v>
      </c>
      <c r="G9" s="6">
        <v>344</v>
      </c>
      <c r="H9" s="6">
        <v>378.4</v>
      </c>
      <c r="I9" s="6">
        <v>8</v>
      </c>
      <c r="J9" s="6">
        <v>10</v>
      </c>
      <c r="K9" s="6">
        <v>10</v>
      </c>
      <c r="L9" s="6">
        <v>14</v>
      </c>
      <c r="M9" s="6">
        <v>87</v>
      </c>
      <c r="N9" s="6">
        <v>103</v>
      </c>
      <c r="O9" s="6">
        <v>15</v>
      </c>
      <c r="P9" s="9">
        <v>19</v>
      </c>
      <c r="Q9" s="6">
        <v>4206</v>
      </c>
      <c r="R9" s="6">
        <v>4680</v>
      </c>
      <c r="S9" s="6">
        <v>167</v>
      </c>
      <c r="T9" s="6">
        <v>183</v>
      </c>
      <c r="U9" s="6">
        <v>13</v>
      </c>
      <c r="V9" s="6">
        <v>16</v>
      </c>
    </row>
    <row r="10" customHeight="1" spans="1:22">
      <c r="A10" s="11">
        <v>7</v>
      </c>
      <c r="B10" s="28">
        <v>359</v>
      </c>
      <c r="C10" s="28" t="s">
        <v>144</v>
      </c>
      <c r="D10" s="28" t="s">
        <v>140</v>
      </c>
      <c r="E10" s="6">
        <v>2129</v>
      </c>
      <c r="F10" s="6">
        <v>2292</v>
      </c>
      <c r="G10" s="6">
        <v>180</v>
      </c>
      <c r="H10" s="6">
        <v>198</v>
      </c>
      <c r="I10" s="6">
        <v>8</v>
      </c>
      <c r="J10" s="6">
        <v>10</v>
      </c>
      <c r="K10" s="6">
        <v>12</v>
      </c>
      <c r="L10" s="6">
        <v>15</v>
      </c>
      <c r="M10" s="6">
        <v>87</v>
      </c>
      <c r="N10" s="6">
        <v>103</v>
      </c>
      <c r="O10" s="6">
        <v>15</v>
      </c>
      <c r="P10" s="9">
        <v>19</v>
      </c>
      <c r="Q10" s="6">
        <v>3406</v>
      </c>
      <c r="R10" s="6">
        <v>3720</v>
      </c>
      <c r="S10" s="6">
        <v>167</v>
      </c>
      <c r="T10" s="6">
        <v>183</v>
      </c>
      <c r="U10" s="6">
        <v>13</v>
      </c>
      <c r="V10" s="6">
        <v>16</v>
      </c>
    </row>
    <row r="11" customHeight="1" spans="1:22">
      <c r="A11" s="11">
        <v>8</v>
      </c>
      <c r="B11" s="28">
        <v>365</v>
      </c>
      <c r="C11" s="28" t="s">
        <v>145</v>
      </c>
      <c r="D11" s="28" t="s">
        <v>140</v>
      </c>
      <c r="E11" s="6">
        <v>3703</v>
      </c>
      <c r="F11" s="6">
        <v>3923</v>
      </c>
      <c r="G11" s="6">
        <v>190</v>
      </c>
      <c r="H11" s="6">
        <v>209</v>
      </c>
      <c r="I11" s="6">
        <v>10</v>
      </c>
      <c r="J11" s="6">
        <v>12</v>
      </c>
      <c r="K11" s="6">
        <v>17</v>
      </c>
      <c r="L11" s="6">
        <v>22</v>
      </c>
      <c r="M11" s="6">
        <v>123</v>
      </c>
      <c r="N11" s="6">
        <v>133</v>
      </c>
      <c r="O11" s="6">
        <v>23</v>
      </c>
      <c r="P11" s="9">
        <v>27</v>
      </c>
      <c r="Q11" s="6">
        <v>3806</v>
      </c>
      <c r="R11" s="6">
        <v>4200</v>
      </c>
      <c r="S11" s="6">
        <v>236</v>
      </c>
      <c r="T11" s="6">
        <v>260</v>
      </c>
      <c r="U11" s="6">
        <v>17</v>
      </c>
      <c r="V11" s="6">
        <v>20</v>
      </c>
    </row>
    <row r="12" customHeight="1" spans="1:22">
      <c r="A12" s="11">
        <v>9</v>
      </c>
      <c r="B12" s="28">
        <v>379</v>
      </c>
      <c r="C12" s="28" t="s">
        <v>146</v>
      </c>
      <c r="D12" s="28" t="s">
        <v>140</v>
      </c>
      <c r="E12" s="6">
        <v>1412</v>
      </c>
      <c r="F12" s="6">
        <v>1644</v>
      </c>
      <c r="G12" s="6">
        <v>151</v>
      </c>
      <c r="H12" s="6">
        <v>166.1</v>
      </c>
      <c r="I12" s="6">
        <v>8</v>
      </c>
      <c r="J12" s="6">
        <v>10</v>
      </c>
      <c r="K12" s="6">
        <v>11</v>
      </c>
      <c r="L12" s="6">
        <v>14</v>
      </c>
      <c r="M12" s="6">
        <v>115</v>
      </c>
      <c r="N12" s="6">
        <v>124</v>
      </c>
      <c r="O12" s="6">
        <v>9</v>
      </c>
      <c r="P12" s="9">
        <v>11</v>
      </c>
      <c r="Q12" s="6">
        <v>4306</v>
      </c>
      <c r="R12" s="6">
        <v>4800</v>
      </c>
      <c r="S12" s="6">
        <v>167</v>
      </c>
      <c r="T12" s="6">
        <v>183</v>
      </c>
      <c r="U12" s="6">
        <v>13</v>
      </c>
      <c r="V12" s="6">
        <v>16</v>
      </c>
    </row>
    <row r="13" customHeight="1" spans="1:22">
      <c r="A13" s="11">
        <v>10</v>
      </c>
      <c r="B13" s="28">
        <v>513</v>
      </c>
      <c r="C13" s="28" t="s">
        <v>147</v>
      </c>
      <c r="D13" s="28" t="s">
        <v>140</v>
      </c>
      <c r="E13" s="6">
        <v>1712</v>
      </c>
      <c r="F13" s="6">
        <v>2004</v>
      </c>
      <c r="G13" s="6">
        <v>163</v>
      </c>
      <c r="H13" s="6">
        <v>179.3</v>
      </c>
      <c r="I13" s="6">
        <v>8</v>
      </c>
      <c r="J13" s="6">
        <v>10</v>
      </c>
      <c r="K13" s="6">
        <v>10</v>
      </c>
      <c r="L13" s="6">
        <v>14</v>
      </c>
      <c r="M13" s="6">
        <v>87</v>
      </c>
      <c r="N13" s="6">
        <v>103</v>
      </c>
      <c r="O13" s="6">
        <v>17</v>
      </c>
      <c r="P13" s="9">
        <v>21</v>
      </c>
      <c r="Q13" s="6">
        <v>4206</v>
      </c>
      <c r="R13" s="6">
        <v>4680</v>
      </c>
      <c r="S13" s="6">
        <v>167</v>
      </c>
      <c r="T13" s="6">
        <v>183</v>
      </c>
      <c r="U13" s="6">
        <v>12</v>
      </c>
      <c r="V13" s="6">
        <v>14</v>
      </c>
    </row>
    <row r="14" customHeight="1" spans="1:22">
      <c r="A14" s="11">
        <v>11</v>
      </c>
      <c r="B14" s="28">
        <v>570</v>
      </c>
      <c r="C14" s="28" t="s">
        <v>148</v>
      </c>
      <c r="D14" s="28" t="s">
        <v>140</v>
      </c>
      <c r="E14" s="6">
        <v>912</v>
      </c>
      <c r="F14" s="6">
        <v>1063</v>
      </c>
      <c r="G14" s="6">
        <v>100</v>
      </c>
      <c r="H14" s="6">
        <v>110</v>
      </c>
      <c r="I14" s="6">
        <v>5</v>
      </c>
      <c r="J14" s="6">
        <v>6</v>
      </c>
      <c r="K14" s="6">
        <v>8</v>
      </c>
      <c r="L14" s="6">
        <v>12</v>
      </c>
      <c r="M14" s="6">
        <v>65</v>
      </c>
      <c r="N14" s="6">
        <v>77</v>
      </c>
      <c r="O14" s="6">
        <v>8</v>
      </c>
      <c r="P14" s="9">
        <v>11</v>
      </c>
      <c r="Q14" s="6">
        <v>2606</v>
      </c>
      <c r="R14" s="6">
        <v>3127</v>
      </c>
      <c r="S14" s="6">
        <v>106</v>
      </c>
      <c r="T14" s="6">
        <v>116</v>
      </c>
      <c r="U14" s="6">
        <v>7</v>
      </c>
      <c r="V14" s="6">
        <v>8</v>
      </c>
    </row>
    <row r="15" customHeight="1" spans="1:22">
      <c r="A15" s="11">
        <v>12</v>
      </c>
      <c r="B15" s="28">
        <v>582</v>
      </c>
      <c r="C15" s="28" t="s">
        <v>149</v>
      </c>
      <c r="D15" s="28" t="s">
        <v>140</v>
      </c>
      <c r="E15" s="6">
        <v>4633</v>
      </c>
      <c r="F15" s="6">
        <v>4900</v>
      </c>
      <c r="G15" s="6">
        <v>274</v>
      </c>
      <c r="H15" s="6">
        <v>301.4</v>
      </c>
      <c r="I15" s="6">
        <v>12</v>
      </c>
      <c r="J15" s="6">
        <v>14</v>
      </c>
      <c r="K15" s="6">
        <v>22</v>
      </c>
      <c r="L15" s="6">
        <v>25</v>
      </c>
      <c r="M15" s="6">
        <v>177</v>
      </c>
      <c r="N15" s="6">
        <v>191</v>
      </c>
      <c r="O15" s="6">
        <v>23</v>
      </c>
      <c r="P15" s="9">
        <v>27</v>
      </c>
      <c r="Q15" s="6">
        <v>8106</v>
      </c>
      <c r="R15" s="6">
        <v>8943</v>
      </c>
      <c r="S15" s="6">
        <v>209</v>
      </c>
      <c r="T15" s="6">
        <v>229</v>
      </c>
      <c r="U15" s="6">
        <v>17</v>
      </c>
      <c r="V15" s="6">
        <v>20</v>
      </c>
    </row>
    <row r="16" customHeight="1" spans="1:22">
      <c r="A16" s="11">
        <v>13</v>
      </c>
      <c r="B16" s="28">
        <v>581</v>
      </c>
      <c r="C16" s="28" t="s">
        <v>150</v>
      </c>
      <c r="D16" s="28" t="s">
        <v>140</v>
      </c>
      <c r="E16" s="6">
        <v>2186</v>
      </c>
      <c r="F16" s="6">
        <v>2355</v>
      </c>
      <c r="G16" s="6">
        <v>190</v>
      </c>
      <c r="H16" s="6">
        <v>209</v>
      </c>
      <c r="I16" s="6">
        <v>10</v>
      </c>
      <c r="J16" s="6">
        <v>12</v>
      </c>
      <c r="K16" s="6">
        <v>17</v>
      </c>
      <c r="L16" s="6">
        <v>22</v>
      </c>
      <c r="M16" s="6">
        <v>123</v>
      </c>
      <c r="N16" s="6">
        <v>133</v>
      </c>
      <c r="O16" s="6">
        <v>19</v>
      </c>
      <c r="P16" s="9">
        <v>22</v>
      </c>
      <c r="Q16" s="6">
        <v>5766</v>
      </c>
      <c r="R16" s="6">
        <v>6552</v>
      </c>
      <c r="S16" s="6">
        <v>195</v>
      </c>
      <c r="T16" s="6">
        <v>214</v>
      </c>
      <c r="U16" s="6">
        <v>17</v>
      </c>
      <c r="V16" s="6">
        <v>20</v>
      </c>
    </row>
    <row r="17" customHeight="1" spans="1:22">
      <c r="A17" s="11">
        <v>14</v>
      </c>
      <c r="B17" s="28">
        <v>585</v>
      </c>
      <c r="C17" s="28" t="s">
        <v>151</v>
      </c>
      <c r="D17" s="28" t="s">
        <v>140</v>
      </c>
      <c r="E17" s="6">
        <v>2610</v>
      </c>
      <c r="F17" s="6">
        <v>2821</v>
      </c>
      <c r="G17" s="6">
        <v>190</v>
      </c>
      <c r="H17" s="6">
        <v>209</v>
      </c>
      <c r="I17" s="6">
        <v>10</v>
      </c>
      <c r="J17" s="6">
        <v>12</v>
      </c>
      <c r="K17" s="6">
        <v>21</v>
      </c>
      <c r="L17" s="6">
        <v>21</v>
      </c>
      <c r="M17" s="6">
        <v>162</v>
      </c>
      <c r="N17" s="6">
        <v>175</v>
      </c>
      <c r="O17" s="6">
        <v>23</v>
      </c>
      <c r="P17" s="9">
        <v>27</v>
      </c>
      <c r="Q17" s="6">
        <v>5006</v>
      </c>
      <c r="R17" s="6">
        <v>5900</v>
      </c>
      <c r="S17" s="6">
        <v>236</v>
      </c>
      <c r="T17" s="6">
        <v>260</v>
      </c>
      <c r="U17" s="6">
        <v>15</v>
      </c>
      <c r="V17" s="6">
        <v>18</v>
      </c>
    </row>
    <row r="18" customHeight="1" spans="1:22">
      <c r="A18" s="11">
        <v>15</v>
      </c>
      <c r="B18" s="28">
        <v>709</v>
      </c>
      <c r="C18" s="28" t="s">
        <v>152</v>
      </c>
      <c r="D18" s="28" t="s">
        <v>140</v>
      </c>
      <c r="E18" s="6">
        <v>850</v>
      </c>
      <c r="F18" s="6">
        <v>987</v>
      </c>
      <c r="G18" s="6">
        <v>134</v>
      </c>
      <c r="H18" s="6">
        <v>147.4</v>
      </c>
      <c r="I18" s="6">
        <v>8</v>
      </c>
      <c r="J18" s="6">
        <v>10</v>
      </c>
      <c r="K18" s="6">
        <v>11</v>
      </c>
      <c r="L18" s="6">
        <v>14</v>
      </c>
      <c r="M18" s="6">
        <v>99</v>
      </c>
      <c r="N18" s="6">
        <v>117</v>
      </c>
      <c r="O18" s="6">
        <v>23</v>
      </c>
      <c r="P18" s="9">
        <v>27</v>
      </c>
      <c r="Q18" s="6">
        <v>4206</v>
      </c>
      <c r="R18" s="6">
        <v>4680</v>
      </c>
      <c r="S18" s="6">
        <v>167</v>
      </c>
      <c r="T18" s="6">
        <v>183</v>
      </c>
      <c r="U18" s="6">
        <v>13</v>
      </c>
      <c r="V18" s="6">
        <v>16</v>
      </c>
    </row>
    <row r="19" customHeight="1" spans="1:22">
      <c r="A19" s="11">
        <v>16</v>
      </c>
      <c r="B19" s="28">
        <v>726</v>
      </c>
      <c r="C19" s="28" t="s">
        <v>153</v>
      </c>
      <c r="D19" s="28" t="s">
        <v>140</v>
      </c>
      <c r="E19" s="6">
        <v>3243</v>
      </c>
      <c r="F19" s="6">
        <v>3517</v>
      </c>
      <c r="G19" s="6">
        <v>168</v>
      </c>
      <c r="H19" s="6">
        <v>184.8</v>
      </c>
      <c r="I19" s="6">
        <v>8</v>
      </c>
      <c r="J19" s="6">
        <v>10</v>
      </c>
      <c r="K19" s="6">
        <v>11</v>
      </c>
      <c r="L19" s="6">
        <v>14</v>
      </c>
      <c r="M19" s="6">
        <v>87</v>
      </c>
      <c r="N19" s="6">
        <v>103</v>
      </c>
      <c r="O19" s="6">
        <v>23</v>
      </c>
      <c r="P19" s="9">
        <v>27</v>
      </c>
      <c r="Q19" s="6">
        <v>4206</v>
      </c>
      <c r="R19" s="6">
        <v>4680</v>
      </c>
      <c r="S19" s="6">
        <v>167</v>
      </c>
      <c r="T19" s="6">
        <v>183</v>
      </c>
      <c r="U19" s="6">
        <v>12</v>
      </c>
      <c r="V19" s="6">
        <v>14</v>
      </c>
    </row>
    <row r="20" customHeight="1" spans="1:22">
      <c r="A20" s="11">
        <v>17</v>
      </c>
      <c r="B20" s="28">
        <v>727</v>
      </c>
      <c r="C20" s="28" t="s">
        <v>154</v>
      </c>
      <c r="D20" s="28" t="s">
        <v>140</v>
      </c>
      <c r="E20" s="6">
        <v>1172</v>
      </c>
      <c r="F20" s="6">
        <v>1356</v>
      </c>
      <c r="G20" s="6">
        <v>100</v>
      </c>
      <c r="H20" s="6">
        <v>110</v>
      </c>
      <c r="I20" s="6">
        <v>5</v>
      </c>
      <c r="J20" s="6">
        <v>6</v>
      </c>
      <c r="K20" s="6">
        <v>12</v>
      </c>
      <c r="L20" s="6">
        <v>15</v>
      </c>
      <c r="M20" s="6">
        <v>65</v>
      </c>
      <c r="N20" s="6">
        <v>77</v>
      </c>
      <c r="O20" s="6">
        <v>10</v>
      </c>
      <c r="P20" s="9">
        <v>13</v>
      </c>
      <c r="Q20" s="6">
        <v>3170</v>
      </c>
      <c r="R20" s="6">
        <v>3557</v>
      </c>
      <c r="S20" s="6">
        <v>106</v>
      </c>
      <c r="T20" s="6">
        <v>116</v>
      </c>
      <c r="U20" s="6">
        <v>7</v>
      </c>
      <c r="V20" s="6">
        <v>8</v>
      </c>
    </row>
    <row r="21" customHeight="1" spans="1:22">
      <c r="A21" s="11">
        <v>18</v>
      </c>
      <c r="B21" s="28">
        <v>730</v>
      </c>
      <c r="C21" s="28" t="s">
        <v>155</v>
      </c>
      <c r="D21" s="28" t="s">
        <v>140</v>
      </c>
      <c r="E21" s="6">
        <v>1412</v>
      </c>
      <c r="F21" s="6">
        <v>1644</v>
      </c>
      <c r="G21" s="6">
        <v>190</v>
      </c>
      <c r="H21" s="6">
        <v>209</v>
      </c>
      <c r="I21" s="6">
        <v>10</v>
      </c>
      <c r="J21" s="6">
        <v>12</v>
      </c>
      <c r="K21" s="6">
        <v>19</v>
      </c>
      <c r="L21" s="6">
        <v>25</v>
      </c>
      <c r="M21" s="6">
        <v>200</v>
      </c>
      <c r="N21" s="6">
        <v>216</v>
      </c>
      <c r="O21" s="6">
        <v>23</v>
      </c>
      <c r="P21" s="9">
        <v>27</v>
      </c>
      <c r="Q21" s="6">
        <v>8206</v>
      </c>
      <c r="R21" s="6">
        <v>8690</v>
      </c>
      <c r="S21" s="6">
        <v>195</v>
      </c>
      <c r="T21" s="6">
        <v>214</v>
      </c>
      <c r="U21" s="6">
        <v>17</v>
      </c>
      <c r="V21" s="6">
        <v>20</v>
      </c>
    </row>
    <row r="22" customHeight="1" spans="1:22">
      <c r="A22" s="11">
        <v>19</v>
      </c>
      <c r="B22" s="28">
        <v>347</v>
      </c>
      <c r="C22" s="28" t="s">
        <v>156</v>
      </c>
      <c r="D22" s="28" t="s">
        <v>140</v>
      </c>
      <c r="E22" s="6">
        <v>1532</v>
      </c>
      <c r="F22" s="6">
        <v>1788</v>
      </c>
      <c r="G22" s="6">
        <v>120</v>
      </c>
      <c r="H22" s="6">
        <v>132</v>
      </c>
      <c r="I22" s="6">
        <v>6</v>
      </c>
      <c r="J22" s="6">
        <v>7</v>
      </c>
      <c r="K22" s="6">
        <v>11</v>
      </c>
      <c r="L22" s="6">
        <v>14</v>
      </c>
      <c r="M22" s="6">
        <v>78</v>
      </c>
      <c r="N22" s="6">
        <v>92</v>
      </c>
      <c r="O22" s="6">
        <v>11</v>
      </c>
      <c r="P22" s="9">
        <v>15</v>
      </c>
      <c r="Q22" s="6">
        <v>2807</v>
      </c>
      <c r="R22" s="6">
        <v>3360</v>
      </c>
      <c r="S22" s="6">
        <v>125</v>
      </c>
      <c r="T22" s="6">
        <v>138</v>
      </c>
      <c r="U22" s="6">
        <v>9</v>
      </c>
      <c r="V22" s="6">
        <v>11</v>
      </c>
    </row>
    <row r="23" customHeight="1" spans="1:22">
      <c r="A23" s="11">
        <v>20</v>
      </c>
      <c r="B23" s="28">
        <v>745</v>
      </c>
      <c r="C23" s="28" t="s">
        <v>157</v>
      </c>
      <c r="D23" s="28" t="s">
        <v>140</v>
      </c>
      <c r="E23" s="6">
        <v>1532</v>
      </c>
      <c r="F23" s="6">
        <v>1788</v>
      </c>
      <c r="G23" s="6">
        <v>120</v>
      </c>
      <c r="H23" s="6">
        <v>132</v>
      </c>
      <c r="I23" s="6">
        <v>6</v>
      </c>
      <c r="J23" s="6">
        <v>7</v>
      </c>
      <c r="K23" s="6">
        <v>15</v>
      </c>
      <c r="L23" s="6">
        <v>19</v>
      </c>
      <c r="M23" s="6">
        <v>78</v>
      </c>
      <c r="N23" s="6">
        <v>92</v>
      </c>
      <c r="O23" s="6">
        <v>11</v>
      </c>
      <c r="P23" s="9">
        <v>15</v>
      </c>
      <c r="Q23" s="6">
        <v>3406</v>
      </c>
      <c r="R23" s="6">
        <v>3720</v>
      </c>
      <c r="S23" s="6">
        <v>125</v>
      </c>
      <c r="T23" s="6">
        <v>138</v>
      </c>
      <c r="U23" s="6">
        <v>10</v>
      </c>
      <c r="V23" s="6">
        <v>12</v>
      </c>
    </row>
    <row r="24" customHeight="1" spans="1:22">
      <c r="A24" s="11">
        <v>21</v>
      </c>
      <c r="B24" s="28">
        <v>752</v>
      </c>
      <c r="C24" s="28" t="s">
        <v>158</v>
      </c>
      <c r="D24" s="28" t="s">
        <v>140</v>
      </c>
      <c r="E24" s="6">
        <v>1280</v>
      </c>
      <c r="F24" s="6">
        <v>1486</v>
      </c>
      <c r="G24" s="6">
        <v>100</v>
      </c>
      <c r="H24" s="6">
        <v>110</v>
      </c>
      <c r="I24" s="6">
        <v>5</v>
      </c>
      <c r="J24" s="6">
        <v>6</v>
      </c>
      <c r="K24" s="6">
        <v>9</v>
      </c>
      <c r="L24" s="6">
        <v>14</v>
      </c>
      <c r="M24" s="6">
        <v>65</v>
      </c>
      <c r="N24" s="6">
        <v>77</v>
      </c>
      <c r="O24" s="6">
        <v>8</v>
      </c>
      <c r="P24" s="9">
        <v>11</v>
      </c>
      <c r="Q24" s="6">
        <v>1307</v>
      </c>
      <c r="R24" s="6">
        <v>1568</v>
      </c>
      <c r="S24" s="6">
        <v>83</v>
      </c>
      <c r="T24" s="6">
        <v>92</v>
      </c>
      <c r="U24" s="6">
        <v>8</v>
      </c>
      <c r="V24" s="6">
        <v>10</v>
      </c>
    </row>
    <row r="25" customHeight="1" spans="1:22">
      <c r="A25" s="11">
        <v>22</v>
      </c>
      <c r="B25" s="28">
        <v>102565</v>
      </c>
      <c r="C25" s="28" t="s">
        <v>159</v>
      </c>
      <c r="D25" s="28" t="s">
        <v>140</v>
      </c>
      <c r="E25" s="6">
        <v>1280</v>
      </c>
      <c r="F25" s="6">
        <v>1486</v>
      </c>
      <c r="G25" s="6">
        <v>94</v>
      </c>
      <c r="H25" s="6">
        <v>103.4</v>
      </c>
      <c r="I25" s="6">
        <v>5</v>
      </c>
      <c r="J25" s="6">
        <v>6</v>
      </c>
      <c r="K25" s="6">
        <v>9</v>
      </c>
      <c r="L25" s="6">
        <v>14</v>
      </c>
      <c r="M25" s="6">
        <v>60</v>
      </c>
      <c r="N25" s="6">
        <v>71</v>
      </c>
      <c r="O25" s="6">
        <v>6</v>
      </c>
      <c r="P25" s="9">
        <v>8</v>
      </c>
      <c r="Q25" s="6">
        <v>1907</v>
      </c>
      <c r="R25" s="6">
        <v>2288</v>
      </c>
      <c r="S25" s="6">
        <v>111</v>
      </c>
      <c r="T25" s="6">
        <v>122</v>
      </c>
      <c r="U25" s="6">
        <v>8</v>
      </c>
      <c r="V25" s="6">
        <v>10</v>
      </c>
    </row>
    <row r="26" customHeight="1" spans="1:22">
      <c r="A26" s="11">
        <v>23</v>
      </c>
      <c r="B26" s="28">
        <v>102934</v>
      </c>
      <c r="C26" s="28" t="s">
        <v>160</v>
      </c>
      <c r="D26" s="28" t="s">
        <v>140</v>
      </c>
      <c r="E26" s="6">
        <v>1012</v>
      </c>
      <c r="F26" s="6">
        <v>1164</v>
      </c>
      <c r="G26" s="6">
        <v>134</v>
      </c>
      <c r="H26" s="6">
        <v>147.4</v>
      </c>
      <c r="I26" s="6">
        <v>8</v>
      </c>
      <c r="J26" s="6">
        <v>10</v>
      </c>
      <c r="K26" s="6">
        <v>15</v>
      </c>
      <c r="L26" s="6">
        <v>19</v>
      </c>
      <c r="M26" s="6">
        <v>87</v>
      </c>
      <c r="N26" s="6">
        <v>103</v>
      </c>
      <c r="O26" s="6">
        <v>23</v>
      </c>
      <c r="P26" s="9">
        <v>27</v>
      </c>
      <c r="Q26" s="6">
        <v>4206</v>
      </c>
      <c r="R26" s="6">
        <v>4680</v>
      </c>
      <c r="S26" s="6">
        <v>195</v>
      </c>
      <c r="T26" s="6">
        <v>214</v>
      </c>
      <c r="U26" s="6">
        <v>13</v>
      </c>
      <c r="V26" s="6">
        <v>16</v>
      </c>
    </row>
    <row r="27" customHeight="1" spans="1:22">
      <c r="A27" s="11">
        <v>24</v>
      </c>
      <c r="B27" s="28">
        <v>103198</v>
      </c>
      <c r="C27" s="28" t="s">
        <v>161</v>
      </c>
      <c r="D27" s="28" t="s">
        <v>140</v>
      </c>
      <c r="E27" s="6">
        <v>1012</v>
      </c>
      <c r="F27" s="6">
        <v>1164</v>
      </c>
      <c r="G27" s="6">
        <v>115</v>
      </c>
      <c r="H27" s="6">
        <v>126.5</v>
      </c>
      <c r="I27" s="6">
        <v>6</v>
      </c>
      <c r="J27" s="6">
        <v>7</v>
      </c>
      <c r="K27" s="6">
        <v>11</v>
      </c>
      <c r="L27" s="6">
        <v>14</v>
      </c>
      <c r="M27" s="6">
        <v>73</v>
      </c>
      <c r="N27" s="6">
        <v>86</v>
      </c>
      <c r="O27" s="6">
        <v>11</v>
      </c>
      <c r="P27" s="9">
        <v>15</v>
      </c>
      <c r="Q27" s="6">
        <v>1425</v>
      </c>
      <c r="R27" s="6">
        <v>1710</v>
      </c>
      <c r="S27" s="6">
        <v>125</v>
      </c>
      <c r="T27" s="6">
        <v>138</v>
      </c>
      <c r="U27" s="6">
        <v>9</v>
      </c>
      <c r="V27" s="6">
        <v>11</v>
      </c>
    </row>
    <row r="28" customHeight="1" spans="1:22">
      <c r="A28" s="11">
        <v>25</v>
      </c>
      <c r="B28" s="28">
        <v>103199</v>
      </c>
      <c r="C28" s="28" t="s">
        <v>162</v>
      </c>
      <c r="D28" s="28" t="s">
        <v>140</v>
      </c>
      <c r="E28" s="6">
        <v>1280</v>
      </c>
      <c r="F28" s="6">
        <v>1486</v>
      </c>
      <c r="G28" s="6">
        <v>94</v>
      </c>
      <c r="H28" s="6">
        <v>103.4</v>
      </c>
      <c r="I28" s="6">
        <v>5</v>
      </c>
      <c r="J28" s="6">
        <v>6</v>
      </c>
      <c r="K28" s="6">
        <v>9</v>
      </c>
      <c r="L28" s="6">
        <v>14</v>
      </c>
      <c r="M28" s="6">
        <v>60</v>
      </c>
      <c r="N28" s="6">
        <v>71</v>
      </c>
      <c r="O28" s="6">
        <v>8</v>
      </c>
      <c r="P28" s="9">
        <v>11</v>
      </c>
      <c r="Q28" s="6">
        <v>1307</v>
      </c>
      <c r="R28" s="6">
        <v>1568</v>
      </c>
      <c r="S28" s="6">
        <v>111</v>
      </c>
      <c r="T28" s="6">
        <v>122</v>
      </c>
      <c r="U28" s="6">
        <v>7</v>
      </c>
      <c r="V28" s="6">
        <v>8</v>
      </c>
    </row>
    <row r="29" customHeight="1" spans="1:22">
      <c r="A29" s="11">
        <v>26</v>
      </c>
      <c r="B29" s="28">
        <v>104429</v>
      </c>
      <c r="C29" s="28" t="s">
        <v>163</v>
      </c>
      <c r="D29" s="28" t="s">
        <v>140</v>
      </c>
      <c r="E29" s="6">
        <v>420</v>
      </c>
      <c r="F29" s="6">
        <v>525</v>
      </c>
      <c r="G29" s="6">
        <v>48</v>
      </c>
      <c r="H29" s="6">
        <v>57.6</v>
      </c>
      <c r="I29" s="6">
        <v>2</v>
      </c>
      <c r="J29" s="6">
        <v>2</v>
      </c>
      <c r="K29" s="6">
        <v>5</v>
      </c>
      <c r="L29" s="6">
        <v>8</v>
      </c>
      <c r="M29" s="6">
        <v>29</v>
      </c>
      <c r="N29" s="6">
        <v>34</v>
      </c>
      <c r="O29" s="6">
        <v>4</v>
      </c>
      <c r="P29" s="9">
        <v>7</v>
      </c>
      <c r="Q29" s="6">
        <v>907</v>
      </c>
      <c r="R29" s="6">
        <v>1088</v>
      </c>
      <c r="S29" s="6">
        <v>52</v>
      </c>
      <c r="T29" s="6">
        <v>57</v>
      </c>
      <c r="U29" s="6">
        <v>3</v>
      </c>
      <c r="V29" s="6">
        <v>4</v>
      </c>
    </row>
    <row r="30" customHeight="1" spans="1:22">
      <c r="A30" s="11">
        <v>27</v>
      </c>
      <c r="B30" s="28">
        <v>105267</v>
      </c>
      <c r="C30" s="28" t="s">
        <v>164</v>
      </c>
      <c r="D30" s="28" t="s">
        <v>140</v>
      </c>
      <c r="E30" s="6">
        <v>697</v>
      </c>
      <c r="F30" s="6">
        <v>800</v>
      </c>
      <c r="G30" s="6">
        <v>69</v>
      </c>
      <c r="H30" s="6">
        <v>79.35</v>
      </c>
      <c r="I30" s="6">
        <v>3</v>
      </c>
      <c r="J30" s="6">
        <v>4</v>
      </c>
      <c r="K30" s="6">
        <v>7</v>
      </c>
      <c r="L30" s="6">
        <v>11</v>
      </c>
      <c r="M30" s="6">
        <v>29</v>
      </c>
      <c r="N30" s="6">
        <v>34</v>
      </c>
      <c r="O30" s="6">
        <v>6</v>
      </c>
      <c r="P30" s="9">
        <v>10</v>
      </c>
      <c r="Q30" s="6">
        <v>907</v>
      </c>
      <c r="R30" s="6">
        <v>1088</v>
      </c>
      <c r="S30" s="6">
        <v>70</v>
      </c>
      <c r="T30" s="6">
        <v>76</v>
      </c>
      <c r="U30" s="6">
        <v>5</v>
      </c>
      <c r="V30" s="6">
        <v>6</v>
      </c>
    </row>
    <row r="31" customHeight="1" spans="1:22">
      <c r="A31" s="11">
        <v>28</v>
      </c>
      <c r="B31" s="28">
        <v>387</v>
      </c>
      <c r="C31" s="28" t="s">
        <v>165</v>
      </c>
      <c r="D31" s="28" t="s">
        <v>166</v>
      </c>
      <c r="E31" s="6">
        <v>2643</v>
      </c>
      <c r="F31" s="6">
        <v>2857</v>
      </c>
      <c r="G31" s="6">
        <v>190</v>
      </c>
      <c r="H31" s="6">
        <v>209</v>
      </c>
      <c r="I31" s="6">
        <v>10</v>
      </c>
      <c r="J31" s="6">
        <v>12</v>
      </c>
      <c r="K31" s="6">
        <v>17</v>
      </c>
      <c r="L31" s="6">
        <v>22</v>
      </c>
      <c r="M31" s="6">
        <v>171</v>
      </c>
      <c r="N31" s="6">
        <v>185</v>
      </c>
      <c r="O31" s="6">
        <v>23</v>
      </c>
      <c r="P31" s="9">
        <v>27</v>
      </c>
      <c r="Q31" s="6">
        <v>3106</v>
      </c>
      <c r="R31" s="6">
        <v>3480</v>
      </c>
      <c r="S31" s="6">
        <v>236</v>
      </c>
      <c r="T31" s="6">
        <v>260</v>
      </c>
      <c r="U31" s="6">
        <v>15</v>
      </c>
      <c r="V31" s="6">
        <v>18</v>
      </c>
    </row>
    <row r="32" customHeight="1" spans="1:22">
      <c r="A32" s="11">
        <v>29</v>
      </c>
      <c r="B32" s="28">
        <v>377</v>
      </c>
      <c r="C32" s="28" t="s">
        <v>167</v>
      </c>
      <c r="D32" s="28" t="s">
        <v>166</v>
      </c>
      <c r="E32" s="6">
        <v>850</v>
      </c>
      <c r="F32" s="6">
        <v>987</v>
      </c>
      <c r="G32" s="6">
        <v>134</v>
      </c>
      <c r="H32" s="6">
        <v>147.4</v>
      </c>
      <c r="I32" s="6">
        <v>8</v>
      </c>
      <c r="J32" s="6">
        <v>10</v>
      </c>
      <c r="K32" s="6">
        <v>10</v>
      </c>
      <c r="L32" s="6">
        <v>13</v>
      </c>
      <c r="M32" s="6">
        <v>119</v>
      </c>
      <c r="N32" s="6">
        <v>129</v>
      </c>
      <c r="O32" s="6">
        <v>15</v>
      </c>
      <c r="P32" s="9">
        <v>19</v>
      </c>
      <c r="Q32" s="6">
        <v>3406</v>
      </c>
      <c r="R32" s="6">
        <v>3720</v>
      </c>
      <c r="S32" s="6">
        <v>167</v>
      </c>
      <c r="T32" s="6">
        <v>183</v>
      </c>
      <c r="U32" s="6">
        <v>13</v>
      </c>
      <c r="V32" s="6">
        <v>16</v>
      </c>
    </row>
    <row r="33" customHeight="1" spans="1:22">
      <c r="A33" s="11">
        <v>30</v>
      </c>
      <c r="B33" s="28">
        <v>399</v>
      </c>
      <c r="C33" s="28" t="s">
        <v>168</v>
      </c>
      <c r="D33" s="28" t="s">
        <v>166</v>
      </c>
      <c r="E33" s="6">
        <v>1112</v>
      </c>
      <c r="F33" s="6">
        <v>1284</v>
      </c>
      <c r="G33" s="6">
        <v>134</v>
      </c>
      <c r="H33" s="6">
        <v>147.4</v>
      </c>
      <c r="I33" s="6">
        <v>8</v>
      </c>
      <c r="J33" s="6">
        <v>10</v>
      </c>
      <c r="K33" s="6">
        <v>12</v>
      </c>
      <c r="L33" s="6">
        <v>15</v>
      </c>
      <c r="M33" s="6">
        <v>87</v>
      </c>
      <c r="N33" s="6">
        <v>103</v>
      </c>
      <c r="O33" s="6">
        <v>15</v>
      </c>
      <c r="P33" s="9">
        <v>19</v>
      </c>
      <c r="Q33" s="6">
        <v>3406</v>
      </c>
      <c r="R33" s="6">
        <v>3720</v>
      </c>
      <c r="S33" s="6">
        <v>167</v>
      </c>
      <c r="T33" s="6">
        <v>183</v>
      </c>
      <c r="U33" s="6">
        <v>12</v>
      </c>
      <c r="V33" s="6">
        <v>14</v>
      </c>
    </row>
    <row r="34" customHeight="1" spans="1:22">
      <c r="A34" s="11">
        <v>31</v>
      </c>
      <c r="B34" s="28">
        <v>545</v>
      </c>
      <c r="C34" s="28" t="s">
        <v>169</v>
      </c>
      <c r="D34" s="28" t="s">
        <v>166</v>
      </c>
      <c r="E34" s="6">
        <v>940</v>
      </c>
      <c r="F34" s="6">
        <v>1097</v>
      </c>
      <c r="G34" s="6">
        <v>86</v>
      </c>
      <c r="H34" s="6">
        <v>98.9</v>
      </c>
      <c r="I34" s="6">
        <v>3</v>
      </c>
      <c r="J34" s="6">
        <v>4</v>
      </c>
      <c r="K34" s="6">
        <v>7</v>
      </c>
      <c r="L34" s="6">
        <v>11</v>
      </c>
      <c r="M34" s="6">
        <v>47</v>
      </c>
      <c r="N34" s="6">
        <v>52</v>
      </c>
      <c r="O34" s="6">
        <v>6</v>
      </c>
      <c r="P34" s="9">
        <v>10</v>
      </c>
      <c r="Q34" s="6">
        <v>4906</v>
      </c>
      <c r="R34" s="6">
        <v>5520</v>
      </c>
      <c r="S34" s="6">
        <v>70</v>
      </c>
      <c r="T34" s="6">
        <v>76</v>
      </c>
      <c r="U34" s="6">
        <v>5</v>
      </c>
      <c r="V34" s="6">
        <v>6</v>
      </c>
    </row>
    <row r="35" customHeight="1" spans="1:22">
      <c r="A35" s="11">
        <v>32</v>
      </c>
      <c r="B35" s="28">
        <v>546</v>
      </c>
      <c r="C35" s="28" t="s">
        <v>170</v>
      </c>
      <c r="D35" s="28" t="s">
        <v>166</v>
      </c>
      <c r="E35" s="6">
        <v>1815</v>
      </c>
      <c r="F35" s="6">
        <v>2028</v>
      </c>
      <c r="G35" s="6">
        <v>141</v>
      </c>
      <c r="H35" s="6">
        <v>155.1</v>
      </c>
      <c r="I35" s="6">
        <v>8</v>
      </c>
      <c r="J35" s="6">
        <v>10</v>
      </c>
      <c r="K35" s="6">
        <v>11</v>
      </c>
      <c r="L35" s="6">
        <v>14</v>
      </c>
      <c r="M35" s="6">
        <v>116</v>
      </c>
      <c r="N35" s="6">
        <v>125</v>
      </c>
      <c r="O35" s="6">
        <v>17</v>
      </c>
      <c r="P35" s="9">
        <v>21</v>
      </c>
      <c r="Q35" s="6">
        <v>4206</v>
      </c>
      <c r="R35" s="6">
        <v>4680</v>
      </c>
      <c r="S35" s="6">
        <v>195</v>
      </c>
      <c r="T35" s="6">
        <v>214</v>
      </c>
      <c r="U35" s="6">
        <v>13</v>
      </c>
      <c r="V35" s="6">
        <v>16</v>
      </c>
    </row>
    <row r="36" customHeight="1" spans="1:22">
      <c r="A36" s="11">
        <v>33</v>
      </c>
      <c r="B36" s="33">
        <v>571</v>
      </c>
      <c r="C36" s="33" t="s">
        <v>171</v>
      </c>
      <c r="D36" s="33" t="s">
        <v>166</v>
      </c>
      <c r="E36" s="6">
        <v>1412</v>
      </c>
      <c r="F36" s="6">
        <v>1644</v>
      </c>
      <c r="G36" s="6">
        <v>260</v>
      </c>
      <c r="H36" s="6">
        <v>286</v>
      </c>
      <c r="I36" s="6">
        <v>10</v>
      </c>
      <c r="J36" s="6">
        <v>12</v>
      </c>
      <c r="K36" s="6">
        <v>17</v>
      </c>
      <c r="L36" s="6">
        <v>22</v>
      </c>
      <c r="M36" s="6">
        <v>123</v>
      </c>
      <c r="N36" s="6">
        <v>133</v>
      </c>
      <c r="O36" s="6">
        <v>23</v>
      </c>
      <c r="P36" s="9">
        <v>27</v>
      </c>
      <c r="Q36" s="6">
        <v>3306</v>
      </c>
      <c r="R36" s="6">
        <v>3967</v>
      </c>
      <c r="S36" s="6">
        <v>236</v>
      </c>
      <c r="T36" s="6">
        <v>260</v>
      </c>
      <c r="U36" s="6">
        <v>17</v>
      </c>
      <c r="V36" s="6">
        <v>20</v>
      </c>
    </row>
    <row r="37" customHeight="1" spans="1:22">
      <c r="A37" s="11">
        <v>34</v>
      </c>
      <c r="B37" s="28">
        <v>573</v>
      </c>
      <c r="C37" s="28" t="s">
        <v>172</v>
      </c>
      <c r="D37" s="28" t="s">
        <v>166</v>
      </c>
      <c r="E37" s="6">
        <v>1172</v>
      </c>
      <c r="F37" s="6">
        <v>1356</v>
      </c>
      <c r="G37" s="6">
        <v>100</v>
      </c>
      <c r="H37" s="6">
        <v>110</v>
      </c>
      <c r="I37" s="6">
        <v>5</v>
      </c>
      <c r="J37" s="6">
        <v>6</v>
      </c>
      <c r="K37" s="6">
        <v>9</v>
      </c>
      <c r="L37" s="6">
        <v>14</v>
      </c>
      <c r="M37" s="6">
        <v>65</v>
      </c>
      <c r="N37" s="6">
        <v>77</v>
      </c>
      <c r="O37" s="6">
        <v>8</v>
      </c>
      <c r="P37" s="9">
        <v>11</v>
      </c>
      <c r="Q37" s="6">
        <v>2206</v>
      </c>
      <c r="R37" s="6">
        <v>2647</v>
      </c>
      <c r="S37" s="6">
        <v>106</v>
      </c>
      <c r="T37" s="6">
        <v>116</v>
      </c>
      <c r="U37" s="6">
        <v>7</v>
      </c>
      <c r="V37" s="6">
        <v>8</v>
      </c>
    </row>
    <row r="38" customHeight="1" spans="1:22">
      <c r="A38" s="11">
        <v>35</v>
      </c>
      <c r="B38" s="28">
        <v>584</v>
      </c>
      <c r="C38" s="28" t="s">
        <v>173</v>
      </c>
      <c r="D38" s="28" t="s">
        <v>166</v>
      </c>
      <c r="E38" s="6">
        <v>1532</v>
      </c>
      <c r="F38" s="6">
        <v>1788</v>
      </c>
      <c r="G38" s="6">
        <v>120</v>
      </c>
      <c r="H38" s="6">
        <v>132</v>
      </c>
      <c r="I38" s="6">
        <v>6</v>
      </c>
      <c r="J38" s="6">
        <v>7</v>
      </c>
      <c r="K38" s="6">
        <v>10</v>
      </c>
      <c r="L38" s="6">
        <v>13</v>
      </c>
      <c r="M38" s="6">
        <v>78</v>
      </c>
      <c r="N38" s="6">
        <v>92</v>
      </c>
      <c r="O38" s="6">
        <v>11</v>
      </c>
      <c r="P38" s="9">
        <v>15</v>
      </c>
      <c r="Q38" s="6">
        <v>4006</v>
      </c>
      <c r="R38" s="6">
        <v>4440</v>
      </c>
      <c r="S38" s="6">
        <v>111</v>
      </c>
      <c r="T38" s="6">
        <v>122</v>
      </c>
      <c r="U38" s="6">
        <v>9</v>
      </c>
      <c r="V38" s="6">
        <v>11</v>
      </c>
    </row>
    <row r="39" customHeight="1" spans="1:22">
      <c r="A39" s="11">
        <v>36</v>
      </c>
      <c r="B39" s="28">
        <v>707</v>
      </c>
      <c r="C39" s="28" t="s">
        <v>174</v>
      </c>
      <c r="D39" s="28" t="s">
        <v>166</v>
      </c>
      <c r="E39" s="6">
        <v>1412</v>
      </c>
      <c r="F39" s="6">
        <v>1644</v>
      </c>
      <c r="G39" s="6">
        <v>227</v>
      </c>
      <c r="H39" s="6">
        <v>249.7</v>
      </c>
      <c r="I39" s="6">
        <v>10</v>
      </c>
      <c r="J39" s="6">
        <v>12</v>
      </c>
      <c r="K39" s="6">
        <v>21</v>
      </c>
      <c r="L39" s="6">
        <v>21</v>
      </c>
      <c r="M39" s="6">
        <v>244</v>
      </c>
      <c r="N39" s="6">
        <v>259</v>
      </c>
      <c r="O39" s="6">
        <v>19</v>
      </c>
      <c r="P39" s="9">
        <v>22</v>
      </c>
      <c r="Q39" s="6">
        <v>3106</v>
      </c>
      <c r="R39" s="6">
        <v>3480</v>
      </c>
      <c r="S39" s="6">
        <v>236</v>
      </c>
      <c r="T39" s="6">
        <v>260</v>
      </c>
      <c r="U39" s="6">
        <v>17</v>
      </c>
      <c r="V39" s="6">
        <v>20</v>
      </c>
    </row>
    <row r="40" customHeight="1" spans="1:22">
      <c r="A40" s="11">
        <v>37</v>
      </c>
      <c r="B40" s="28">
        <v>598</v>
      </c>
      <c r="C40" s="28" t="s">
        <v>175</v>
      </c>
      <c r="D40" s="28" t="s">
        <v>166</v>
      </c>
      <c r="E40" s="6">
        <v>1532</v>
      </c>
      <c r="F40" s="6">
        <v>1788</v>
      </c>
      <c r="G40" s="6">
        <v>139</v>
      </c>
      <c r="H40" s="6">
        <v>152.9</v>
      </c>
      <c r="I40" s="6">
        <v>6</v>
      </c>
      <c r="J40" s="6">
        <v>7</v>
      </c>
      <c r="K40" s="6">
        <v>13</v>
      </c>
      <c r="L40" s="6">
        <v>16</v>
      </c>
      <c r="M40" s="6">
        <v>81</v>
      </c>
      <c r="N40" s="6">
        <v>96</v>
      </c>
      <c r="O40" s="6">
        <v>7</v>
      </c>
      <c r="P40" s="9">
        <v>9</v>
      </c>
      <c r="Q40" s="6">
        <v>3006</v>
      </c>
      <c r="R40" s="6">
        <v>3360</v>
      </c>
      <c r="S40" s="6">
        <v>125</v>
      </c>
      <c r="T40" s="6">
        <v>138</v>
      </c>
      <c r="U40" s="6">
        <v>9</v>
      </c>
      <c r="V40" s="6">
        <v>11</v>
      </c>
    </row>
    <row r="41" customHeight="1" spans="1:22">
      <c r="A41" s="11">
        <v>38</v>
      </c>
      <c r="B41" s="28">
        <v>712</v>
      </c>
      <c r="C41" s="28" t="s">
        <v>176</v>
      </c>
      <c r="D41" s="28" t="s">
        <v>166</v>
      </c>
      <c r="E41" s="6">
        <v>4842</v>
      </c>
      <c r="F41" s="6">
        <v>5078</v>
      </c>
      <c r="G41" s="6">
        <v>257</v>
      </c>
      <c r="H41" s="6">
        <v>282.7</v>
      </c>
      <c r="I41" s="6">
        <v>10</v>
      </c>
      <c r="J41" s="6">
        <v>12</v>
      </c>
      <c r="K41" s="6">
        <v>17</v>
      </c>
      <c r="L41" s="6">
        <v>22</v>
      </c>
      <c r="M41" s="6">
        <v>194</v>
      </c>
      <c r="N41" s="6">
        <v>210</v>
      </c>
      <c r="O41" s="6">
        <v>19</v>
      </c>
      <c r="P41" s="9">
        <v>22</v>
      </c>
      <c r="Q41" s="6">
        <v>6606</v>
      </c>
      <c r="R41" s="6">
        <v>7560</v>
      </c>
      <c r="S41" s="6">
        <v>236</v>
      </c>
      <c r="T41" s="6">
        <v>260</v>
      </c>
      <c r="U41" s="6">
        <v>15</v>
      </c>
      <c r="V41" s="6">
        <v>18</v>
      </c>
    </row>
    <row r="42" customHeight="1" spans="1:22">
      <c r="A42" s="11">
        <v>39</v>
      </c>
      <c r="B42" s="28">
        <v>724</v>
      </c>
      <c r="C42" s="28" t="s">
        <v>177</v>
      </c>
      <c r="D42" s="28" t="s">
        <v>166</v>
      </c>
      <c r="E42" s="6">
        <v>1412</v>
      </c>
      <c r="F42" s="6">
        <v>1644</v>
      </c>
      <c r="G42" s="6">
        <v>184</v>
      </c>
      <c r="H42" s="6">
        <v>202.4</v>
      </c>
      <c r="I42" s="6">
        <v>8</v>
      </c>
      <c r="J42" s="6">
        <v>10</v>
      </c>
      <c r="K42" s="6">
        <v>16</v>
      </c>
      <c r="L42" s="6">
        <v>20</v>
      </c>
      <c r="M42" s="6">
        <v>133</v>
      </c>
      <c r="N42" s="6">
        <v>144</v>
      </c>
      <c r="O42" s="6">
        <v>17</v>
      </c>
      <c r="P42" s="9">
        <v>21</v>
      </c>
      <c r="Q42" s="6">
        <v>3956</v>
      </c>
      <c r="R42" s="6">
        <v>4380</v>
      </c>
      <c r="S42" s="6">
        <v>195</v>
      </c>
      <c r="T42" s="6">
        <v>214</v>
      </c>
      <c r="U42" s="6">
        <v>13</v>
      </c>
      <c r="V42" s="6">
        <v>16</v>
      </c>
    </row>
    <row r="43" customHeight="1" spans="1:22">
      <c r="A43" s="11">
        <v>40</v>
      </c>
      <c r="B43" s="28">
        <v>737</v>
      </c>
      <c r="C43" s="28" t="s">
        <v>178</v>
      </c>
      <c r="D43" s="28" t="s">
        <v>166</v>
      </c>
      <c r="E43" s="6">
        <v>1532</v>
      </c>
      <c r="F43" s="6">
        <v>1788</v>
      </c>
      <c r="G43" s="6">
        <v>130</v>
      </c>
      <c r="H43" s="6">
        <v>143</v>
      </c>
      <c r="I43" s="6">
        <v>6</v>
      </c>
      <c r="J43" s="6">
        <v>7</v>
      </c>
      <c r="K43" s="6">
        <v>10</v>
      </c>
      <c r="L43" s="6">
        <v>13</v>
      </c>
      <c r="M43" s="6">
        <v>78</v>
      </c>
      <c r="N43" s="6">
        <v>92</v>
      </c>
      <c r="O43" s="6">
        <v>11</v>
      </c>
      <c r="P43" s="9">
        <v>15</v>
      </c>
      <c r="Q43" s="6">
        <v>3006</v>
      </c>
      <c r="R43" s="6">
        <v>3360</v>
      </c>
      <c r="S43" s="6">
        <v>125</v>
      </c>
      <c r="T43" s="6">
        <v>138</v>
      </c>
      <c r="U43" s="6">
        <v>9</v>
      </c>
      <c r="V43" s="6">
        <v>11</v>
      </c>
    </row>
    <row r="44" customHeight="1" spans="1:22">
      <c r="A44" s="11">
        <v>41</v>
      </c>
      <c r="B44" s="28">
        <v>740</v>
      </c>
      <c r="C44" s="28" t="s">
        <v>179</v>
      </c>
      <c r="D44" s="28" t="s">
        <v>166</v>
      </c>
      <c r="E44" s="6">
        <v>940</v>
      </c>
      <c r="F44" s="6">
        <v>1097</v>
      </c>
      <c r="G44" s="6">
        <v>71</v>
      </c>
      <c r="H44" s="6">
        <v>81.65</v>
      </c>
      <c r="I44" s="6">
        <v>3</v>
      </c>
      <c r="J44" s="6">
        <v>4</v>
      </c>
      <c r="K44" s="6">
        <v>4</v>
      </c>
      <c r="L44" s="6">
        <v>8</v>
      </c>
      <c r="M44" s="6">
        <v>72</v>
      </c>
      <c r="N44" s="6">
        <v>85</v>
      </c>
      <c r="O44" s="6">
        <v>6</v>
      </c>
      <c r="P44" s="9">
        <v>10</v>
      </c>
      <c r="Q44" s="6">
        <v>5506</v>
      </c>
      <c r="R44" s="6">
        <v>6240</v>
      </c>
      <c r="S44" s="6">
        <v>76</v>
      </c>
      <c r="T44" s="6">
        <v>84</v>
      </c>
      <c r="U44" s="6">
        <v>5</v>
      </c>
      <c r="V44" s="6">
        <v>6</v>
      </c>
    </row>
    <row r="45" customHeight="1" spans="1:22">
      <c r="A45" s="11">
        <v>42</v>
      </c>
      <c r="B45" s="28">
        <v>743</v>
      </c>
      <c r="C45" s="28" t="s">
        <v>180</v>
      </c>
      <c r="D45" s="28" t="s">
        <v>166</v>
      </c>
      <c r="E45" s="6">
        <v>1280</v>
      </c>
      <c r="F45" s="6">
        <v>1486</v>
      </c>
      <c r="G45" s="6">
        <v>100</v>
      </c>
      <c r="H45" s="6">
        <v>110</v>
      </c>
      <c r="I45" s="6">
        <v>5</v>
      </c>
      <c r="J45" s="6">
        <v>6</v>
      </c>
      <c r="K45" s="6">
        <v>9</v>
      </c>
      <c r="L45" s="6">
        <v>14</v>
      </c>
      <c r="M45" s="6">
        <v>65</v>
      </c>
      <c r="N45" s="6">
        <v>77</v>
      </c>
      <c r="O45" s="6">
        <v>8</v>
      </c>
      <c r="P45" s="9">
        <v>11</v>
      </c>
      <c r="Q45" s="6">
        <v>1307</v>
      </c>
      <c r="R45" s="6">
        <v>1568</v>
      </c>
      <c r="S45" s="6">
        <v>106</v>
      </c>
      <c r="T45" s="6">
        <v>116</v>
      </c>
      <c r="U45" s="6">
        <v>7</v>
      </c>
      <c r="V45" s="6">
        <v>8</v>
      </c>
    </row>
    <row r="46" customHeight="1" spans="1:22">
      <c r="A46" s="11">
        <v>43</v>
      </c>
      <c r="B46" s="28">
        <v>733</v>
      </c>
      <c r="C46" s="28" t="s">
        <v>181</v>
      </c>
      <c r="D46" s="28" t="s">
        <v>166</v>
      </c>
      <c r="E46" s="6">
        <v>697</v>
      </c>
      <c r="F46" s="6">
        <v>800</v>
      </c>
      <c r="G46" s="6">
        <v>75</v>
      </c>
      <c r="H46" s="6">
        <v>86.25</v>
      </c>
      <c r="I46" s="6">
        <v>3</v>
      </c>
      <c r="J46" s="6">
        <v>4</v>
      </c>
      <c r="K46" s="6">
        <v>7</v>
      </c>
      <c r="L46" s="6">
        <v>11</v>
      </c>
      <c r="M46" s="6">
        <v>47</v>
      </c>
      <c r="N46" s="6">
        <v>52</v>
      </c>
      <c r="O46" s="6">
        <v>4</v>
      </c>
      <c r="P46" s="9">
        <v>7</v>
      </c>
      <c r="Q46" s="6">
        <v>1806</v>
      </c>
      <c r="R46" s="6">
        <v>2167</v>
      </c>
      <c r="S46" s="6">
        <v>70</v>
      </c>
      <c r="T46" s="6">
        <v>76</v>
      </c>
      <c r="U46" s="6">
        <v>5</v>
      </c>
      <c r="V46" s="6">
        <v>6</v>
      </c>
    </row>
    <row r="47" customHeight="1" spans="1:22">
      <c r="A47" s="11">
        <v>44</v>
      </c>
      <c r="B47" s="28">
        <v>750</v>
      </c>
      <c r="C47" s="28" t="s">
        <v>182</v>
      </c>
      <c r="D47" s="28" t="s">
        <v>166</v>
      </c>
      <c r="E47" s="6">
        <v>5807</v>
      </c>
      <c r="F47" s="6">
        <v>6400</v>
      </c>
      <c r="G47" s="6">
        <v>274</v>
      </c>
      <c r="H47" s="6">
        <v>301.4</v>
      </c>
      <c r="I47" s="6">
        <v>17</v>
      </c>
      <c r="J47" s="6">
        <v>20</v>
      </c>
      <c r="K47" s="6">
        <v>60</v>
      </c>
      <c r="L47" s="6">
        <v>63</v>
      </c>
      <c r="M47" s="6">
        <v>177</v>
      </c>
      <c r="N47" s="6">
        <v>191</v>
      </c>
      <c r="O47" s="6">
        <v>30</v>
      </c>
      <c r="P47" s="9">
        <v>35</v>
      </c>
      <c r="Q47" s="6">
        <v>5600</v>
      </c>
      <c r="R47" s="6">
        <v>6720</v>
      </c>
      <c r="S47" s="6">
        <v>510</v>
      </c>
      <c r="T47" s="6">
        <v>622</v>
      </c>
      <c r="U47" s="6">
        <v>17</v>
      </c>
      <c r="V47" s="6">
        <v>20</v>
      </c>
    </row>
    <row r="48" customHeight="1" spans="1:22">
      <c r="A48" s="11">
        <v>45</v>
      </c>
      <c r="B48" s="28">
        <v>753</v>
      </c>
      <c r="C48" s="28" t="s">
        <v>183</v>
      </c>
      <c r="D48" s="28" t="s">
        <v>166</v>
      </c>
      <c r="E48" s="6">
        <v>697</v>
      </c>
      <c r="F48" s="6">
        <v>800</v>
      </c>
      <c r="G48" s="6">
        <v>71</v>
      </c>
      <c r="H48" s="6">
        <v>81.65</v>
      </c>
      <c r="I48" s="6">
        <v>3</v>
      </c>
      <c r="J48" s="6">
        <v>4</v>
      </c>
      <c r="K48" s="6">
        <v>7</v>
      </c>
      <c r="L48" s="6">
        <v>11</v>
      </c>
      <c r="M48" s="6">
        <v>47</v>
      </c>
      <c r="N48" s="6">
        <v>52</v>
      </c>
      <c r="O48" s="6">
        <v>4</v>
      </c>
      <c r="P48" s="9">
        <v>7</v>
      </c>
      <c r="Q48" s="6">
        <v>1307</v>
      </c>
      <c r="R48" s="6">
        <v>1568</v>
      </c>
      <c r="S48" s="6">
        <v>70</v>
      </c>
      <c r="T48" s="6">
        <v>76</v>
      </c>
      <c r="U48" s="6">
        <v>6</v>
      </c>
      <c r="V48" s="6">
        <v>7</v>
      </c>
    </row>
    <row r="49" customHeight="1" spans="1:22">
      <c r="A49" s="11">
        <v>46</v>
      </c>
      <c r="B49" s="28">
        <v>103639</v>
      </c>
      <c r="C49" s="28" t="s">
        <v>184</v>
      </c>
      <c r="D49" s="28" t="s">
        <v>166</v>
      </c>
      <c r="E49" s="6">
        <v>1280</v>
      </c>
      <c r="F49" s="6">
        <v>1486</v>
      </c>
      <c r="G49" s="6">
        <v>94</v>
      </c>
      <c r="H49" s="6">
        <v>103.4</v>
      </c>
      <c r="I49" s="6">
        <v>5</v>
      </c>
      <c r="J49" s="6">
        <v>6</v>
      </c>
      <c r="K49" s="6">
        <v>15</v>
      </c>
      <c r="L49" s="6">
        <v>19</v>
      </c>
      <c r="M49" s="6">
        <v>60</v>
      </c>
      <c r="N49" s="6">
        <v>71</v>
      </c>
      <c r="O49" s="6">
        <v>8</v>
      </c>
      <c r="P49" s="9">
        <v>11</v>
      </c>
      <c r="Q49" s="6">
        <v>3006</v>
      </c>
      <c r="R49" s="6">
        <v>3360</v>
      </c>
      <c r="S49" s="6">
        <v>111</v>
      </c>
      <c r="T49" s="6">
        <v>122</v>
      </c>
      <c r="U49" s="6">
        <v>7</v>
      </c>
      <c r="V49" s="6">
        <v>8</v>
      </c>
    </row>
    <row r="50" customHeight="1" spans="1:22">
      <c r="A50" s="11">
        <v>47</v>
      </c>
      <c r="B50" s="28">
        <v>104430</v>
      </c>
      <c r="C50" s="28" t="s">
        <v>185</v>
      </c>
      <c r="D50" s="28" t="s">
        <v>166</v>
      </c>
      <c r="E50" s="6">
        <v>420</v>
      </c>
      <c r="F50" s="6">
        <v>525</v>
      </c>
      <c r="G50" s="6">
        <v>48</v>
      </c>
      <c r="H50" s="6">
        <v>57.6</v>
      </c>
      <c r="I50" s="6">
        <v>2</v>
      </c>
      <c r="J50" s="6">
        <v>2</v>
      </c>
      <c r="K50" s="6">
        <v>5</v>
      </c>
      <c r="L50" s="6">
        <v>8</v>
      </c>
      <c r="M50" s="6">
        <v>29</v>
      </c>
      <c r="N50" s="6">
        <v>34</v>
      </c>
      <c r="O50" s="6">
        <v>4</v>
      </c>
      <c r="P50" s="9">
        <v>7</v>
      </c>
      <c r="Q50" s="6">
        <v>1006</v>
      </c>
      <c r="R50" s="6">
        <v>1207</v>
      </c>
      <c r="S50" s="6">
        <v>52</v>
      </c>
      <c r="T50" s="6">
        <v>57</v>
      </c>
      <c r="U50" s="6">
        <v>3</v>
      </c>
      <c r="V50" s="6">
        <v>4</v>
      </c>
    </row>
    <row r="51" customHeight="1" spans="1:22">
      <c r="A51" s="11">
        <v>48</v>
      </c>
      <c r="B51" s="28">
        <v>105396</v>
      </c>
      <c r="C51" s="28" t="s">
        <v>186</v>
      </c>
      <c r="D51" s="28" t="s">
        <v>166</v>
      </c>
      <c r="E51" s="6">
        <v>420</v>
      </c>
      <c r="F51" s="6">
        <v>525</v>
      </c>
      <c r="G51" s="6">
        <v>48</v>
      </c>
      <c r="H51" s="6">
        <v>57.6</v>
      </c>
      <c r="I51" s="6">
        <v>2</v>
      </c>
      <c r="J51" s="6">
        <v>2</v>
      </c>
      <c r="K51" s="6">
        <v>5</v>
      </c>
      <c r="L51" s="6">
        <v>8</v>
      </c>
      <c r="M51" s="6">
        <v>29</v>
      </c>
      <c r="N51" s="6">
        <v>34</v>
      </c>
      <c r="O51" s="6">
        <v>4</v>
      </c>
      <c r="P51" s="9">
        <v>7</v>
      </c>
      <c r="Q51" s="6">
        <v>907</v>
      </c>
      <c r="R51" s="6">
        <v>1088</v>
      </c>
      <c r="S51" s="6">
        <v>52</v>
      </c>
      <c r="T51" s="6">
        <v>57</v>
      </c>
      <c r="U51" s="6">
        <v>3</v>
      </c>
      <c r="V51" s="6">
        <v>4</v>
      </c>
    </row>
    <row r="52" customHeight="1" spans="1:22">
      <c r="A52" s="11">
        <v>49</v>
      </c>
      <c r="B52" s="32">
        <v>105751</v>
      </c>
      <c r="C52" s="32" t="s">
        <v>187</v>
      </c>
      <c r="D52" s="32" t="s">
        <v>166</v>
      </c>
      <c r="E52" s="22"/>
      <c r="F52" s="22"/>
      <c r="G52" s="6"/>
      <c r="H52" s="6"/>
      <c r="I52" s="6"/>
      <c r="J52" s="6"/>
      <c r="K52" s="6"/>
      <c r="L52" s="6"/>
      <c r="M52" s="6"/>
      <c r="N52" s="6"/>
      <c r="O52" s="6"/>
      <c r="P52" s="9"/>
      <c r="Q52" s="6"/>
      <c r="R52" s="6"/>
      <c r="S52" s="22"/>
      <c r="T52" s="22"/>
      <c r="U52" s="6"/>
      <c r="V52" s="6"/>
    </row>
    <row r="53" customHeight="1" spans="1:22">
      <c r="A53" s="11">
        <v>50</v>
      </c>
      <c r="B53" s="32">
        <v>105910</v>
      </c>
      <c r="C53" s="32" t="s">
        <v>188</v>
      </c>
      <c r="D53" s="32" t="s">
        <v>166</v>
      </c>
      <c r="E53" s="22"/>
      <c r="F53" s="22"/>
      <c r="G53" s="6"/>
      <c r="H53" s="6"/>
      <c r="I53" s="6"/>
      <c r="J53" s="6"/>
      <c r="K53" s="6"/>
      <c r="L53" s="6"/>
      <c r="M53" s="6"/>
      <c r="N53" s="6"/>
      <c r="O53" s="6"/>
      <c r="P53" s="9"/>
      <c r="Q53" s="6"/>
      <c r="R53" s="6"/>
      <c r="S53" s="22"/>
      <c r="T53" s="22"/>
      <c r="U53" s="6"/>
      <c r="V53" s="6"/>
    </row>
    <row r="54" customHeight="1" spans="1:22">
      <c r="A54" s="11">
        <v>51</v>
      </c>
      <c r="B54" s="28">
        <v>308</v>
      </c>
      <c r="C54" s="28" t="s">
        <v>189</v>
      </c>
      <c r="D54" s="28" t="s">
        <v>190</v>
      </c>
      <c r="E54" s="6">
        <v>1712</v>
      </c>
      <c r="F54" s="6">
        <v>2004</v>
      </c>
      <c r="G54" s="6">
        <v>180</v>
      </c>
      <c r="H54" s="6">
        <v>198</v>
      </c>
      <c r="I54" s="6">
        <v>8</v>
      </c>
      <c r="J54" s="6">
        <v>10</v>
      </c>
      <c r="K54" s="6">
        <v>24</v>
      </c>
      <c r="L54" s="6">
        <v>27</v>
      </c>
      <c r="M54" s="6">
        <v>87</v>
      </c>
      <c r="N54" s="6">
        <v>103</v>
      </c>
      <c r="O54" s="6">
        <v>17</v>
      </c>
      <c r="P54" s="9">
        <v>21</v>
      </c>
      <c r="Q54" s="6">
        <v>4156</v>
      </c>
      <c r="R54" s="6">
        <v>4620</v>
      </c>
      <c r="S54" s="6">
        <v>167</v>
      </c>
      <c r="T54" s="6">
        <v>183</v>
      </c>
      <c r="U54" s="6">
        <v>12</v>
      </c>
      <c r="V54" s="6">
        <v>14</v>
      </c>
    </row>
    <row r="55" customHeight="1" spans="1:22">
      <c r="A55" s="11">
        <v>52</v>
      </c>
      <c r="B55" s="28">
        <v>337</v>
      </c>
      <c r="C55" s="28" t="s">
        <v>191</v>
      </c>
      <c r="D55" s="28" t="s">
        <v>190</v>
      </c>
      <c r="E55" s="6">
        <v>11511</v>
      </c>
      <c r="F55" s="6">
        <v>12267</v>
      </c>
      <c r="G55" s="6">
        <v>274</v>
      </c>
      <c r="H55" s="6">
        <v>301.4</v>
      </c>
      <c r="I55" s="6">
        <v>12</v>
      </c>
      <c r="J55" s="6">
        <v>14</v>
      </c>
      <c r="K55" s="6">
        <v>24</v>
      </c>
      <c r="L55" s="6">
        <v>27</v>
      </c>
      <c r="M55" s="6">
        <v>205</v>
      </c>
      <c r="N55" s="6">
        <v>221</v>
      </c>
      <c r="O55" s="6">
        <v>23</v>
      </c>
      <c r="P55" s="9">
        <v>27</v>
      </c>
      <c r="Q55" s="6">
        <v>14616</v>
      </c>
      <c r="R55" s="6">
        <v>15900</v>
      </c>
      <c r="S55" s="6">
        <v>348</v>
      </c>
      <c r="T55" s="6">
        <v>382</v>
      </c>
      <c r="U55" s="6">
        <v>18</v>
      </c>
      <c r="V55" s="6">
        <v>22</v>
      </c>
    </row>
    <row r="56" customHeight="1" spans="1:22">
      <c r="A56" s="11">
        <v>53</v>
      </c>
      <c r="B56" s="28">
        <v>349</v>
      </c>
      <c r="C56" s="28" t="s">
        <v>192</v>
      </c>
      <c r="D56" s="28" t="s">
        <v>190</v>
      </c>
      <c r="E56" s="6">
        <v>1412</v>
      </c>
      <c r="F56" s="6">
        <v>1644</v>
      </c>
      <c r="G56" s="6">
        <v>146</v>
      </c>
      <c r="H56" s="6">
        <v>160.6</v>
      </c>
      <c r="I56" s="6">
        <v>8</v>
      </c>
      <c r="J56" s="6">
        <v>10</v>
      </c>
      <c r="K56" s="6">
        <v>24</v>
      </c>
      <c r="L56" s="6">
        <v>27</v>
      </c>
      <c r="M56" s="6">
        <v>87</v>
      </c>
      <c r="N56" s="6">
        <v>103</v>
      </c>
      <c r="O56" s="6">
        <v>17</v>
      </c>
      <c r="P56" s="9">
        <v>21</v>
      </c>
      <c r="Q56" s="6">
        <v>4506</v>
      </c>
      <c r="R56" s="6">
        <v>5040</v>
      </c>
      <c r="S56" s="6">
        <v>167</v>
      </c>
      <c r="T56" s="6">
        <v>183</v>
      </c>
      <c r="U56" s="6">
        <v>12</v>
      </c>
      <c r="V56" s="6">
        <v>14</v>
      </c>
    </row>
    <row r="57" customHeight="1" spans="1:22">
      <c r="A57" s="11">
        <v>54</v>
      </c>
      <c r="B57" s="28">
        <v>355</v>
      </c>
      <c r="C57" s="28" t="s">
        <v>193</v>
      </c>
      <c r="D57" s="28" t="s">
        <v>190</v>
      </c>
      <c r="E57" s="6">
        <v>2406</v>
      </c>
      <c r="F57" s="6">
        <v>2597</v>
      </c>
      <c r="G57" s="6">
        <v>172</v>
      </c>
      <c r="H57" s="6">
        <v>189.2</v>
      </c>
      <c r="I57" s="6">
        <v>8</v>
      </c>
      <c r="J57" s="6">
        <v>10</v>
      </c>
      <c r="K57" s="6">
        <v>10</v>
      </c>
      <c r="L57" s="6">
        <v>13</v>
      </c>
      <c r="M57" s="6">
        <v>87</v>
      </c>
      <c r="N57" s="6">
        <v>103</v>
      </c>
      <c r="O57" s="6">
        <v>9</v>
      </c>
      <c r="P57" s="9">
        <v>11</v>
      </c>
      <c r="Q57" s="6">
        <v>4126</v>
      </c>
      <c r="R57" s="6">
        <v>4584</v>
      </c>
      <c r="S57" s="6">
        <v>167</v>
      </c>
      <c r="T57" s="6">
        <v>183</v>
      </c>
      <c r="U57" s="6">
        <v>12</v>
      </c>
      <c r="V57" s="6">
        <v>14</v>
      </c>
    </row>
    <row r="58" customHeight="1" spans="1:22">
      <c r="A58" s="11">
        <v>55</v>
      </c>
      <c r="B58" s="28">
        <v>373</v>
      </c>
      <c r="C58" s="28" t="s">
        <v>194</v>
      </c>
      <c r="D58" s="28" t="s">
        <v>190</v>
      </c>
      <c r="E58" s="6">
        <v>1112</v>
      </c>
      <c r="F58" s="6">
        <v>1284</v>
      </c>
      <c r="G58" s="6">
        <v>134</v>
      </c>
      <c r="H58" s="6">
        <v>147.4</v>
      </c>
      <c r="I58" s="6">
        <v>8</v>
      </c>
      <c r="J58" s="6">
        <v>10</v>
      </c>
      <c r="K58" s="6">
        <v>15</v>
      </c>
      <c r="L58" s="6">
        <v>18</v>
      </c>
      <c r="M58" s="6">
        <v>171</v>
      </c>
      <c r="N58" s="6">
        <v>185</v>
      </c>
      <c r="O58" s="6">
        <v>17</v>
      </c>
      <c r="P58" s="9">
        <v>21</v>
      </c>
      <c r="Q58" s="6">
        <v>4206</v>
      </c>
      <c r="R58" s="6">
        <v>4680</v>
      </c>
      <c r="S58" s="6">
        <v>195</v>
      </c>
      <c r="T58" s="6">
        <v>214</v>
      </c>
      <c r="U58" s="6">
        <v>12</v>
      </c>
      <c r="V58" s="6">
        <v>14</v>
      </c>
    </row>
    <row r="59" customHeight="1" spans="1:22">
      <c r="A59" s="11">
        <v>56</v>
      </c>
      <c r="B59" s="28">
        <v>391</v>
      </c>
      <c r="C59" s="28" t="s">
        <v>195</v>
      </c>
      <c r="D59" s="28" t="s">
        <v>190</v>
      </c>
      <c r="E59" s="6">
        <v>1012</v>
      </c>
      <c r="F59" s="6">
        <v>1164</v>
      </c>
      <c r="G59" s="6">
        <v>146</v>
      </c>
      <c r="H59" s="6">
        <v>160.6</v>
      </c>
      <c r="I59" s="6">
        <v>8</v>
      </c>
      <c r="J59" s="6">
        <v>10</v>
      </c>
      <c r="K59" s="6">
        <v>10</v>
      </c>
      <c r="L59" s="6">
        <v>13</v>
      </c>
      <c r="M59" s="6">
        <v>87</v>
      </c>
      <c r="N59" s="6">
        <v>103</v>
      </c>
      <c r="O59" s="6">
        <v>17</v>
      </c>
      <c r="P59" s="9">
        <v>21</v>
      </c>
      <c r="Q59" s="6">
        <v>4206</v>
      </c>
      <c r="R59" s="6">
        <v>4680</v>
      </c>
      <c r="S59" s="6">
        <v>167</v>
      </c>
      <c r="T59" s="6">
        <v>183</v>
      </c>
      <c r="U59" s="6">
        <v>12</v>
      </c>
      <c r="V59" s="6">
        <v>14</v>
      </c>
    </row>
    <row r="60" customHeight="1" spans="1:22">
      <c r="A60" s="11">
        <v>57</v>
      </c>
      <c r="B60" s="28">
        <v>517</v>
      </c>
      <c r="C60" s="28" t="s">
        <v>196</v>
      </c>
      <c r="D60" s="28" t="s">
        <v>190</v>
      </c>
      <c r="E60" s="6">
        <v>1812</v>
      </c>
      <c r="F60" s="6">
        <v>2024</v>
      </c>
      <c r="G60" s="6">
        <v>274</v>
      </c>
      <c r="H60" s="6">
        <v>301.4</v>
      </c>
      <c r="I60" s="6">
        <v>12</v>
      </c>
      <c r="J60" s="6">
        <v>14</v>
      </c>
      <c r="K60" s="6">
        <v>23</v>
      </c>
      <c r="L60" s="6">
        <v>26</v>
      </c>
      <c r="M60" s="6">
        <v>177</v>
      </c>
      <c r="N60" s="6">
        <v>191</v>
      </c>
      <c r="O60" s="6">
        <v>21</v>
      </c>
      <c r="P60" s="9">
        <v>24</v>
      </c>
      <c r="Q60" s="6">
        <v>2856.5</v>
      </c>
      <c r="R60" s="6">
        <v>3428</v>
      </c>
      <c r="S60" s="6">
        <v>209</v>
      </c>
      <c r="T60" s="6">
        <v>229</v>
      </c>
      <c r="U60" s="6">
        <v>15</v>
      </c>
      <c r="V60" s="6">
        <v>18</v>
      </c>
    </row>
    <row r="61" customHeight="1" spans="1:22">
      <c r="A61" s="11">
        <v>58</v>
      </c>
      <c r="B61" s="28">
        <v>511</v>
      </c>
      <c r="C61" s="28" t="s">
        <v>197</v>
      </c>
      <c r="D61" s="28" t="s">
        <v>190</v>
      </c>
      <c r="E61" s="6">
        <v>1532</v>
      </c>
      <c r="F61" s="6">
        <v>1788</v>
      </c>
      <c r="G61" s="6">
        <v>120</v>
      </c>
      <c r="H61" s="6">
        <v>132</v>
      </c>
      <c r="I61" s="6">
        <v>6</v>
      </c>
      <c r="J61" s="6">
        <v>7</v>
      </c>
      <c r="K61" s="6">
        <v>13</v>
      </c>
      <c r="L61" s="6">
        <v>16</v>
      </c>
      <c r="M61" s="6">
        <v>78</v>
      </c>
      <c r="N61" s="6">
        <v>92</v>
      </c>
      <c r="O61" s="6">
        <v>7</v>
      </c>
      <c r="P61" s="9">
        <v>9</v>
      </c>
      <c r="Q61" s="6">
        <v>3006</v>
      </c>
      <c r="R61" s="6">
        <v>3360</v>
      </c>
      <c r="S61" s="6">
        <v>125</v>
      </c>
      <c r="T61" s="6">
        <v>138</v>
      </c>
      <c r="U61" s="6">
        <v>10</v>
      </c>
      <c r="V61" s="6">
        <v>12</v>
      </c>
    </row>
    <row r="62" customHeight="1" spans="1:22">
      <c r="A62" s="11">
        <v>59</v>
      </c>
      <c r="B62" s="28">
        <v>515</v>
      </c>
      <c r="C62" s="28" t="s">
        <v>198</v>
      </c>
      <c r="D62" s="28" t="s">
        <v>190</v>
      </c>
      <c r="E62" s="6">
        <v>1712</v>
      </c>
      <c r="F62" s="6">
        <v>2004</v>
      </c>
      <c r="G62" s="6">
        <v>134</v>
      </c>
      <c r="H62" s="6">
        <v>147.4</v>
      </c>
      <c r="I62" s="6">
        <v>8</v>
      </c>
      <c r="J62" s="6">
        <v>10</v>
      </c>
      <c r="K62" s="6">
        <v>19</v>
      </c>
      <c r="L62" s="6">
        <v>25</v>
      </c>
      <c r="M62" s="6">
        <v>97</v>
      </c>
      <c r="N62" s="6">
        <v>113</v>
      </c>
      <c r="O62" s="6">
        <v>17</v>
      </c>
      <c r="P62" s="9">
        <v>21</v>
      </c>
      <c r="Q62" s="6">
        <v>4206</v>
      </c>
      <c r="R62" s="6">
        <v>4680</v>
      </c>
      <c r="S62" s="6">
        <v>167</v>
      </c>
      <c r="T62" s="6">
        <v>183</v>
      </c>
      <c r="U62" s="6">
        <v>13</v>
      </c>
      <c r="V62" s="6">
        <v>16</v>
      </c>
    </row>
    <row r="63" customHeight="1" spans="1:22">
      <c r="A63" s="11">
        <v>60</v>
      </c>
      <c r="B63" s="28">
        <v>572</v>
      </c>
      <c r="C63" s="28" t="s">
        <v>199</v>
      </c>
      <c r="D63" s="28" t="s">
        <v>190</v>
      </c>
      <c r="E63" s="6">
        <v>1749</v>
      </c>
      <c r="F63" s="6">
        <v>2049</v>
      </c>
      <c r="G63" s="6">
        <v>120</v>
      </c>
      <c r="H63" s="6">
        <v>132</v>
      </c>
      <c r="I63" s="6">
        <v>6</v>
      </c>
      <c r="J63" s="6">
        <v>7</v>
      </c>
      <c r="K63" s="6">
        <v>8</v>
      </c>
      <c r="L63" s="6">
        <v>11</v>
      </c>
      <c r="M63" s="6">
        <v>78</v>
      </c>
      <c r="N63" s="6">
        <v>92</v>
      </c>
      <c r="O63" s="6">
        <v>11</v>
      </c>
      <c r="P63" s="9">
        <v>15</v>
      </c>
      <c r="Q63" s="6">
        <v>3006</v>
      </c>
      <c r="R63" s="6">
        <v>3360</v>
      </c>
      <c r="S63" s="6">
        <v>111</v>
      </c>
      <c r="T63" s="6">
        <v>122</v>
      </c>
      <c r="U63" s="6">
        <v>9</v>
      </c>
      <c r="V63" s="6">
        <v>11</v>
      </c>
    </row>
    <row r="64" customHeight="1" spans="1:22">
      <c r="A64" s="11">
        <v>61</v>
      </c>
      <c r="B64" s="28">
        <v>578</v>
      </c>
      <c r="C64" s="28" t="s">
        <v>200</v>
      </c>
      <c r="D64" s="28" t="s">
        <v>190</v>
      </c>
      <c r="E64" s="6">
        <v>850</v>
      </c>
      <c r="F64" s="6">
        <v>987</v>
      </c>
      <c r="G64" s="6">
        <v>198</v>
      </c>
      <c r="H64" s="6">
        <v>217.8</v>
      </c>
      <c r="I64" s="6">
        <v>8</v>
      </c>
      <c r="J64" s="6">
        <v>10</v>
      </c>
      <c r="K64" s="6">
        <v>12</v>
      </c>
      <c r="L64" s="6">
        <v>15</v>
      </c>
      <c r="M64" s="6">
        <v>87</v>
      </c>
      <c r="N64" s="6">
        <v>103</v>
      </c>
      <c r="O64" s="6">
        <v>9</v>
      </c>
      <c r="P64" s="9">
        <v>11</v>
      </c>
      <c r="Q64" s="6">
        <v>3956</v>
      </c>
      <c r="R64" s="6">
        <v>4380</v>
      </c>
      <c r="S64" s="6">
        <v>195</v>
      </c>
      <c r="T64" s="6">
        <v>214</v>
      </c>
      <c r="U64" s="6">
        <v>12</v>
      </c>
      <c r="V64" s="6">
        <v>14</v>
      </c>
    </row>
    <row r="65" customHeight="1" spans="1:22">
      <c r="A65" s="11">
        <v>62</v>
      </c>
      <c r="B65" s="28">
        <v>723</v>
      </c>
      <c r="C65" s="28" t="s">
        <v>201</v>
      </c>
      <c r="D65" s="28" t="s">
        <v>190</v>
      </c>
      <c r="E65" s="6">
        <v>940</v>
      </c>
      <c r="F65" s="6">
        <v>1097</v>
      </c>
      <c r="G65" s="6">
        <v>71</v>
      </c>
      <c r="H65" s="6">
        <v>81.65</v>
      </c>
      <c r="I65" s="6">
        <v>3</v>
      </c>
      <c r="J65" s="6">
        <v>4</v>
      </c>
      <c r="K65" s="6">
        <v>5</v>
      </c>
      <c r="L65" s="6">
        <v>8</v>
      </c>
      <c r="M65" s="6">
        <v>47</v>
      </c>
      <c r="N65" s="6">
        <v>52</v>
      </c>
      <c r="O65" s="6">
        <v>6</v>
      </c>
      <c r="P65" s="9">
        <v>10</v>
      </c>
      <c r="Q65" s="6">
        <v>1044</v>
      </c>
      <c r="R65" s="6">
        <v>1253</v>
      </c>
      <c r="S65" s="6">
        <v>76</v>
      </c>
      <c r="T65" s="6">
        <v>84</v>
      </c>
      <c r="U65" s="6">
        <v>5</v>
      </c>
      <c r="V65" s="6">
        <v>6</v>
      </c>
    </row>
    <row r="66" customHeight="1" spans="1:22">
      <c r="A66" s="11">
        <v>63</v>
      </c>
      <c r="B66" s="28">
        <v>741</v>
      </c>
      <c r="C66" s="28" t="s">
        <v>202</v>
      </c>
      <c r="D66" s="28" t="s">
        <v>190</v>
      </c>
      <c r="E66" s="6">
        <v>420</v>
      </c>
      <c r="F66" s="6">
        <v>525</v>
      </c>
      <c r="G66" s="6">
        <v>52</v>
      </c>
      <c r="H66" s="6">
        <v>62.4</v>
      </c>
      <c r="I66" s="6">
        <v>2</v>
      </c>
      <c r="J66" s="6">
        <v>2</v>
      </c>
      <c r="K66" s="6">
        <v>5</v>
      </c>
      <c r="L66" s="6">
        <v>8</v>
      </c>
      <c r="M66" s="6">
        <v>34</v>
      </c>
      <c r="N66" s="6">
        <v>39</v>
      </c>
      <c r="O66" s="6">
        <v>4</v>
      </c>
      <c r="P66" s="9">
        <v>7</v>
      </c>
      <c r="Q66" s="6">
        <v>1824</v>
      </c>
      <c r="R66" s="6">
        <v>2189</v>
      </c>
      <c r="S66" s="6">
        <v>52</v>
      </c>
      <c r="T66" s="6">
        <v>57</v>
      </c>
      <c r="U66" s="6">
        <v>4</v>
      </c>
      <c r="V66" s="6">
        <v>5</v>
      </c>
    </row>
    <row r="67" customHeight="1" spans="1:22">
      <c r="A67" s="11">
        <v>64</v>
      </c>
      <c r="B67" s="28">
        <v>742</v>
      </c>
      <c r="C67" s="28" t="s">
        <v>203</v>
      </c>
      <c r="D67" s="28" t="s">
        <v>190</v>
      </c>
      <c r="E67" s="6">
        <v>850</v>
      </c>
      <c r="F67" s="6">
        <v>987</v>
      </c>
      <c r="G67" s="6">
        <v>134</v>
      </c>
      <c r="H67" s="6">
        <v>147.4</v>
      </c>
      <c r="I67" s="6">
        <v>8</v>
      </c>
      <c r="J67" s="6">
        <v>10</v>
      </c>
      <c r="K67" s="6">
        <v>9</v>
      </c>
      <c r="L67" s="6">
        <v>14</v>
      </c>
      <c r="M67" s="6">
        <v>87</v>
      </c>
      <c r="N67" s="6">
        <v>103</v>
      </c>
      <c r="O67" s="6">
        <v>15</v>
      </c>
      <c r="P67" s="9">
        <v>19</v>
      </c>
      <c r="Q67" s="6">
        <v>1365</v>
      </c>
      <c r="R67" s="6">
        <v>1638</v>
      </c>
      <c r="S67" s="6">
        <v>111</v>
      </c>
      <c r="T67" s="6">
        <v>122</v>
      </c>
      <c r="U67" s="6">
        <v>12</v>
      </c>
      <c r="V67" s="6">
        <v>14</v>
      </c>
    </row>
    <row r="68" customHeight="1" spans="1:22">
      <c r="A68" s="11">
        <v>65</v>
      </c>
      <c r="B68" s="28">
        <v>744</v>
      </c>
      <c r="C68" s="28" t="s">
        <v>204</v>
      </c>
      <c r="D68" s="28" t="s">
        <v>190</v>
      </c>
      <c r="E68" s="6">
        <v>850</v>
      </c>
      <c r="F68" s="6">
        <v>987</v>
      </c>
      <c r="G68" s="6">
        <v>344</v>
      </c>
      <c r="H68" s="6">
        <v>378.4</v>
      </c>
      <c r="I68" s="6">
        <v>8</v>
      </c>
      <c r="J68" s="6">
        <v>10</v>
      </c>
      <c r="K68" s="6">
        <v>16</v>
      </c>
      <c r="L68" s="6">
        <v>20</v>
      </c>
      <c r="M68" s="6">
        <v>87</v>
      </c>
      <c r="N68" s="6">
        <v>103</v>
      </c>
      <c r="O68" s="6">
        <v>9</v>
      </c>
      <c r="P68" s="9">
        <v>11</v>
      </c>
      <c r="Q68" s="6">
        <v>4206</v>
      </c>
      <c r="R68" s="6">
        <v>4680</v>
      </c>
      <c r="S68" s="6">
        <v>167</v>
      </c>
      <c r="T68" s="6">
        <v>183</v>
      </c>
      <c r="U68" s="6">
        <v>12</v>
      </c>
      <c r="V68" s="6">
        <v>14</v>
      </c>
    </row>
    <row r="69" customHeight="1" spans="1:22">
      <c r="A69" s="11">
        <v>66</v>
      </c>
      <c r="B69" s="28">
        <v>718</v>
      </c>
      <c r="C69" s="28" t="s">
        <v>205</v>
      </c>
      <c r="D69" s="28" t="s">
        <v>190</v>
      </c>
      <c r="E69" s="6">
        <v>420</v>
      </c>
      <c r="F69" s="6">
        <v>525</v>
      </c>
      <c r="G69" s="6">
        <v>52</v>
      </c>
      <c r="H69" s="6">
        <v>62.4</v>
      </c>
      <c r="I69" s="6">
        <v>2</v>
      </c>
      <c r="J69" s="6">
        <v>2</v>
      </c>
      <c r="K69" s="6">
        <v>5</v>
      </c>
      <c r="L69" s="6">
        <v>8</v>
      </c>
      <c r="M69" s="6">
        <v>34</v>
      </c>
      <c r="N69" s="6">
        <v>39</v>
      </c>
      <c r="O69" s="6">
        <v>4</v>
      </c>
      <c r="P69" s="9">
        <v>7</v>
      </c>
      <c r="Q69" s="6">
        <v>1625</v>
      </c>
      <c r="R69" s="6">
        <v>1942</v>
      </c>
      <c r="S69" s="6">
        <v>52</v>
      </c>
      <c r="T69" s="6">
        <v>57</v>
      </c>
      <c r="U69" s="6">
        <v>4</v>
      </c>
      <c r="V69" s="6">
        <v>5</v>
      </c>
    </row>
    <row r="70" customHeight="1" spans="1:22">
      <c r="A70" s="11">
        <v>67</v>
      </c>
      <c r="B70" s="28">
        <v>747</v>
      </c>
      <c r="C70" s="28" t="s">
        <v>206</v>
      </c>
      <c r="D70" s="28" t="s">
        <v>190</v>
      </c>
      <c r="E70" s="6">
        <v>1905</v>
      </c>
      <c r="F70" s="6">
        <v>2156</v>
      </c>
      <c r="G70" s="6">
        <v>134</v>
      </c>
      <c r="H70" s="6">
        <v>147.4</v>
      </c>
      <c r="I70" s="6">
        <v>8</v>
      </c>
      <c r="J70" s="6">
        <v>10</v>
      </c>
      <c r="K70" s="6">
        <v>15</v>
      </c>
      <c r="L70" s="6">
        <v>19</v>
      </c>
      <c r="M70" s="6">
        <v>87</v>
      </c>
      <c r="N70" s="6">
        <v>103</v>
      </c>
      <c r="O70" s="6">
        <v>9</v>
      </c>
      <c r="P70" s="9">
        <v>11</v>
      </c>
      <c r="Q70" s="6">
        <v>2730</v>
      </c>
      <c r="R70" s="6">
        <v>3276</v>
      </c>
      <c r="S70" s="6">
        <v>111</v>
      </c>
      <c r="T70" s="6">
        <v>122</v>
      </c>
      <c r="U70" s="6">
        <v>12</v>
      </c>
      <c r="V70" s="6">
        <v>14</v>
      </c>
    </row>
    <row r="71" customHeight="1" spans="1:22">
      <c r="A71" s="11">
        <v>68</v>
      </c>
      <c r="B71" s="28">
        <v>102479</v>
      </c>
      <c r="C71" s="28" t="s">
        <v>207</v>
      </c>
      <c r="D71" s="28" t="s">
        <v>190</v>
      </c>
      <c r="E71" s="6">
        <v>1280</v>
      </c>
      <c r="F71" s="6">
        <v>1486</v>
      </c>
      <c r="G71" s="6">
        <v>94</v>
      </c>
      <c r="H71" s="6">
        <v>103.4</v>
      </c>
      <c r="I71" s="6">
        <v>5</v>
      </c>
      <c r="J71" s="6">
        <v>6</v>
      </c>
      <c r="K71" s="6">
        <v>9</v>
      </c>
      <c r="L71" s="6">
        <v>14</v>
      </c>
      <c r="M71" s="6">
        <v>60</v>
      </c>
      <c r="N71" s="6">
        <v>71</v>
      </c>
      <c r="O71" s="6">
        <v>8</v>
      </c>
      <c r="P71" s="9">
        <v>11</v>
      </c>
      <c r="Q71" s="6">
        <v>1307</v>
      </c>
      <c r="R71" s="6">
        <v>1568</v>
      </c>
      <c r="S71" s="6">
        <v>111</v>
      </c>
      <c r="T71" s="6">
        <v>122</v>
      </c>
      <c r="U71" s="6">
        <v>7</v>
      </c>
      <c r="V71" s="6">
        <v>8</v>
      </c>
    </row>
    <row r="72" customHeight="1" spans="1:22">
      <c r="A72" s="11">
        <v>69</v>
      </c>
      <c r="B72" s="28">
        <v>102478</v>
      </c>
      <c r="C72" s="28" t="s">
        <v>208</v>
      </c>
      <c r="D72" s="28" t="s">
        <v>190</v>
      </c>
      <c r="E72" s="6">
        <v>697</v>
      </c>
      <c r="F72" s="6">
        <v>800</v>
      </c>
      <c r="G72" s="6">
        <v>69</v>
      </c>
      <c r="H72" s="6">
        <v>79.35</v>
      </c>
      <c r="I72" s="6">
        <v>3</v>
      </c>
      <c r="J72" s="6">
        <v>4</v>
      </c>
      <c r="K72" s="6">
        <v>7</v>
      </c>
      <c r="L72" s="6">
        <v>11</v>
      </c>
      <c r="M72" s="6">
        <v>42</v>
      </c>
      <c r="N72" s="6">
        <v>47</v>
      </c>
      <c r="O72" s="6">
        <v>4</v>
      </c>
      <c r="P72" s="9">
        <v>7</v>
      </c>
      <c r="Q72" s="6">
        <v>1307</v>
      </c>
      <c r="R72" s="6">
        <v>1568</v>
      </c>
      <c r="S72" s="6">
        <v>70</v>
      </c>
      <c r="T72" s="6">
        <v>76</v>
      </c>
      <c r="U72" s="6">
        <v>5</v>
      </c>
      <c r="V72" s="6">
        <v>6</v>
      </c>
    </row>
    <row r="73" customHeight="1" spans="1:22">
      <c r="A73" s="11">
        <v>70</v>
      </c>
      <c r="B73" s="28">
        <v>102935</v>
      </c>
      <c r="C73" s="28" t="s">
        <v>209</v>
      </c>
      <c r="D73" s="28" t="s">
        <v>190</v>
      </c>
      <c r="E73" s="6">
        <v>1280</v>
      </c>
      <c r="F73" s="6">
        <v>1486</v>
      </c>
      <c r="G73" s="6">
        <v>94</v>
      </c>
      <c r="H73" s="6">
        <v>103.4</v>
      </c>
      <c r="I73" s="6">
        <v>5</v>
      </c>
      <c r="J73" s="6">
        <v>6</v>
      </c>
      <c r="K73" s="6">
        <v>9</v>
      </c>
      <c r="L73" s="6">
        <v>14</v>
      </c>
      <c r="M73" s="6">
        <v>60</v>
      </c>
      <c r="N73" s="6">
        <v>71</v>
      </c>
      <c r="O73" s="6">
        <v>8</v>
      </c>
      <c r="P73" s="9">
        <v>11</v>
      </c>
      <c r="Q73" s="6">
        <v>3096</v>
      </c>
      <c r="R73" s="6">
        <v>3468</v>
      </c>
      <c r="S73" s="6">
        <v>111</v>
      </c>
      <c r="T73" s="6">
        <v>122</v>
      </c>
      <c r="U73" s="6">
        <v>7</v>
      </c>
      <c r="V73" s="6">
        <v>8</v>
      </c>
    </row>
    <row r="74" customHeight="1" spans="1:22">
      <c r="A74" s="11">
        <v>71</v>
      </c>
      <c r="B74" s="28">
        <v>341</v>
      </c>
      <c r="C74" s="28" t="s">
        <v>210</v>
      </c>
      <c r="D74" s="28" t="s">
        <v>211</v>
      </c>
      <c r="E74" s="6">
        <v>3400</v>
      </c>
      <c r="F74" s="6">
        <v>3690</v>
      </c>
      <c r="G74" s="6">
        <v>274</v>
      </c>
      <c r="H74" s="6">
        <v>301.4</v>
      </c>
      <c r="I74" s="6">
        <v>12</v>
      </c>
      <c r="J74" s="6">
        <v>14</v>
      </c>
      <c r="K74" s="6">
        <v>23</v>
      </c>
      <c r="L74" s="6">
        <v>26</v>
      </c>
      <c r="M74" s="6">
        <v>290</v>
      </c>
      <c r="N74" s="6">
        <v>307</v>
      </c>
      <c r="O74" s="6">
        <v>21</v>
      </c>
      <c r="P74" s="9">
        <v>24</v>
      </c>
      <c r="Q74" s="6">
        <v>13306</v>
      </c>
      <c r="R74" s="6">
        <v>14300</v>
      </c>
      <c r="S74" s="6">
        <v>209</v>
      </c>
      <c r="T74" s="6">
        <v>229</v>
      </c>
      <c r="U74" s="6">
        <v>17</v>
      </c>
      <c r="V74" s="6">
        <v>20</v>
      </c>
    </row>
    <row r="75" customHeight="1" spans="1:22">
      <c r="A75" s="11">
        <v>72</v>
      </c>
      <c r="B75" s="28">
        <v>371</v>
      </c>
      <c r="C75" s="28" t="s">
        <v>212</v>
      </c>
      <c r="D75" s="28" t="s">
        <v>211</v>
      </c>
      <c r="E75" s="6">
        <v>697</v>
      </c>
      <c r="F75" s="6">
        <v>800</v>
      </c>
      <c r="G75" s="6">
        <v>89</v>
      </c>
      <c r="H75" s="6">
        <v>102.35</v>
      </c>
      <c r="I75" s="6">
        <v>3</v>
      </c>
      <c r="J75" s="6">
        <v>4</v>
      </c>
      <c r="K75" s="6">
        <v>7</v>
      </c>
      <c r="L75" s="6">
        <v>11</v>
      </c>
      <c r="M75" s="6">
        <v>47</v>
      </c>
      <c r="N75" s="6">
        <v>52</v>
      </c>
      <c r="O75" s="6">
        <v>4</v>
      </c>
      <c r="P75" s="9">
        <v>7</v>
      </c>
      <c r="Q75" s="6">
        <v>2351</v>
      </c>
      <c r="R75" s="6">
        <v>2821</v>
      </c>
      <c r="S75" s="6">
        <v>70</v>
      </c>
      <c r="T75" s="6">
        <v>76</v>
      </c>
      <c r="U75" s="6">
        <v>5</v>
      </c>
      <c r="V75" s="6">
        <v>6</v>
      </c>
    </row>
    <row r="76" customHeight="1" spans="1:22">
      <c r="A76" s="11">
        <v>73</v>
      </c>
      <c r="B76" s="28">
        <v>385</v>
      </c>
      <c r="C76" s="28" t="s">
        <v>213</v>
      </c>
      <c r="D76" s="28" t="s">
        <v>211</v>
      </c>
      <c r="E76" s="6">
        <v>1412</v>
      </c>
      <c r="F76" s="6">
        <v>1644</v>
      </c>
      <c r="G76" s="6">
        <v>190</v>
      </c>
      <c r="H76" s="6">
        <v>209</v>
      </c>
      <c r="I76" s="6">
        <v>10</v>
      </c>
      <c r="J76" s="6">
        <v>12</v>
      </c>
      <c r="K76" s="6">
        <v>17</v>
      </c>
      <c r="L76" s="6">
        <v>22</v>
      </c>
      <c r="M76" s="6">
        <v>123</v>
      </c>
      <c r="N76" s="6">
        <v>133</v>
      </c>
      <c r="O76" s="6">
        <v>19</v>
      </c>
      <c r="P76" s="9">
        <v>22</v>
      </c>
      <c r="Q76" s="6">
        <v>4006</v>
      </c>
      <c r="R76" s="6">
        <v>4440</v>
      </c>
      <c r="S76" s="6">
        <v>195</v>
      </c>
      <c r="T76" s="6">
        <v>214</v>
      </c>
      <c r="U76" s="6">
        <v>17</v>
      </c>
      <c r="V76" s="6">
        <v>20</v>
      </c>
    </row>
    <row r="77" customHeight="1" spans="1:22">
      <c r="A77" s="11">
        <v>74</v>
      </c>
      <c r="B77" s="28">
        <v>539</v>
      </c>
      <c r="C77" s="28" t="s">
        <v>214</v>
      </c>
      <c r="D77" s="28" t="s">
        <v>211</v>
      </c>
      <c r="E77" s="6">
        <v>1554</v>
      </c>
      <c r="F77" s="6">
        <v>1815</v>
      </c>
      <c r="G77" s="6">
        <v>100</v>
      </c>
      <c r="H77" s="6">
        <v>110</v>
      </c>
      <c r="I77" s="6">
        <v>5</v>
      </c>
      <c r="J77" s="6">
        <v>6</v>
      </c>
      <c r="K77" s="6">
        <v>9</v>
      </c>
      <c r="L77" s="6">
        <v>14</v>
      </c>
      <c r="M77" s="6">
        <v>65</v>
      </c>
      <c r="N77" s="6">
        <v>77</v>
      </c>
      <c r="O77" s="6">
        <v>8</v>
      </c>
      <c r="P77" s="9">
        <v>11</v>
      </c>
      <c r="Q77" s="6">
        <v>1661</v>
      </c>
      <c r="R77" s="6">
        <v>1993</v>
      </c>
      <c r="S77" s="6">
        <v>83</v>
      </c>
      <c r="T77" s="6">
        <v>92</v>
      </c>
      <c r="U77" s="6">
        <v>7</v>
      </c>
      <c r="V77" s="6">
        <v>8</v>
      </c>
    </row>
    <row r="78" customHeight="1" spans="1:22">
      <c r="A78" s="11">
        <v>75</v>
      </c>
      <c r="B78" s="28">
        <v>514</v>
      </c>
      <c r="C78" s="28" t="s">
        <v>215</v>
      </c>
      <c r="D78" s="28" t="s">
        <v>211</v>
      </c>
      <c r="E78" s="6">
        <v>3997</v>
      </c>
      <c r="F78" s="6">
        <v>4247</v>
      </c>
      <c r="G78" s="6">
        <v>222</v>
      </c>
      <c r="H78" s="6">
        <v>244.2</v>
      </c>
      <c r="I78" s="6">
        <v>8</v>
      </c>
      <c r="J78" s="6">
        <v>10</v>
      </c>
      <c r="K78" s="6">
        <v>8</v>
      </c>
      <c r="L78" s="6">
        <v>12</v>
      </c>
      <c r="M78" s="6">
        <v>159</v>
      </c>
      <c r="N78" s="6">
        <v>172</v>
      </c>
      <c r="O78" s="6">
        <v>15</v>
      </c>
      <c r="P78" s="9">
        <v>19</v>
      </c>
      <c r="Q78" s="6">
        <v>3406</v>
      </c>
      <c r="R78" s="6">
        <v>3720</v>
      </c>
      <c r="S78" s="6">
        <v>167</v>
      </c>
      <c r="T78" s="6">
        <v>183</v>
      </c>
      <c r="U78" s="6">
        <v>12</v>
      </c>
      <c r="V78" s="6">
        <v>14</v>
      </c>
    </row>
    <row r="79" customHeight="1" spans="1:22">
      <c r="A79" s="11">
        <v>76</v>
      </c>
      <c r="B79" s="28">
        <v>549</v>
      </c>
      <c r="C79" s="28" t="s">
        <v>216</v>
      </c>
      <c r="D79" s="28" t="s">
        <v>211</v>
      </c>
      <c r="E79" s="6">
        <v>1172</v>
      </c>
      <c r="F79" s="6">
        <v>1356</v>
      </c>
      <c r="G79" s="6">
        <v>100</v>
      </c>
      <c r="H79" s="6">
        <v>110</v>
      </c>
      <c r="I79" s="6">
        <v>5</v>
      </c>
      <c r="J79" s="6">
        <v>6</v>
      </c>
      <c r="K79" s="6">
        <v>8</v>
      </c>
      <c r="L79" s="6">
        <v>12</v>
      </c>
      <c r="M79" s="6">
        <v>65</v>
      </c>
      <c r="N79" s="6">
        <v>77</v>
      </c>
      <c r="O79" s="6">
        <v>8</v>
      </c>
      <c r="P79" s="9">
        <v>11</v>
      </c>
      <c r="Q79" s="6">
        <v>2506</v>
      </c>
      <c r="R79" s="6">
        <v>3007</v>
      </c>
      <c r="S79" s="6">
        <v>83</v>
      </c>
      <c r="T79" s="6">
        <v>92</v>
      </c>
      <c r="U79" s="6">
        <v>7</v>
      </c>
      <c r="V79" s="6">
        <v>8</v>
      </c>
    </row>
    <row r="80" customHeight="1" spans="1:22">
      <c r="A80" s="11">
        <v>77</v>
      </c>
      <c r="B80" s="28">
        <v>594</v>
      </c>
      <c r="C80" s="28" t="s">
        <v>217</v>
      </c>
      <c r="D80" s="28" t="s">
        <v>211</v>
      </c>
      <c r="E80" s="6">
        <v>1364</v>
      </c>
      <c r="F80" s="6">
        <v>1587</v>
      </c>
      <c r="G80" s="6">
        <v>71</v>
      </c>
      <c r="H80" s="6">
        <v>81.65</v>
      </c>
      <c r="I80" s="6">
        <v>3</v>
      </c>
      <c r="J80" s="6">
        <v>4</v>
      </c>
      <c r="K80" s="6">
        <v>7</v>
      </c>
      <c r="L80" s="6">
        <v>11</v>
      </c>
      <c r="M80" s="6">
        <v>47</v>
      </c>
      <c r="N80" s="6">
        <v>52</v>
      </c>
      <c r="O80" s="6">
        <v>6</v>
      </c>
      <c r="P80" s="9">
        <v>10</v>
      </c>
      <c r="Q80" s="6">
        <v>2506</v>
      </c>
      <c r="R80" s="6">
        <v>3007</v>
      </c>
      <c r="S80" s="6">
        <v>70</v>
      </c>
      <c r="T80" s="6">
        <v>76</v>
      </c>
      <c r="U80" s="6">
        <v>5</v>
      </c>
      <c r="V80" s="6">
        <v>6</v>
      </c>
    </row>
    <row r="81" customHeight="1" spans="1:22">
      <c r="A81" s="11">
        <v>78</v>
      </c>
      <c r="B81" s="28">
        <v>591</v>
      </c>
      <c r="C81" s="28" t="s">
        <v>218</v>
      </c>
      <c r="D81" s="28" t="s">
        <v>211</v>
      </c>
      <c r="E81" s="6">
        <v>1080</v>
      </c>
      <c r="F81" s="6">
        <v>1246</v>
      </c>
      <c r="G81" s="6">
        <v>100</v>
      </c>
      <c r="H81" s="6">
        <v>110</v>
      </c>
      <c r="I81" s="6">
        <v>5</v>
      </c>
      <c r="J81" s="6">
        <v>6</v>
      </c>
      <c r="K81" s="6">
        <v>9</v>
      </c>
      <c r="L81" s="6">
        <v>14</v>
      </c>
      <c r="M81" s="6">
        <v>84</v>
      </c>
      <c r="N81" s="6">
        <v>99</v>
      </c>
      <c r="O81" s="6">
        <v>6</v>
      </c>
      <c r="P81" s="9">
        <v>8</v>
      </c>
      <c r="Q81" s="6">
        <v>4223</v>
      </c>
      <c r="R81" s="6">
        <v>4700</v>
      </c>
      <c r="S81" s="6">
        <v>83</v>
      </c>
      <c r="T81" s="6">
        <v>92</v>
      </c>
      <c r="U81" s="6">
        <v>7</v>
      </c>
      <c r="V81" s="6">
        <v>8</v>
      </c>
    </row>
    <row r="82" customHeight="1" spans="1:22">
      <c r="A82" s="11">
        <v>79</v>
      </c>
      <c r="B82" s="28">
        <v>716</v>
      </c>
      <c r="C82" s="28" t="s">
        <v>219</v>
      </c>
      <c r="D82" s="28" t="s">
        <v>211</v>
      </c>
      <c r="E82" s="6">
        <v>1064</v>
      </c>
      <c r="F82" s="6">
        <v>1227</v>
      </c>
      <c r="G82" s="6">
        <v>100</v>
      </c>
      <c r="H82" s="6">
        <v>110</v>
      </c>
      <c r="I82" s="6">
        <v>5</v>
      </c>
      <c r="J82" s="6">
        <v>6</v>
      </c>
      <c r="K82" s="6">
        <v>9</v>
      </c>
      <c r="L82" s="6">
        <v>14</v>
      </c>
      <c r="M82" s="6">
        <v>65</v>
      </c>
      <c r="N82" s="6">
        <v>77</v>
      </c>
      <c r="O82" s="6">
        <v>8</v>
      </c>
      <c r="P82" s="9">
        <v>11</v>
      </c>
      <c r="Q82" s="6">
        <v>3170</v>
      </c>
      <c r="R82" s="6">
        <v>3557</v>
      </c>
      <c r="S82" s="6">
        <v>83</v>
      </c>
      <c r="T82" s="6">
        <v>92</v>
      </c>
      <c r="U82" s="6">
        <v>7</v>
      </c>
      <c r="V82" s="6">
        <v>8</v>
      </c>
    </row>
    <row r="83" customHeight="1" spans="1:22">
      <c r="A83" s="11">
        <v>80</v>
      </c>
      <c r="B83" s="28">
        <v>721</v>
      </c>
      <c r="C83" s="28" t="s">
        <v>220</v>
      </c>
      <c r="D83" s="28" t="s">
        <v>211</v>
      </c>
      <c r="E83" s="6">
        <v>1532</v>
      </c>
      <c r="F83" s="6">
        <v>1788</v>
      </c>
      <c r="G83" s="6">
        <v>144</v>
      </c>
      <c r="H83" s="6">
        <v>158.4</v>
      </c>
      <c r="I83" s="6">
        <v>6</v>
      </c>
      <c r="J83" s="6">
        <v>7</v>
      </c>
      <c r="K83" s="6">
        <v>10</v>
      </c>
      <c r="L83" s="6">
        <v>13</v>
      </c>
      <c r="M83" s="6">
        <v>78</v>
      </c>
      <c r="N83" s="6">
        <v>92</v>
      </c>
      <c r="O83" s="6">
        <v>7</v>
      </c>
      <c r="P83" s="9">
        <v>9</v>
      </c>
      <c r="Q83" s="6">
        <v>3329</v>
      </c>
      <c r="R83" s="6">
        <v>3995</v>
      </c>
      <c r="S83" s="6">
        <v>125</v>
      </c>
      <c r="T83" s="6">
        <v>138</v>
      </c>
      <c r="U83" s="6">
        <v>9</v>
      </c>
      <c r="V83" s="6">
        <v>11</v>
      </c>
    </row>
    <row r="84" customHeight="1" spans="1:22">
      <c r="A84" s="11">
        <v>81</v>
      </c>
      <c r="B84" s="28">
        <v>717</v>
      </c>
      <c r="C84" s="28" t="s">
        <v>221</v>
      </c>
      <c r="D84" s="28" t="s">
        <v>211</v>
      </c>
      <c r="E84" s="6">
        <v>1280</v>
      </c>
      <c r="F84" s="6">
        <v>1486</v>
      </c>
      <c r="G84" s="6">
        <v>100</v>
      </c>
      <c r="H84" s="6">
        <v>110</v>
      </c>
      <c r="I84" s="6">
        <v>5</v>
      </c>
      <c r="J84" s="6">
        <v>6</v>
      </c>
      <c r="K84" s="6">
        <v>8</v>
      </c>
      <c r="L84" s="6">
        <v>12</v>
      </c>
      <c r="M84" s="6">
        <v>109</v>
      </c>
      <c r="N84" s="6">
        <v>118</v>
      </c>
      <c r="O84" s="6">
        <v>8</v>
      </c>
      <c r="P84" s="9">
        <v>11</v>
      </c>
      <c r="Q84" s="6">
        <v>2406</v>
      </c>
      <c r="R84" s="6">
        <v>2887</v>
      </c>
      <c r="S84" s="6">
        <v>106</v>
      </c>
      <c r="T84" s="6">
        <v>116</v>
      </c>
      <c r="U84" s="6">
        <v>7</v>
      </c>
      <c r="V84" s="6">
        <v>8</v>
      </c>
    </row>
    <row r="85" customHeight="1" spans="1:22">
      <c r="A85" s="11">
        <v>82</v>
      </c>
      <c r="B85" s="28">
        <v>720</v>
      </c>
      <c r="C85" s="28" t="s">
        <v>222</v>
      </c>
      <c r="D85" s="28" t="s">
        <v>211</v>
      </c>
      <c r="E85" s="6">
        <v>961</v>
      </c>
      <c r="F85" s="6">
        <v>1122</v>
      </c>
      <c r="G85" s="6">
        <v>74</v>
      </c>
      <c r="H85" s="6">
        <v>85.1</v>
      </c>
      <c r="I85" s="6">
        <v>3</v>
      </c>
      <c r="J85" s="6">
        <v>4</v>
      </c>
      <c r="K85" s="6">
        <v>5</v>
      </c>
      <c r="L85" s="6">
        <v>8</v>
      </c>
      <c r="M85" s="6">
        <v>81</v>
      </c>
      <c r="N85" s="6">
        <v>96</v>
      </c>
      <c r="O85" s="6">
        <v>4</v>
      </c>
      <c r="P85" s="9">
        <v>7</v>
      </c>
      <c r="Q85" s="6">
        <v>3488</v>
      </c>
      <c r="R85" s="6">
        <v>3818</v>
      </c>
      <c r="S85" s="6">
        <v>70</v>
      </c>
      <c r="T85" s="6">
        <v>76</v>
      </c>
      <c r="U85" s="6">
        <v>6</v>
      </c>
      <c r="V85" s="6">
        <v>7</v>
      </c>
    </row>
    <row r="86" customHeight="1" spans="1:22">
      <c r="A86" s="11">
        <v>83</v>
      </c>
      <c r="B86" s="28">
        <v>746</v>
      </c>
      <c r="C86" s="28" t="s">
        <v>223</v>
      </c>
      <c r="D86" s="28" t="s">
        <v>211</v>
      </c>
      <c r="E86" s="6">
        <v>2127</v>
      </c>
      <c r="F86" s="6">
        <v>2290</v>
      </c>
      <c r="G86" s="6">
        <v>120</v>
      </c>
      <c r="H86" s="6">
        <v>132</v>
      </c>
      <c r="I86" s="6">
        <v>6</v>
      </c>
      <c r="J86" s="6">
        <v>7</v>
      </c>
      <c r="K86" s="6">
        <v>9</v>
      </c>
      <c r="L86" s="6">
        <v>12</v>
      </c>
      <c r="M86" s="6">
        <v>146</v>
      </c>
      <c r="N86" s="6">
        <v>158</v>
      </c>
      <c r="O86" s="6">
        <v>11</v>
      </c>
      <c r="P86" s="9">
        <v>15</v>
      </c>
      <c r="Q86" s="6">
        <v>1506</v>
      </c>
      <c r="R86" s="6">
        <v>1807</v>
      </c>
      <c r="S86" s="6">
        <v>125</v>
      </c>
      <c r="T86" s="6">
        <v>138</v>
      </c>
      <c r="U86" s="6">
        <v>10</v>
      </c>
      <c r="V86" s="6">
        <v>12</v>
      </c>
    </row>
    <row r="87" customHeight="1" spans="1:22">
      <c r="A87" s="11">
        <v>84</v>
      </c>
      <c r="B87" s="28">
        <v>732</v>
      </c>
      <c r="C87" s="28" t="s">
        <v>224</v>
      </c>
      <c r="D87" s="28" t="s">
        <v>211</v>
      </c>
      <c r="E87" s="6">
        <v>1300</v>
      </c>
      <c r="F87" s="6">
        <v>1510</v>
      </c>
      <c r="G87" s="6">
        <v>71</v>
      </c>
      <c r="H87" s="6">
        <v>81.65</v>
      </c>
      <c r="I87" s="6">
        <v>3</v>
      </c>
      <c r="J87" s="6">
        <v>4</v>
      </c>
      <c r="K87" s="6">
        <v>5</v>
      </c>
      <c r="L87" s="6">
        <v>8</v>
      </c>
      <c r="M87" s="6">
        <v>47</v>
      </c>
      <c r="N87" s="6">
        <v>52</v>
      </c>
      <c r="O87" s="6">
        <v>4</v>
      </c>
      <c r="P87" s="9">
        <v>7</v>
      </c>
      <c r="Q87" s="6">
        <v>4906</v>
      </c>
      <c r="R87" s="6">
        <v>5520</v>
      </c>
      <c r="S87" s="6">
        <v>70</v>
      </c>
      <c r="T87" s="6">
        <v>76</v>
      </c>
      <c r="U87" s="6">
        <v>5</v>
      </c>
      <c r="V87" s="6">
        <v>6</v>
      </c>
    </row>
    <row r="88" customHeight="1" spans="1:22">
      <c r="A88" s="11">
        <v>85</v>
      </c>
      <c r="B88" s="28">
        <v>748</v>
      </c>
      <c r="C88" s="28" t="s">
        <v>225</v>
      </c>
      <c r="D88" s="28" t="s">
        <v>211</v>
      </c>
      <c r="E88" s="6">
        <v>1280</v>
      </c>
      <c r="F88" s="6">
        <v>1486</v>
      </c>
      <c r="G88" s="6">
        <v>100</v>
      </c>
      <c r="H88" s="6">
        <v>110</v>
      </c>
      <c r="I88" s="6">
        <v>5</v>
      </c>
      <c r="J88" s="6">
        <v>6</v>
      </c>
      <c r="K88" s="6">
        <v>7</v>
      </c>
      <c r="L88" s="6">
        <v>11</v>
      </c>
      <c r="M88" s="6">
        <v>65</v>
      </c>
      <c r="N88" s="6">
        <v>77</v>
      </c>
      <c r="O88" s="6">
        <v>8</v>
      </c>
      <c r="P88" s="9">
        <v>11</v>
      </c>
      <c r="Q88" s="6">
        <v>3170</v>
      </c>
      <c r="R88" s="6">
        <v>3557</v>
      </c>
      <c r="S88" s="6">
        <v>83</v>
      </c>
      <c r="T88" s="6">
        <v>92</v>
      </c>
      <c r="U88" s="6">
        <v>7</v>
      </c>
      <c r="V88" s="6">
        <v>8</v>
      </c>
    </row>
    <row r="89" customHeight="1" spans="1:22">
      <c r="A89" s="11">
        <v>86</v>
      </c>
      <c r="B89" s="28">
        <v>102567</v>
      </c>
      <c r="C89" s="28" t="s">
        <v>226</v>
      </c>
      <c r="D89" s="28" t="s">
        <v>211</v>
      </c>
      <c r="E89" s="6">
        <v>697</v>
      </c>
      <c r="F89" s="6">
        <v>800</v>
      </c>
      <c r="G89" s="6">
        <v>69</v>
      </c>
      <c r="H89" s="6">
        <v>79.35</v>
      </c>
      <c r="I89" s="6">
        <v>3</v>
      </c>
      <c r="J89" s="6">
        <v>4</v>
      </c>
      <c r="K89" s="6">
        <v>7</v>
      </c>
      <c r="L89" s="6">
        <v>11</v>
      </c>
      <c r="M89" s="6">
        <v>42</v>
      </c>
      <c r="N89" s="6">
        <v>47</v>
      </c>
      <c r="O89" s="6">
        <v>4</v>
      </c>
      <c r="P89" s="9">
        <v>7</v>
      </c>
      <c r="Q89" s="6">
        <v>1806</v>
      </c>
      <c r="R89" s="6">
        <v>2167</v>
      </c>
      <c r="S89" s="6">
        <v>70</v>
      </c>
      <c r="T89" s="6">
        <v>76</v>
      </c>
      <c r="U89" s="6">
        <v>5</v>
      </c>
      <c r="V89" s="6">
        <v>6</v>
      </c>
    </row>
    <row r="90" customHeight="1" spans="1:22">
      <c r="A90" s="11">
        <v>87</v>
      </c>
      <c r="B90" s="28">
        <v>102564</v>
      </c>
      <c r="C90" s="28" t="s">
        <v>227</v>
      </c>
      <c r="D90" s="28" t="s">
        <v>211</v>
      </c>
      <c r="E90" s="6">
        <v>697</v>
      </c>
      <c r="F90" s="6">
        <v>800</v>
      </c>
      <c r="G90" s="6">
        <v>69</v>
      </c>
      <c r="H90" s="6">
        <v>79.35</v>
      </c>
      <c r="I90" s="6">
        <v>3</v>
      </c>
      <c r="J90" s="6">
        <v>4</v>
      </c>
      <c r="K90" s="6">
        <v>5</v>
      </c>
      <c r="L90" s="6">
        <v>8</v>
      </c>
      <c r="M90" s="6">
        <v>42</v>
      </c>
      <c r="N90" s="6">
        <v>47</v>
      </c>
      <c r="O90" s="6">
        <v>6</v>
      </c>
      <c r="P90" s="9">
        <v>10</v>
      </c>
      <c r="Q90" s="6">
        <v>1806</v>
      </c>
      <c r="R90" s="6">
        <v>2167</v>
      </c>
      <c r="S90" s="6">
        <v>70</v>
      </c>
      <c r="T90" s="6">
        <v>76</v>
      </c>
      <c r="U90" s="6">
        <v>5</v>
      </c>
      <c r="V90" s="6">
        <v>6</v>
      </c>
    </row>
    <row r="91" customHeight="1" spans="1:22">
      <c r="A91" s="11">
        <v>88</v>
      </c>
      <c r="B91" s="28">
        <v>52</v>
      </c>
      <c r="C91" s="28" t="s">
        <v>228</v>
      </c>
      <c r="D91" s="28" t="s">
        <v>229</v>
      </c>
      <c r="E91" s="6">
        <v>1996</v>
      </c>
      <c r="F91" s="6">
        <v>2245</v>
      </c>
      <c r="G91" s="6">
        <v>126</v>
      </c>
      <c r="H91" s="6">
        <v>138.6</v>
      </c>
      <c r="I91" s="6">
        <v>6</v>
      </c>
      <c r="J91" s="6">
        <v>7</v>
      </c>
      <c r="K91" s="6">
        <v>8</v>
      </c>
      <c r="L91" s="6">
        <v>11</v>
      </c>
      <c r="M91" s="6">
        <v>85</v>
      </c>
      <c r="N91" s="6">
        <v>100</v>
      </c>
      <c r="O91" s="6">
        <v>11</v>
      </c>
      <c r="P91" s="9">
        <v>15</v>
      </c>
      <c r="Q91" s="6">
        <v>3033</v>
      </c>
      <c r="R91" s="6">
        <v>3392</v>
      </c>
      <c r="S91" s="6">
        <v>125</v>
      </c>
      <c r="T91" s="6">
        <v>138</v>
      </c>
      <c r="U91" s="6">
        <v>10</v>
      </c>
      <c r="V91" s="6">
        <v>12</v>
      </c>
    </row>
    <row r="92" customHeight="1" spans="1:22">
      <c r="A92" s="11">
        <v>89</v>
      </c>
      <c r="B92" s="28">
        <v>56</v>
      </c>
      <c r="C92" s="28" t="s">
        <v>230</v>
      </c>
      <c r="D92" s="28" t="s">
        <v>229</v>
      </c>
      <c r="E92" s="6">
        <v>3070</v>
      </c>
      <c r="F92" s="6">
        <v>3327</v>
      </c>
      <c r="G92" s="6">
        <v>71</v>
      </c>
      <c r="H92" s="6">
        <v>81.65</v>
      </c>
      <c r="I92" s="6">
        <v>3</v>
      </c>
      <c r="J92" s="6">
        <v>4</v>
      </c>
      <c r="K92" s="6">
        <v>6</v>
      </c>
      <c r="L92" s="6">
        <v>9</v>
      </c>
      <c r="M92" s="6">
        <v>47</v>
      </c>
      <c r="N92" s="6">
        <v>52</v>
      </c>
      <c r="O92" s="6">
        <v>4</v>
      </c>
      <c r="P92" s="9">
        <v>7</v>
      </c>
      <c r="Q92" s="6">
        <v>4906</v>
      </c>
      <c r="R92" s="6">
        <v>5520</v>
      </c>
      <c r="S92" s="6">
        <v>70</v>
      </c>
      <c r="T92" s="6">
        <v>76</v>
      </c>
      <c r="U92" s="6">
        <v>5</v>
      </c>
      <c r="V92" s="6">
        <v>6</v>
      </c>
    </row>
    <row r="93" customHeight="1" spans="1:22">
      <c r="A93" s="11">
        <v>90</v>
      </c>
      <c r="B93" s="28">
        <v>54</v>
      </c>
      <c r="C93" s="28" t="s">
        <v>231</v>
      </c>
      <c r="D93" s="28" t="s">
        <v>229</v>
      </c>
      <c r="E93" s="6">
        <v>1412</v>
      </c>
      <c r="F93" s="6">
        <v>1644</v>
      </c>
      <c r="G93" s="6">
        <v>134</v>
      </c>
      <c r="H93" s="6">
        <v>147.4</v>
      </c>
      <c r="I93" s="6">
        <v>8</v>
      </c>
      <c r="J93" s="6">
        <v>10</v>
      </c>
      <c r="K93" s="6">
        <v>8</v>
      </c>
      <c r="L93" s="6">
        <v>12</v>
      </c>
      <c r="M93" s="6">
        <v>124</v>
      </c>
      <c r="N93" s="6">
        <v>134</v>
      </c>
      <c r="O93" s="6">
        <v>17</v>
      </c>
      <c r="P93" s="9">
        <v>21</v>
      </c>
      <c r="Q93" s="6">
        <v>4506</v>
      </c>
      <c r="R93" s="6">
        <v>5040</v>
      </c>
      <c r="S93" s="6">
        <v>167</v>
      </c>
      <c r="T93" s="6">
        <v>183</v>
      </c>
      <c r="U93" s="6">
        <v>12</v>
      </c>
      <c r="V93" s="6">
        <v>14</v>
      </c>
    </row>
    <row r="94" customHeight="1" spans="1:22">
      <c r="A94" s="11">
        <v>91</v>
      </c>
      <c r="B94" s="28">
        <v>329</v>
      </c>
      <c r="C94" s="28" t="s">
        <v>232</v>
      </c>
      <c r="D94" s="28" t="s">
        <v>229</v>
      </c>
      <c r="E94" s="6">
        <v>1412</v>
      </c>
      <c r="F94" s="6">
        <v>1644</v>
      </c>
      <c r="G94" s="6">
        <v>134</v>
      </c>
      <c r="H94" s="6">
        <v>147.4</v>
      </c>
      <c r="I94" s="6">
        <v>8</v>
      </c>
      <c r="J94" s="6">
        <v>10</v>
      </c>
      <c r="K94" s="6">
        <v>11</v>
      </c>
      <c r="L94" s="6">
        <v>14</v>
      </c>
      <c r="M94" s="6">
        <v>109</v>
      </c>
      <c r="N94" s="6">
        <v>118</v>
      </c>
      <c r="O94" s="6">
        <v>9</v>
      </c>
      <c r="P94" s="9">
        <v>11</v>
      </c>
      <c r="Q94" s="6">
        <v>4506</v>
      </c>
      <c r="R94" s="6">
        <v>5040</v>
      </c>
      <c r="S94" s="6">
        <v>111</v>
      </c>
      <c r="T94" s="6">
        <v>122</v>
      </c>
      <c r="U94" s="6">
        <v>13</v>
      </c>
      <c r="V94" s="6">
        <v>16</v>
      </c>
    </row>
    <row r="95" customHeight="1" spans="1:22">
      <c r="A95" s="11">
        <v>92</v>
      </c>
      <c r="B95" s="28">
        <v>351</v>
      </c>
      <c r="C95" s="28" t="s">
        <v>233</v>
      </c>
      <c r="D95" s="28" t="s">
        <v>229</v>
      </c>
      <c r="E95" s="6">
        <v>1532</v>
      </c>
      <c r="F95" s="6">
        <v>1788</v>
      </c>
      <c r="G95" s="6">
        <v>120</v>
      </c>
      <c r="H95" s="6">
        <v>132</v>
      </c>
      <c r="I95" s="6">
        <v>6</v>
      </c>
      <c r="J95" s="6">
        <v>7</v>
      </c>
      <c r="K95" s="6">
        <v>9</v>
      </c>
      <c r="L95" s="6">
        <v>12</v>
      </c>
      <c r="M95" s="6">
        <v>78</v>
      </c>
      <c r="N95" s="6">
        <v>92</v>
      </c>
      <c r="O95" s="6">
        <v>11</v>
      </c>
      <c r="P95" s="9">
        <v>15</v>
      </c>
      <c r="Q95" s="6">
        <v>4906</v>
      </c>
      <c r="R95" s="6">
        <v>5520</v>
      </c>
      <c r="S95" s="6">
        <v>111</v>
      </c>
      <c r="T95" s="6">
        <v>122</v>
      </c>
      <c r="U95" s="6">
        <v>9</v>
      </c>
      <c r="V95" s="6">
        <v>11</v>
      </c>
    </row>
    <row r="96" customHeight="1" spans="1:22">
      <c r="A96" s="11">
        <v>93</v>
      </c>
      <c r="B96" s="28">
        <v>367</v>
      </c>
      <c r="C96" s="28" t="s">
        <v>234</v>
      </c>
      <c r="D96" s="28" t="s">
        <v>229</v>
      </c>
      <c r="E96" s="6">
        <v>1532</v>
      </c>
      <c r="F96" s="6">
        <v>1788</v>
      </c>
      <c r="G96" s="6">
        <v>120</v>
      </c>
      <c r="H96" s="6">
        <v>132</v>
      </c>
      <c r="I96" s="6">
        <v>6</v>
      </c>
      <c r="J96" s="6">
        <v>7</v>
      </c>
      <c r="K96" s="6">
        <v>10</v>
      </c>
      <c r="L96" s="6">
        <v>13</v>
      </c>
      <c r="M96" s="6">
        <v>78</v>
      </c>
      <c r="N96" s="6">
        <v>92</v>
      </c>
      <c r="O96" s="6">
        <v>11</v>
      </c>
      <c r="P96" s="9">
        <v>15</v>
      </c>
      <c r="Q96" s="6">
        <v>2802</v>
      </c>
      <c r="R96" s="6">
        <v>3115</v>
      </c>
      <c r="S96" s="6">
        <v>125</v>
      </c>
      <c r="T96" s="6">
        <v>138</v>
      </c>
      <c r="U96" s="6">
        <v>9</v>
      </c>
      <c r="V96" s="6">
        <v>11</v>
      </c>
    </row>
    <row r="97" customHeight="1" spans="1:22">
      <c r="A97" s="11">
        <v>94</v>
      </c>
      <c r="B97" s="28">
        <v>587</v>
      </c>
      <c r="C97" s="28" t="s">
        <v>235</v>
      </c>
      <c r="D97" s="28" t="s">
        <v>229</v>
      </c>
      <c r="E97" s="6">
        <v>1532</v>
      </c>
      <c r="F97" s="6">
        <v>1788</v>
      </c>
      <c r="G97" s="6">
        <v>139</v>
      </c>
      <c r="H97" s="6">
        <v>152.9</v>
      </c>
      <c r="I97" s="6">
        <v>6</v>
      </c>
      <c r="J97" s="6">
        <v>7</v>
      </c>
      <c r="K97" s="6">
        <v>10</v>
      </c>
      <c r="L97" s="6">
        <v>13</v>
      </c>
      <c r="M97" s="6">
        <v>78</v>
      </c>
      <c r="N97" s="6">
        <v>92</v>
      </c>
      <c r="O97" s="6">
        <v>7</v>
      </c>
      <c r="P97" s="9">
        <v>9</v>
      </c>
      <c r="Q97" s="6">
        <v>3506</v>
      </c>
      <c r="R97" s="6">
        <v>3840</v>
      </c>
      <c r="S97" s="6">
        <v>111</v>
      </c>
      <c r="T97" s="6">
        <v>122</v>
      </c>
      <c r="U97" s="6">
        <v>9</v>
      </c>
      <c r="V97" s="6">
        <v>11</v>
      </c>
    </row>
    <row r="98" customHeight="1" spans="1:22">
      <c r="A98" s="11">
        <v>95</v>
      </c>
      <c r="B98" s="28">
        <v>704</v>
      </c>
      <c r="C98" s="28" t="s">
        <v>236</v>
      </c>
      <c r="D98" s="28" t="s">
        <v>229</v>
      </c>
      <c r="E98" s="6">
        <v>1532</v>
      </c>
      <c r="F98" s="6">
        <v>1788</v>
      </c>
      <c r="G98" s="6">
        <v>120</v>
      </c>
      <c r="H98" s="6">
        <v>132</v>
      </c>
      <c r="I98" s="6">
        <v>6</v>
      </c>
      <c r="J98" s="6">
        <v>7</v>
      </c>
      <c r="K98" s="6">
        <v>9</v>
      </c>
      <c r="L98" s="6">
        <v>12</v>
      </c>
      <c r="M98" s="6">
        <v>78</v>
      </c>
      <c r="N98" s="6">
        <v>92</v>
      </c>
      <c r="O98" s="6">
        <v>11</v>
      </c>
      <c r="P98" s="9">
        <v>15</v>
      </c>
      <c r="Q98" s="6">
        <v>2543</v>
      </c>
      <c r="R98" s="6">
        <v>3043</v>
      </c>
      <c r="S98" s="6">
        <v>111</v>
      </c>
      <c r="T98" s="6">
        <v>122</v>
      </c>
      <c r="U98" s="6">
        <v>9</v>
      </c>
      <c r="V98" s="6">
        <v>11</v>
      </c>
    </row>
    <row r="99" customHeight="1" spans="1:22">
      <c r="A99" s="11">
        <v>96</v>
      </c>
      <c r="B99" s="28">
        <v>706</v>
      </c>
      <c r="C99" s="28" t="s">
        <v>237</v>
      </c>
      <c r="D99" s="28" t="s">
        <v>229</v>
      </c>
      <c r="E99" s="6">
        <v>697</v>
      </c>
      <c r="F99" s="6">
        <v>800</v>
      </c>
      <c r="G99" s="6">
        <v>71</v>
      </c>
      <c r="H99" s="6">
        <v>81.65</v>
      </c>
      <c r="I99" s="6">
        <v>3</v>
      </c>
      <c r="J99" s="6">
        <v>4</v>
      </c>
      <c r="K99" s="6">
        <v>7</v>
      </c>
      <c r="L99" s="6">
        <v>11</v>
      </c>
      <c r="M99" s="6">
        <v>47</v>
      </c>
      <c r="N99" s="6">
        <v>52</v>
      </c>
      <c r="O99" s="6">
        <v>4</v>
      </c>
      <c r="P99" s="9">
        <v>7</v>
      </c>
      <c r="Q99" s="6">
        <v>2351</v>
      </c>
      <c r="R99" s="6">
        <v>2821</v>
      </c>
      <c r="S99" s="6">
        <v>70</v>
      </c>
      <c r="T99" s="6">
        <v>76</v>
      </c>
      <c r="U99" s="6">
        <v>5</v>
      </c>
      <c r="V99" s="6">
        <v>6</v>
      </c>
    </row>
    <row r="100" customHeight="1" spans="1:22">
      <c r="A100" s="11">
        <v>97</v>
      </c>
      <c r="B100" s="28">
        <v>710</v>
      </c>
      <c r="C100" s="28" t="s">
        <v>238</v>
      </c>
      <c r="D100" s="28" t="s">
        <v>229</v>
      </c>
      <c r="E100" s="6">
        <v>940</v>
      </c>
      <c r="F100" s="6">
        <v>1097</v>
      </c>
      <c r="G100" s="6">
        <v>71</v>
      </c>
      <c r="H100" s="6">
        <v>81.65</v>
      </c>
      <c r="I100" s="6">
        <v>3</v>
      </c>
      <c r="J100" s="6">
        <v>4</v>
      </c>
      <c r="K100" s="6">
        <v>5</v>
      </c>
      <c r="L100" s="6">
        <v>8</v>
      </c>
      <c r="M100" s="6">
        <v>47</v>
      </c>
      <c r="N100" s="6">
        <v>52</v>
      </c>
      <c r="O100" s="6">
        <v>4</v>
      </c>
      <c r="P100" s="9">
        <v>7</v>
      </c>
      <c r="Q100" s="6">
        <v>2351</v>
      </c>
      <c r="R100" s="6">
        <v>2821</v>
      </c>
      <c r="S100" s="6">
        <v>70</v>
      </c>
      <c r="T100" s="6">
        <v>76</v>
      </c>
      <c r="U100" s="6">
        <v>5</v>
      </c>
      <c r="V100" s="6">
        <v>6</v>
      </c>
    </row>
    <row r="101" customHeight="1" spans="1:22">
      <c r="A101" s="11">
        <v>98</v>
      </c>
      <c r="B101" s="28">
        <v>713</v>
      </c>
      <c r="C101" s="28" t="s">
        <v>239</v>
      </c>
      <c r="D101" s="28" t="s">
        <v>229</v>
      </c>
      <c r="E101" s="6">
        <v>420</v>
      </c>
      <c r="F101" s="6">
        <v>525</v>
      </c>
      <c r="G101" s="6">
        <v>52</v>
      </c>
      <c r="H101" s="6">
        <v>62.4</v>
      </c>
      <c r="I101" s="6">
        <v>2</v>
      </c>
      <c r="J101" s="6">
        <v>2</v>
      </c>
      <c r="K101" s="6">
        <v>5</v>
      </c>
      <c r="L101" s="6">
        <v>8</v>
      </c>
      <c r="M101" s="6">
        <v>34</v>
      </c>
      <c r="N101" s="6">
        <v>39</v>
      </c>
      <c r="O101" s="6">
        <v>4</v>
      </c>
      <c r="P101" s="9">
        <v>7</v>
      </c>
      <c r="Q101" s="6">
        <v>1625.5</v>
      </c>
      <c r="R101" s="6">
        <v>1942</v>
      </c>
      <c r="S101" s="6">
        <v>58</v>
      </c>
      <c r="T101" s="6">
        <v>63</v>
      </c>
      <c r="U101" s="6">
        <v>4</v>
      </c>
      <c r="V101" s="6">
        <v>5</v>
      </c>
    </row>
    <row r="102" customHeight="1" spans="1:22">
      <c r="A102" s="11">
        <v>99</v>
      </c>
      <c r="B102" s="28">
        <v>738</v>
      </c>
      <c r="C102" s="28" t="s">
        <v>240</v>
      </c>
      <c r="D102" s="28" t="s">
        <v>229</v>
      </c>
      <c r="E102" s="6">
        <v>697</v>
      </c>
      <c r="F102" s="6">
        <v>800</v>
      </c>
      <c r="G102" s="6">
        <v>71</v>
      </c>
      <c r="H102" s="6">
        <v>81.65</v>
      </c>
      <c r="I102" s="6">
        <v>3</v>
      </c>
      <c r="J102" s="6">
        <v>4</v>
      </c>
      <c r="K102" s="6">
        <v>7</v>
      </c>
      <c r="L102" s="6">
        <v>11</v>
      </c>
      <c r="M102" s="6">
        <v>47</v>
      </c>
      <c r="N102" s="6">
        <v>52</v>
      </c>
      <c r="O102" s="6">
        <v>6</v>
      </c>
      <c r="P102" s="9">
        <v>10</v>
      </c>
      <c r="Q102" s="6">
        <v>1307</v>
      </c>
      <c r="R102" s="6">
        <v>1568</v>
      </c>
      <c r="S102" s="6">
        <v>70</v>
      </c>
      <c r="T102" s="6">
        <v>76</v>
      </c>
      <c r="U102" s="6">
        <v>5</v>
      </c>
      <c r="V102" s="6">
        <v>6</v>
      </c>
    </row>
    <row r="103" customHeight="1" spans="1:22">
      <c r="A103" s="11">
        <v>100</v>
      </c>
      <c r="B103" s="28">
        <v>754</v>
      </c>
      <c r="C103" s="28" t="s">
        <v>241</v>
      </c>
      <c r="D103" s="28" t="s">
        <v>229</v>
      </c>
      <c r="E103" s="6">
        <v>2222</v>
      </c>
      <c r="F103" s="6">
        <v>2394</v>
      </c>
      <c r="G103" s="6">
        <v>134</v>
      </c>
      <c r="H103" s="6">
        <v>147.4</v>
      </c>
      <c r="I103" s="6">
        <v>8</v>
      </c>
      <c r="J103" s="6">
        <v>10</v>
      </c>
      <c r="K103" s="6">
        <v>9</v>
      </c>
      <c r="L103" s="6">
        <v>14</v>
      </c>
      <c r="M103" s="6">
        <v>87</v>
      </c>
      <c r="N103" s="6">
        <v>103</v>
      </c>
      <c r="O103" s="6">
        <v>17</v>
      </c>
      <c r="P103" s="9">
        <v>21</v>
      </c>
      <c r="Q103" s="6">
        <v>1326</v>
      </c>
      <c r="R103" s="6">
        <v>1591</v>
      </c>
      <c r="S103" s="6">
        <v>167</v>
      </c>
      <c r="T103" s="6">
        <v>183</v>
      </c>
      <c r="U103" s="6">
        <v>13</v>
      </c>
      <c r="V103" s="6">
        <v>16</v>
      </c>
    </row>
    <row r="104" customHeight="1" spans="1:22">
      <c r="A104" s="11">
        <v>101</v>
      </c>
      <c r="B104" s="28">
        <v>101453</v>
      </c>
      <c r="C104" s="28" t="s">
        <v>242</v>
      </c>
      <c r="D104" s="28" t="s">
        <v>229</v>
      </c>
      <c r="E104" s="6">
        <v>850</v>
      </c>
      <c r="F104" s="6">
        <v>987</v>
      </c>
      <c r="G104" s="6">
        <v>115</v>
      </c>
      <c r="H104" s="6">
        <v>126.5</v>
      </c>
      <c r="I104" s="6">
        <v>6</v>
      </c>
      <c r="J104" s="6">
        <v>7</v>
      </c>
      <c r="K104" s="6">
        <v>11</v>
      </c>
      <c r="L104" s="6">
        <v>14</v>
      </c>
      <c r="M104" s="6">
        <v>73</v>
      </c>
      <c r="N104" s="6">
        <v>86</v>
      </c>
      <c r="O104" s="6">
        <v>11</v>
      </c>
      <c r="P104" s="9">
        <v>15</v>
      </c>
      <c r="Q104" s="6">
        <v>1142</v>
      </c>
      <c r="R104" s="6">
        <v>1370</v>
      </c>
      <c r="S104" s="6">
        <v>125</v>
      </c>
      <c r="T104" s="6">
        <v>138</v>
      </c>
      <c r="U104" s="6">
        <v>10</v>
      </c>
      <c r="V104" s="6">
        <v>12</v>
      </c>
    </row>
    <row r="105" s="2" customFormat="1" customHeight="1" spans="1:22">
      <c r="A105" s="11">
        <v>102</v>
      </c>
      <c r="B105" s="28">
        <v>104838</v>
      </c>
      <c r="C105" s="28" t="s">
        <v>243</v>
      </c>
      <c r="D105" s="28" t="s">
        <v>229</v>
      </c>
      <c r="E105" s="6">
        <v>697</v>
      </c>
      <c r="F105" s="6">
        <v>800</v>
      </c>
      <c r="G105" s="6">
        <v>69</v>
      </c>
      <c r="H105" s="6">
        <v>79.35</v>
      </c>
      <c r="I105" s="6">
        <v>3</v>
      </c>
      <c r="J105" s="6">
        <v>4</v>
      </c>
      <c r="K105" s="6">
        <v>5</v>
      </c>
      <c r="L105" s="6">
        <v>8</v>
      </c>
      <c r="M105" s="6">
        <v>35</v>
      </c>
      <c r="N105" s="6">
        <v>40</v>
      </c>
      <c r="O105" s="6">
        <v>6</v>
      </c>
      <c r="P105" s="9">
        <v>10</v>
      </c>
      <c r="Q105" s="6">
        <v>807</v>
      </c>
      <c r="R105" s="6">
        <v>968</v>
      </c>
      <c r="S105" s="6">
        <v>70</v>
      </c>
      <c r="T105" s="6">
        <v>76</v>
      </c>
      <c r="U105" s="6">
        <v>5</v>
      </c>
      <c r="V105" s="6">
        <v>6</v>
      </c>
    </row>
    <row r="106" s="2" customFormat="1" customHeight="1" spans="1:22">
      <c r="A106" s="11">
        <v>103</v>
      </c>
      <c r="B106" s="28">
        <v>104533</v>
      </c>
      <c r="C106" s="28" t="s">
        <v>244</v>
      </c>
      <c r="D106" s="28" t="s">
        <v>229</v>
      </c>
      <c r="E106" s="6">
        <v>697</v>
      </c>
      <c r="F106" s="6">
        <v>800</v>
      </c>
      <c r="G106" s="6">
        <v>69</v>
      </c>
      <c r="H106" s="6">
        <v>79.35</v>
      </c>
      <c r="I106" s="6">
        <v>3</v>
      </c>
      <c r="J106" s="6">
        <v>4</v>
      </c>
      <c r="K106" s="6">
        <v>7</v>
      </c>
      <c r="L106" s="6">
        <v>11</v>
      </c>
      <c r="M106" s="6">
        <v>35</v>
      </c>
      <c r="N106" s="6">
        <v>40</v>
      </c>
      <c r="O106" s="6">
        <v>6</v>
      </c>
      <c r="P106" s="9">
        <v>10</v>
      </c>
      <c r="Q106" s="6">
        <v>3006</v>
      </c>
      <c r="R106" s="6">
        <v>3360</v>
      </c>
      <c r="S106" s="6">
        <v>70</v>
      </c>
      <c r="T106" s="6">
        <v>76</v>
      </c>
      <c r="U106" s="6">
        <v>5</v>
      </c>
      <c r="V106" s="6">
        <v>6</v>
      </c>
    </row>
    <row r="107" s="2" customFormat="1" customHeight="1" spans="1:22">
      <c r="A107" s="11">
        <v>104</v>
      </c>
      <c r="B107" s="28">
        <v>104428</v>
      </c>
      <c r="C107" s="28" t="s">
        <v>245</v>
      </c>
      <c r="D107" s="28" t="s">
        <v>229</v>
      </c>
      <c r="E107" s="6">
        <v>697</v>
      </c>
      <c r="F107" s="6">
        <v>800</v>
      </c>
      <c r="G107" s="6">
        <v>69</v>
      </c>
      <c r="H107" s="6">
        <v>79.35</v>
      </c>
      <c r="I107" s="6">
        <v>3</v>
      </c>
      <c r="J107" s="6">
        <v>4</v>
      </c>
      <c r="K107" s="6">
        <v>7</v>
      </c>
      <c r="L107" s="6">
        <v>11</v>
      </c>
      <c r="M107" s="6">
        <v>29</v>
      </c>
      <c r="N107" s="6">
        <v>34</v>
      </c>
      <c r="O107" s="6">
        <v>6</v>
      </c>
      <c r="P107" s="9">
        <v>10</v>
      </c>
      <c r="Q107" s="6">
        <v>1806</v>
      </c>
      <c r="R107" s="6">
        <v>2167</v>
      </c>
      <c r="S107" s="6">
        <v>76</v>
      </c>
      <c r="T107" s="6">
        <v>84</v>
      </c>
      <c r="U107" s="6">
        <v>5</v>
      </c>
      <c r="V107" s="6">
        <v>6</v>
      </c>
    </row>
    <row r="108" customHeight="1" spans="1:22">
      <c r="A108" s="5"/>
      <c r="B108" s="28"/>
      <c r="C108" s="28"/>
      <c r="D108" s="28"/>
      <c r="E108" s="22">
        <f>SUM(E4:E107)</f>
        <v>187016</v>
      </c>
      <c r="F108" s="22">
        <f t="shared" ref="F108:V108" si="0">SUM(F4:F107)</f>
        <v>208321</v>
      </c>
      <c r="G108" s="22">
        <f t="shared" si="0"/>
        <v>14007</v>
      </c>
      <c r="H108" s="22">
        <f t="shared" si="0"/>
        <v>15510</v>
      </c>
      <c r="I108" s="22">
        <f t="shared" si="0"/>
        <v>647</v>
      </c>
      <c r="J108" s="22">
        <f t="shared" si="0"/>
        <v>786</v>
      </c>
      <c r="K108" s="22">
        <f t="shared" si="0"/>
        <v>1229</v>
      </c>
      <c r="L108" s="22">
        <f t="shared" si="0"/>
        <v>1608</v>
      </c>
      <c r="M108" s="22">
        <f t="shared" si="0"/>
        <v>9360</v>
      </c>
      <c r="N108" s="22">
        <f t="shared" si="0"/>
        <v>10526</v>
      </c>
      <c r="O108" s="22">
        <f t="shared" si="0"/>
        <v>1269</v>
      </c>
      <c r="P108" s="22">
        <f t="shared" si="0"/>
        <v>1621</v>
      </c>
      <c r="Q108" s="22">
        <f t="shared" si="0"/>
        <v>390292</v>
      </c>
      <c r="R108" s="22">
        <f t="shared" si="0"/>
        <v>439314</v>
      </c>
      <c r="S108" s="22">
        <f t="shared" si="0"/>
        <v>13852</v>
      </c>
      <c r="T108" s="22">
        <f t="shared" si="0"/>
        <v>15269</v>
      </c>
      <c r="U108" s="22">
        <f t="shared" si="0"/>
        <v>1028</v>
      </c>
      <c r="V108" s="22">
        <f t="shared" si="0"/>
        <v>1222</v>
      </c>
    </row>
    <row r="109" customHeight="1" spans="6:6">
      <c r="F109" s="23"/>
    </row>
  </sheetData>
  <sortState ref="A4:AD108">
    <sortCondition ref="D4" descending="1"/>
  </sortState>
  <mergeCells count="10">
    <mergeCell ref="A1:V1"/>
    <mergeCell ref="E2:F2"/>
    <mergeCell ref="G2:H2"/>
    <mergeCell ref="I2:J2"/>
    <mergeCell ref="K2:L2"/>
    <mergeCell ref="M2:N2"/>
    <mergeCell ref="O2:P2"/>
    <mergeCell ref="Q2:R2"/>
    <mergeCell ref="S2:T2"/>
    <mergeCell ref="U2:V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8" sqref="J8"/>
    </sheetView>
  </sheetViews>
  <sheetFormatPr defaultColWidth="9" defaultRowHeight="13.5" outlineLevelCol="6"/>
  <cols>
    <col min="1" max="1" width="9" style="4"/>
    <col min="2" max="2" width="6.125" style="4" customWidth="1"/>
    <col min="3" max="3" width="9" style="4"/>
    <col min="4" max="4" width="14.75" style="4" customWidth="1"/>
    <col min="5" max="5" width="17" style="4" customWidth="1"/>
    <col min="6" max="6" width="13.25" style="4" customWidth="1"/>
    <col min="7" max="7" width="9" style="4"/>
  </cols>
  <sheetData>
    <row r="1" spans="1:7">
      <c r="A1" s="24" t="s">
        <v>6</v>
      </c>
      <c r="B1" s="24"/>
      <c r="C1" s="24"/>
      <c r="D1" s="24" t="s">
        <v>246</v>
      </c>
      <c r="E1" s="24" t="s">
        <v>8</v>
      </c>
      <c r="F1" s="24" t="s">
        <v>9</v>
      </c>
      <c r="G1" s="24" t="s">
        <v>247</v>
      </c>
    </row>
    <row r="2" spans="1:7">
      <c r="A2" s="25">
        <v>105219</v>
      </c>
      <c r="B2" s="26" t="s">
        <v>25</v>
      </c>
      <c r="C2" s="26" t="str">
        <f t="shared" ref="C2:C22" si="0">A2&amp;B2</f>
        <v>105219,</v>
      </c>
      <c r="D2" s="26" t="s">
        <v>248</v>
      </c>
      <c r="E2" s="25" t="s">
        <v>249</v>
      </c>
      <c r="F2" s="26" t="s">
        <v>22</v>
      </c>
      <c r="G2" s="26"/>
    </row>
    <row r="3" spans="1:7">
      <c r="A3" s="25">
        <v>117372</v>
      </c>
      <c r="B3" s="26" t="s">
        <v>25</v>
      </c>
      <c r="C3" s="26" t="str">
        <f t="shared" si="0"/>
        <v>117372,</v>
      </c>
      <c r="D3" s="26" t="s">
        <v>250</v>
      </c>
      <c r="E3" s="25" t="s">
        <v>251</v>
      </c>
      <c r="F3" s="26" t="s">
        <v>22</v>
      </c>
      <c r="G3" s="26"/>
    </row>
    <row r="4" spans="1:7">
      <c r="A4" s="25">
        <v>105293</v>
      </c>
      <c r="B4" s="26" t="s">
        <v>25</v>
      </c>
      <c r="C4" s="26" t="str">
        <f t="shared" si="0"/>
        <v>105293,</v>
      </c>
      <c r="D4" s="26" t="s">
        <v>252</v>
      </c>
      <c r="E4" s="25" t="s">
        <v>253</v>
      </c>
      <c r="F4" s="26" t="s">
        <v>22</v>
      </c>
      <c r="G4" s="26" t="s">
        <v>254</v>
      </c>
    </row>
    <row r="5" spans="1:7">
      <c r="A5" s="25">
        <v>105315</v>
      </c>
      <c r="B5" s="26" t="s">
        <v>25</v>
      </c>
      <c r="C5" s="26" t="str">
        <f t="shared" si="0"/>
        <v>105315,</v>
      </c>
      <c r="D5" s="26" t="s">
        <v>255</v>
      </c>
      <c r="E5" s="25" t="s">
        <v>256</v>
      </c>
      <c r="F5" s="26" t="s">
        <v>22</v>
      </c>
      <c r="G5" s="26" t="s">
        <v>257</v>
      </c>
    </row>
    <row r="6" spans="1:7">
      <c r="A6" s="25">
        <v>105233</v>
      </c>
      <c r="B6" s="26" t="s">
        <v>25</v>
      </c>
      <c r="C6" s="26" t="str">
        <f t="shared" si="0"/>
        <v>105233,</v>
      </c>
      <c r="D6" s="26" t="s">
        <v>258</v>
      </c>
      <c r="E6" s="25" t="s">
        <v>259</v>
      </c>
      <c r="F6" s="26" t="s">
        <v>22</v>
      </c>
      <c r="G6" s="26" t="s">
        <v>254</v>
      </c>
    </row>
    <row r="7" spans="1:7">
      <c r="A7" s="25">
        <v>105229</v>
      </c>
      <c r="B7" s="26" t="s">
        <v>25</v>
      </c>
      <c r="C7" s="26" t="str">
        <f t="shared" si="0"/>
        <v>105229,</v>
      </c>
      <c r="D7" s="26" t="s">
        <v>260</v>
      </c>
      <c r="E7" s="25" t="s">
        <v>261</v>
      </c>
      <c r="F7" s="26" t="s">
        <v>22</v>
      </c>
      <c r="G7" s="26" t="s">
        <v>254</v>
      </c>
    </row>
    <row r="8" spans="1:7">
      <c r="A8" s="25">
        <v>106918</v>
      </c>
      <c r="B8" s="26" t="s">
        <v>25</v>
      </c>
      <c r="C8" s="26" t="str">
        <f t="shared" si="0"/>
        <v>106918,</v>
      </c>
      <c r="D8" s="26" t="s">
        <v>262</v>
      </c>
      <c r="E8" s="25" t="s">
        <v>263</v>
      </c>
      <c r="F8" s="26" t="s">
        <v>22</v>
      </c>
      <c r="G8" s="26" t="s">
        <v>257</v>
      </c>
    </row>
    <row r="9" spans="1:7">
      <c r="A9" s="25">
        <v>105226</v>
      </c>
      <c r="B9" s="26" t="s">
        <v>25</v>
      </c>
      <c r="C9" s="26" t="str">
        <f t="shared" si="0"/>
        <v>105226,</v>
      </c>
      <c r="D9" s="26" t="s">
        <v>264</v>
      </c>
      <c r="E9" s="25" t="s">
        <v>265</v>
      </c>
      <c r="F9" s="26" t="s">
        <v>22</v>
      </c>
      <c r="G9" s="26" t="s">
        <v>257</v>
      </c>
    </row>
    <row r="10" spans="1:7">
      <c r="A10" s="25">
        <v>117370</v>
      </c>
      <c r="B10" s="26" t="s">
        <v>25</v>
      </c>
      <c r="C10" s="26" t="str">
        <f t="shared" si="0"/>
        <v>117370,</v>
      </c>
      <c r="D10" s="26" t="s">
        <v>266</v>
      </c>
      <c r="E10" s="25" t="s">
        <v>267</v>
      </c>
      <c r="F10" s="26" t="s">
        <v>22</v>
      </c>
      <c r="G10" s="26" t="s">
        <v>257</v>
      </c>
    </row>
    <row r="11" spans="1:7">
      <c r="A11" s="25">
        <v>117371</v>
      </c>
      <c r="B11" s="26" t="s">
        <v>25</v>
      </c>
      <c r="C11" s="26" t="str">
        <f t="shared" si="0"/>
        <v>117371,</v>
      </c>
      <c r="D11" s="26" t="s">
        <v>268</v>
      </c>
      <c r="E11" s="25" t="s">
        <v>265</v>
      </c>
      <c r="F11" s="26" t="s">
        <v>22</v>
      </c>
      <c r="G11" s="26" t="s">
        <v>257</v>
      </c>
    </row>
    <row r="12" spans="1:7">
      <c r="A12" s="25">
        <v>105276</v>
      </c>
      <c r="B12" s="26" t="s">
        <v>25</v>
      </c>
      <c r="C12" s="26" t="str">
        <f t="shared" si="0"/>
        <v>105276,</v>
      </c>
      <c r="D12" s="26" t="s">
        <v>269</v>
      </c>
      <c r="E12" s="25" t="s">
        <v>270</v>
      </c>
      <c r="F12" s="26" t="s">
        <v>22</v>
      </c>
      <c r="G12" s="26" t="s">
        <v>257</v>
      </c>
    </row>
    <row r="13" spans="1:7">
      <c r="A13" s="25">
        <v>105227</v>
      </c>
      <c r="B13" s="26" t="s">
        <v>25</v>
      </c>
      <c r="C13" s="26" t="str">
        <f t="shared" si="0"/>
        <v>105227,</v>
      </c>
      <c r="D13" s="26" t="s">
        <v>271</v>
      </c>
      <c r="E13" s="25" t="s">
        <v>272</v>
      </c>
      <c r="F13" s="26" t="s">
        <v>22</v>
      </c>
      <c r="G13" s="26" t="s">
        <v>257</v>
      </c>
    </row>
    <row r="14" spans="1:7">
      <c r="A14" s="25">
        <v>105231</v>
      </c>
      <c r="B14" s="26" t="s">
        <v>25</v>
      </c>
      <c r="C14" s="26" t="str">
        <f t="shared" si="0"/>
        <v>105231,</v>
      </c>
      <c r="D14" s="26" t="s">
        <v>273</v>
      </c>
      <c r="E14" s="25" t="s">
        <v>265</v>
      </c>
      <c r="F14" s="26" t="s">
        <v>22</v>
      </c>
      <c r="G14" s="26" t="s">
        <v>257</v>
      </c>
    </row>
    <row r="15" spans="1:7">
      <c r="A15" s="25">
        <v>105224</v>
      </c>
      <c r="B15" s="26" t="s">
        <v>25</v>
      </c>
      <c r="C15" s="26" t="str">
        <f t="shared" si="0"/>
        <v>105224,</v>
      </c>
      <c r="D15" s="26" t="s">
        <v>274</v>
      </c>
      <c r="E15" s="25" t="s">
        <v>275</v>
      </c>
      <c r="F15" s="26" t="s">
        <v>22</v>
      </c>
      <c r="G15" s="26" t="s">
        <v>257</v>
      </c>
    </row>
    <row r="16" spans="1:7">
      <c r="A16" s="25">
        <v>105279</v>
      </c>
      <c r="B16" s="26" t="s">
        <v>25</v>
      </c>
      <c r="C16" s="26" t="str">
        <f t="shared" si="0"/>
        <v>105279,</v>
      </c>
      <c r="D16" s="26" t="s">
        <v>276</v>
      </c>
      <c r="E16" s="25" t="s">
        <v>265</v>
      </c>
      <c r="F16" s="26" t="s">
        <v>22</v>
      </c>
      <c r="G16" s="26" t="s">
        <v>257</v>
      </c>
    </row>
    <row r="17" spans="1:7">
      <c r="A17" s="25">
        <v>105221</v>
      </c>
      <c r="B17" s="26" t="s">
        <v>25</v>
      </c>
      <c r="C17" s="26" t="str">
        <f t="shared" si="0"/>
        <v>105221,</v>
      </c>
      <c r="D17" s="26" t="s">
        <v>277</v>
      </c>
      <c r="E17" s="25" t="s">
        <v>278</v>
      </c>
      <c r="F17" s="26" t="s">
        <v>22</v>
      </c>
      <c r="G17" s="26" t="s">
        <v>257</v>
      </c>
    </row>
    <row r="18" spans="1:7">
      <c r="A18" s="25">
        <v>130350</v>
      </c>
      <c r="B18" s="26" t="s">
        <v>25</v>
      </c>
      <c r="C18" s="26" t="str">
        <f t="shared" si="0"/>
        <v>130350,</v>
      </c>
      <c r="D18" s="26" t="s">
        <v>279</v>
      </c>
      <c r="E18" s="25" t="s">
        <v>280</v>
      </c>
      <c r="F18" s="26" t="s">
        <v>22</v>
      </c>
      <c r="G18" s="26" t="s">
        <v>257</v>
      </c>
    </row>
    <row r="19" spans="1:7">
      <c r="A19" s="25">
        <v>134407</v>
      </c>
      <c r="B19" s="26" t="s">
        <v>25</v>
      </c>
      <c r="C19" s="26" t="str">
        <f t="shared" si="0"/>
        <v>134407,</v>
      </c>
      <c r="D19" s="26" t="s">
        <v>281</v>
      </c>
      <c r="E19" s="25" t="s">
        <v>282</v>
      </c>
      <c r="F19" s="26" t="s">
        <v>22</v>
      </c>
      <c r="G19" s="26" t="s">
        <v>257</v>
      </c>
    </row>
    <row r="20" spans="1:7">
      <c r="A20" s="25">
        <v>105230</v>
      </c>
      <c r="B20" s="26" t="s">
        <v>25</v>
      </c>
      <c r="C20" s="26" t="str">
        <f t="shared" si="0"/>
        <v>105230,</v>
      </c>
      <c r="D20" s="26" t="s">
        <v>283</v>
      </c>
      <c r="E20" s="25" t="s">
        <v>284</v>
      </c>
      <c r="F20" s="26" t="s">
        <v>22</v>
      </c>
      <c r="G20" s="26" t="s">
        <v>254</v>
      </c>
    </row>
    <row r="21" spans="1:7">
      <c r="A21" s="25">
        <v>153885</v>
      </c>
      <c r="B21" s="26" t="s">
        <v>25</v>
      </c>
      <c r="C21" s="26" t="str">
        <f t="shared" si="0"/>
        <v>153885,</v>
      </c>
      <c r="D21" s="26" t="s">
        <v>250</v>
      </c>
      <c r="E21" s="25" t="s">
        <v>285</v>
      </c>
      <c r="F21" s="26" t="s">
        <v>22</v>
      </c>
      <c r="G21" s="26" t="s">
        <v>257</v>
      </c>
    </row>
    <row r="22" spans="1:7">
      <c r="A22" s="25">
        <v>177390</v>
      </c>
      <c r="B22" s="26"/>
      <c r="C22" s="26" t="str">
        <f t="shared" si="0"/>
        <v>177390</v>
      </c>
      <c r="D22" s="26" t="s">
        <v>286</v>
      </c>
      <c r="E22" s="25" t="s">
        <v>287</v>
      </c>
      <c r="F22" s="26" t="s">
        <v>22</v>
      </c>
      <c r="G22" s="26" t="s">
        <v>257</v>
      </c>
    </row>
    <row r="23" spans="1:7">
      <c r="A23" s="25"/>
      <c r="B23" s="26"/>
      <c r="C23" s="26"/>
      <c r="D23" s="26"/>
      <c r="E23" s="25"/>
      <c r="F23" s="26"/>
      <c r="G23" s="26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8"/>
  <sheetViews>
    <sheetView workbookViewId="0">
      <selection activeCell="E1" sqref="E$1:E$1048576"/>
    </sheetView>
  </sheetViews>
  <sheetFormatPr defaultColWidth="9" defaultRowHeight="24" customHeight="1"/>
  <cols>
    <col min="1" max="1" width="5.125" style="3" customWidth="1"/>
    <col min="2" max="2" width="11.75" style="3" customWidth="1"/>
    <col min="3" max="3" width="23.875" style="3" customWidth="1"/>
    <col min="4" max="4" width="9.125" style="3" customWidth="1"/>
    <col min="5" max="5" width="9" style="4" hidden="1" customWidth="1"/>
    <col min="6" max="6" width="9.375" style="4" customWidth="1"/>
    <col min="7" max="8" width="10.375" style="4" hidden="1" customWidth="1"/>
    <col min="9" max="11" width="9" hidden="1" customWidth="1"/>
    <col min="12" max="14" width="9" style="4" hidden="1" customWidth="1"/>
    <col min="15" max="22" width="9" hidden="1" customWidth="1"/>
    <col min="23" max="23" width="9.375" hidden="1" customWidth="1"/>
    <col min="24" max="24" width="11.5" hidden="1" customWidth="1"/>
    <col min="25" max="25" width="12.625" hidden="1" customWidth="1"/>
    <col min="26" max="28" width="9" hidden="1" customWidth="1"/>
  </cols>
  <sheetData>
    <row r="1" customHeight="1" spans="1:31">
      <c r="A1" s="5"/>
      <c r="B1" s="5"/>
      <c r="C1" s="5"/>
      <c r="D1" s="5"/>
      <c r="E1" s="6"/>
      <c r="F1" s="6"/>
      <c r="G1" s="7" t="s">
        <v>21</v>
      </c>
      <c r="H1" s="7"/>
      <c r="I1" s="13"/>
      <c r="J1" s="7" t="s">
        <v>24</v>
      </c>
      <c r="K1" s="7"/>
      <c r="L1" s="6" t="s">
        <v>113</v>
      </c>
      <c r="M1" s="6"/>
      <c r="O1" s="14" t="s">
        <v>46</v>
      </c>
      <c r="P1" s="14"/>
      <c r="R1" s="14" t="s">
        <v>55</v>
      </c>
      <c r="S1" s="14"/>
      <c r="U1" s="14" t="s">
        <v>131</v>
      </c>
      <c r="V1" s="18"/>
      <c r="X1" s="14" t="s">
        <v>132</v>
      </c>
      <c r="Y1" s="14"/>
      <c r="AA1" s="14" t="s">
        <v>87</v>
      </c>
      <c r="AB1" s="14"/>
      <c r="AD1" s="4" t="s">
        <v>100</v>
      </c>
      <c r="AE1" s="4"/>
    </row>
    <row r="2" s="1" customFormat="1" customHeight="1" spans="1:31">
      <c r="A2" s="8" t="s">
        <v>3</v>
      </c>
      <c r="B2" s="8" t="s">
        <v>133</v>
      </c>
      <c r="C2" s="8" t="s">
        <v>134</v>
      </c>
      <c r="D2" s="8" t="s">
        <v>135</v>
      </c>
      <c r="E2" s="9" t="s">
        <v>288</v>
      </c>
      <c r="F2" s="9" t="s">
        <v>20</v>
      </c>
      <c r="G2" s="10" t="s">
        <v>15</v>
      </c>
      <c r="H2" s="10" t="s">
        <v>16</v>
      </c>
      <c r="I2" s="15" t="s">
        <v>20</v>
      </c>
      <c r="J2" s="10" t="s">
        <v>15</v>
      </c>
      <c r="K2" s="10" t="s">
        <v>16</v>
      </c>
      <c r="L2" s="9" t="s">
        <v>15</v>
      </c>
      <c r="M2" s="9" t="s">
        <v>16</v>
      </c>
      <c r="N2" s="16" t="s">
        <v>289</v>
      </c>
      <c r="O2" s="17" t="s">
        <v>15</v>
      </c>
      <c r="P2" s="17" t="s">
        <v>16</v>
      </c>
      <c r="Q2" s="1" t="s">
        <v>20</v>
      </c>
      <c r="R2" s="17" t="s">
        <v>15</v>
      </c>
      <c r="S2" s="17" t="s">
        <v>16</v>
      </c>
      <c r="T2" s="1" t="s">
        <v>290</v>
      </c>
      <c r="U2" s="17" t="s">
        <v>15</v>
      </c>
      <c r="V2" s="17" t="s">
        <v>16</v>
      </c>
      <c r="W2" s="1" t="s">
        <v>290</v>
      </c>
      <c r="X2" s="17" t="s">
        <v>15</v>
      </c>
      <c r="Y2" s="17" t="s">
        <v>16</v>
      </c>
      <c r="Z2" s="1" t="s">
        <v>290</v>
      </c>
      <c r="AA2" s="17" t="s">
        <v>15</v>
      </c>
      <c r="AB2" s="17" t="s">
        <v>16</v>
      </c>
      <c r="AD2" s="1" t="s">
        <v>15</v>
      </c>
      <c r="AE2" s="1" t="s">
        <v>16</v>
      </c>
    </row>
    <row r="3" customHeight="1" spans="1:31">
      <c r="A3" s="11">
        <v>1</v>
      </c>
      <c r="B3" s="11">
        <v>307</v>
      </c>
      <c r="C3" s="11" t="s">
        <v>136</v>
      </c>
      <c r="D3" s="11" t="s">
        <v>137</v>
      </c>
      <c r="E3" s="6" t="s">
        <v>291</v>
      </c>
      <c r="F3" s="6">
        <v>33182.68</v>
      </c>
      <c r="G3" s="6">
        <v>22928</v>
      </c>
      <c r="H3" s="6">
        <v>24024</v>
      </c>
      <c r="I3" s="13">
        <v>686</v>
      </c>
      <c r="J3" s="13">
        <v>680</v>
      </c>
      <c r="K3" s="13">
        <v>748</v>
      </c>
      <c r="L3" s="6">
        <v>21</v>
      </c>
      <c r="M3" s="6">
        <f>ROUND(L3*1.2,0)</f>
        <v>25</v>
      </c>
      <c r="N3" s="4">
        <f>VLOOKUP(B:B,[2]Sheet1!$A$1:$B$65536,2,0)</f>
        <v>90</v>
      </c>
      <c r="O3">
        <v>90</v>
      </c>
      <c r="P3">
        <v>105</v>
      </c>
      <c r="Q3">
        <v>556</v>
      </c>
      <c r="R3">
        <v>497</v>
      </c>
      <c r="S3">
        <v>518</v>
      </c>
      <c r="T3">
        <f>VLOOKUP(B:B,[3]Sheet1!$A$1:$B$65536,2,0)</f>
        <v>138</v>
      </c>
      <c r="U3">
        <v>125</v>
      </c>
      <c r="V3" s="1">
        <v>137</v>
      </c>
      <c r="W3">
        <v>31794.74</v>
      </c>
      <c r="X3">
        <v>47988</v>
      </c>
      <c r="Y3">
        <v>52598</v>
      </c>
      <c r="Z3">
        <f>VLOOKUP(B:B,[4]Sheet1!$A$1:$B$65536,2,0)</f>
        <v>691</v>
      </c>
      <c r="AA3">
        <v>553</v>
      </c>
      <c r="AB3">
        <v>608</v>
      </c>
      <c r="AC3">
        <f>VLOOKUP(B:B,[5]Sheet1!$A$1:$B$65536,2,0)</f>
        <v>45</v>
      </c>
      <c r="AD3">
        <v>68</v>
      </c>
      <c r="AE3">
        <v>75</v>
      </c>
    </row>
    <row r="4" customHeight="1" spans="1:31">
      <c r="A4" s="11">
        <v>2</v>
      </c>
      <c r="B4" s="11">
        <v>308</v>
      </c>
      <c r="C4" s="11" t="s">
        <v>189</v>
      </c>
      <c r="D4" s="11" t="s">
        <v>190</v>
      </c>
      <c r="E4" s="6" t="s">
        <v>292</v>
      </c>
      <c r="F4" s="6">
        <v>1664.5</v>
      </c>
      <c r="G4" s="6">
        <v>1712</v>
      </c>
      <c r="H4" s="6">
        <v>2004</v>
      </c>
      <c r="I4" s="13">
        <v>455</v>
      </c>
      <c r="J4" s="13">
        <v>180</v>
      </c>
      <c r="K4" s="13">
        <v>198</v>
      </c>
      <c r="L4" s="6">
        <v>8</v>
      </c>
      <c r="M4" s="6">
        <f t="shared" ref="M4:M35" si="0">ROUND(L4*1.2,0)</f>
        <v>10</v>
      </c>
      <c r="N4" s="4">
        <f>VLOOKUP(B:B,[2]Sheet1!$A$1:$B$65536,2,0)</f>
        <v>36</v>
      </c>
      <c r="O4">
        <v>24</v>
      </c>
      <c r="P4">
        <v>27</v>
      </c>
      <c r="Q4">
        <v>38</v>
      </c>
      <c r="R4">
        <v>87</v>
      </c>
      <c r="S4">
        <v>103</v>
      </c>
      <c r="T4">
        <f>VLOOKUP(B:B,[3]Sheet1!$A$1:$B$65536,2,0)</f>
        <v>15</v>
      </c>
      <c r="U4">
        <v>17</v>
      </c>
      <c r="V4" s="1">
        <v>21</v>
      </c>
      <c r="W4">
        <v>3555.34</v>
      </c>
      <c r="X4">
        <v>4156</v>
      </c>
      <c r="Y4">
        <v>4620</v>
      </c>
      <c r="Z4">
        <f>VLOOKUP(B:B,[4]Sheet1!$A$1:$B$65536,2,0)</f>
        <v>141</v>
      </c>
      <c r="AA4">
        <v>167</v>
      </c>
      <c r="AB4">
        <v>183</v>
      </c>
      <c r="AC4" t="e">
        <f>VLOOKUP(B:B,[5]Sheet1!$A$1:$B$65536,2,0)</f>
        <v>#N/A</v>
      </c>
      <c r="AD4">
        <v>12</v>
      </c>
      <c r="AE4">
        <v>14</v>
      </c>
    </row>
    <row r="5" customHeight="1" spans="1:31">
      <c r="A5" s="11">
        <v>3</v>
      </c>
      <c r="B5" s="11">
        <v>311</v>
      </c>
      <c r="C5" s="11" t="s">
        <v>139</v>
      </c>
      <c r="D5" s="11" t="s">
        <v>140</v>
      </c>
      <c r="E5" s="6" t="s">
        <v>293</v>
      </c>
      <c r="F5" s="6">
        <v>1378.84</v>
      </c>
      <c r="G5" s="6">
        <v>1532</v>
      </c>
      <c r="H5" s="6">
        <v>1788</v>
      </c>
      <c r="I5" s="13">
        <v>152</v>
      </c>
      <c r="J5" s="13">
        <v>146</v>
      </c>
      <c r="K5" s="13">
        <v>160.6</v>
      </c>
      <c r="L5" s="6">
        <v>6</v>
      </c>
      <c r="M5" s="6">
        <f t="shared" si="0"/>
        <v>7</v>
      </c>
      <c r="N5" s="4">
        <f>VLOOKUP(B:B,[2]Sheet1!$A$1:$B$65536,2,0)</f>
        <v>2</v>
      </c>
      <c r="O5">
        <v>8</v>
      </c>
      <c r="P5">
        <v>11</v>
      </c>
      <c r="Q5">
        <v>53</v>
      </c>
      <c r="R5">
        <v>78</v>
      </c>
      <c r="S5">
        <v>92</v>
      </c>
      <c r="T5">
        <f>VLOOKUP(B:B,[3]Sheet1!$A$1:$B$65536,2,0)</f>
        <v>7</v>
      </c>
      <c r="U5">
        <v>11</v>
      </c>
      <c r="V5" s="1">
        <v>15</v>
      </c>
      <c r="W5">
        <v>3757.41</v>
      </c>
      <c r="X5">
        <v>4006</v>
      </c>
      <c r="Y5">
        <v>4440</v>
      </c>
      <c r="Z5">
        <f>VLOOKUP(B:B,[4]Sheet1!$A$1:$B$65536,2,0)</f>
        <v>26</v>
      </c>
      <c r="AA5">
        <v>56</v>
      </c>
      <c r="AB5">
        <v>61</v>
      </c>
      <c r="AC5" t="e">
        <f>VLOOKUP(B:B,[5]Sheet1!$A$1:$B$65536,2,0)</f>
        <v>#N/A</v>
      </c>
      <c r="AD5">
        <v>9</v>
      </c>
      <c r="AE5">
        <v>11</v>
      </c>
    </row>
    <row r="6" customHeight="1" spans="1:31">
      <c r="A6" s="11">
        <v>4</v>
      </c>
      <c r="B6" s="11">
        <v>52</v>
      </c>
      <c r="C6" s="11" t="s">
        <v>228</v>
      </c>
      <c r="D6" s="11" t="s">
        <v>229</v>
      </c>
      <c r="E6" s="6" t="s">
        <v>293</v>
      </c>
      <c r="F6" s="6">
        <v>2620.16</v>
      </c>
      <c r="G6" s="6">
        <v>1996</v>
      </c>
      <c r="H6" s="6">
        <v>2245</v>
      </c>
      <c r="I6" s="13">
        <v>132</v>
      </c>
      <c r="J6" s="13">
        <v>126</v>
      </c>
      <c r="K6" s="13">
        <v>138.6</v>
      </c>
      <c r="L6" s="6">
        <v>6</v>
      </c>
      <c r="M6" s="6">
        <f t="shared" si="0"/>
        <v>7</v>
      </c>
      <c r="N6" s="4">
        <f>VLOOKUP(B:B,[2]Sheet1!$A$1:$B$65536,2,0)</f>
        <v>2</v>
      </c>
      <c r="O6">
        <v>8</v>
      </c>
      <c r="P6">
        <v>11</v>
      </c>
      <c r="Q6">
        <v>126</v>
      </c>
      <c r="R6">
        <v>85</v>
      </c>
      <c r="S6">
        <v>100</v>
      </c>
      <c r="T6">
        <f>VLOOKUP(B:B,[3]Sheet1!$A$1:$B$65536,2,0)</f>
        <v>10</v>
      </c>
      <c r="U6">
        <v>11</v>
      </c>
      <c r="V6" s="1">
        <v>15</v>
      </c>
      <c r="W6">
        <v>2230</v>
      </c>
      <c r="X6">
        <v>3033</v>
      </c>
      <c r="Y6">
        <v>3392</v>
      </c>
      <c r="Z6">
        <f>VLOOKUP(B:B,[4]Sheet1!$A$1:$B$65536,2,0)</f>
        <v>126</v>
      </c>
      <c r="AA6">
        <v>125</v>
      </c>
      <c r="AB6">
        <v>138</v>
      </c>
      <c r="AC6">
        <f>VLOOKUP(B:B,[5]Sheet1!$A$1:$B$65536,2,0)</f>
        <v>6</v>
      </c>
      <c r="AD6">
        <v>10</v>
      </c>
      <c r="AE6">
        <v>12</v>
      </c>
    </row>
    <row r="7" customHeight="1" spans="1:31">
      <c r="A7" s="11">
        <v>5</v>
      </c>
      <c r="B7" s="11">
        <v>56</v>
      </c>
      <c r="C7" s="11" t="s">
        <v>230</v>
      </c>
      <c r="D7" s="11" t="s">
        <v>229</v>
      </c>
      <c r="E7" s="6" t="s">
        <v>294</v>
      </c>
      <c r="F7" s="6">
        <v>4227.06</v>
      </c>
      <c r="G7" s="6">
        <v>3070</v>
      </c>
      <c r="H7" s="6">
        <v>3327</v>
      </c>
      <c r="I7" s="13">
        <v>82</v>
      </c>
      <c r="J7" s="13">
        <v>71</v>
      </c>
      <c r="K7" s="13">
        <v>81.65</v>
      </c>
      <c r="L7" s="6">
        <v>3</v>
      </c>
      <c r="M7" s="6">
        <f t="shared" si="0"/>
        <v>4</v>
      </c>
      <c r="N7" s="4">
        <f>VLOOKUP(B:B,[2]Sheet1!$A$1:$B$65536,2,0)</f>
        <v>3</v>
      </c>
      <c r="O7">
        <v>6</v>
      </c>
      <c r="P7">
        <v>9</v>
      </c>
      <c r="Q7">
        <v>47</v>
      </c>
      <c r="R7">
        <v>47</v>
      </c>
      <c r="S7">
        <v>52</v>
      </c>
      <c r="T7" t="e">
        <f>VLOOKUP(B:B,[3]Sheet1!$A$1:$B$65536,2,0)</f>
        <v>#N/A</v>
      </c>
      <c r="U7">
        <v>4</v>
      </c>
      <c r="V7" s="1">
        <v>7</v>
      </c>
      <c r="W7">
        <v>4539.03</v>
      </c>
      <c r="X7">
        <v>4906</v>
      </c>
      <c r="Y7">
        <v>5520</v>
      </c>
      <c r="Z7">
        <f>VLOOKUP(B:B,[4]Sheet1!$A$1:$B$65536,2,0)</f>
        <v>54</v>
      </c>
      <c r="AA7">
        <v>70</v>
      </c>
      <c r="AB7">
        <v>76</v>
      </c>
      <c r="AC7">
        <f>VLOOKUP(B:B,[5]Sheet1!$A$1:$B$65536,2,0)</f>
        <v>3</v>
      </c>
      <c r="AD7">
        <v>5</v>
      </c>
      <c r="AE7">
        <v>6</v>
      </c>
    </row>
    <row r="8" customHeight="1" spans="1:31">
      <c r="A8" s="11">
        <v>6</v>
      </c>
      <c r="B8" s="11">
        <v>54</v>
      </c>
      <c r="C8" s="11" t="s">
        <v>231</v>
      </c>
      <c r="D8" s="11" t="s">
        <v>229</v>
      </c>
      <c r="E8" s="6" t="s">
        <v>292</v>
      </c>
      <c r="F8" s="6">
        <v>1395.2</v>
      </c>
      <c r="G8" s="6">
        <v>1412</v>
      </c>
      <c r="H8" s="6">
        <v>1644</v>
      </c>
      <c r="I8" s="13">
        <v>105</v>
      </c>
      <c r="J8" s="13">
        <v>134</v>
      </c>
      <c r="K8" s="13">
        <v>147.4</v>
      </c>
      <c r="L8" s="6">
        <v>8</v>
      </c>
      <c r="M8" s="6">
        <f t="shared" si="0"/>
        <v>10</v>
      </c>
      <c r="N8" s="4">
        <f>VLOOKUP(B:B,[2]Sheet1!$A$1:$B$65536,2,0)</f>
        <v>1</v>
      </c>
      <c r="O8">
        <v>8</v>
      </c>
      <c r="P8">
        <v>12</v>
      </c>
      <c r="Q8">
        <v>159</v>
      </c>
      <c r="R8">
        <v>124</v>
      </c>
      <c r="S8">
        <v>134</v>
      </c>
      <c r="T8">
        <f>VLOOKUP(B:B,[3]Sheet1!$A$1:$B$65536,2,0)</f>
        <v>11</v>
      </c>
      <c r="U8">
        <v>17</v>
      </c>
      <c r="V8" s="1">
        <v>21</v>
      </c>
      <c r="W8">
        <v>3839.5</v>
      </c>
      <c r="X8">
        <v>4506</v>
      </c>
      <c r="Y8">
        <v>5040</v>
      </c>
      <c r="Z8">
        <f>VLOOKUP(B:B,[4]Sheet1!$A$1:$B$65536,2,0)</f>
        <v>140</v>
      </c>
      <c r="AA8">
        <v>167</v>
      </c>
      <c r="AB8">
        <v>183</v>
      </c>
      <c r="AC8">
        <f>VLOOKUP(B:B,[5]Sheet1!$A$1:$B$65536,2,0)</f>
        <v>1</v>
      </c>
      <c r="AD8">
        <v>12</v>
      </c>
      <c r="AE8">
        <v>14</v>
      </c>
    </row>
    <row r="9" customHeight="1" spans="1:31">
      <c r="A9" s="11">
        <v>7</v>
      </c>
      <c r="B9" s="11">
        <v>329</v>
      </c>
      <c r="C9" s="11" t="s">
        <v>232</v>
      </c>
      <c r="D9" s="11" t="s">
        <v>229</v>
      </c>
      <c r="E9" s="6" t="s">
        <v>292</v>
      </c>
      <c r="F9" s="6">
        <v>1206.5</v>
      </c>
      <c r="G9" s="6">
        <v>1412</v>
      </c>
      <c r="H9" s="6">
        <v>1644</v>
      </c>
      <c r="I9" s="13">
        <v>95</v>
      </c>
      <c r="J9" s="13">
        <v>134</v>
      </c>
      <c r="K9" s="13">
        <v>147.4</v>
      </c>
      <c r="L9" s="6">
        <v>8</v>
      </c>
      <c r="M9" s="6">
        <f t="shared" si="0"/>
        <v>10</v>
      </c>
      <c r="N9" s="4">
        <f>VLOOKUP(B:B,[2]Sheet1!$A$1:$B$65536,2,0)</f>
        <v>8</v>
      </c>
      <c r="O9">
        <v>11</v>
      </c>
      <c r="P9">
        <v>14</v>
      </c>
      <c r="Q9">
        <v>140</v>
      </c>
      <c r="R9">
        <v>109</v>
      </c>
      <c r="S9">
        <v>118</v>
      </c>
      <c r="T9">
        <f>VLOOKUP(B:B,[3]Sheet1!$A$1:$B$65536,2,0)</f>
        <v>1</v>
      </c>
      <c r="U9">
        <v>9</v>
      </c>
      <c r="V9" s="1">
        <v>11</v>
      </c>
      <c r="W9">
        <v>3867.5</v>
      </c>
      <c r="X9">
        <v>4506</v>
      </c>
      <c r="Y9">
        <v>5040</v>
      </c>
      <c r="Z9">
        <f>VLOOKUP(B:B,[4]Sheet1!$A$1:$B$65536,2,0)</f>
        <v>97</v>
      </c>
      <c r="AA9">
        <v>111</v>
      </c>
      <c r="AB9">
        <v>122</v>
      </c>
      <c r="AC9">
        <f>VLOOKUP(B:B,[5]Sheet1!$A$1:$B$65536,2,0)</f>
        <v>4</v>
      </c>
      <c r="AD9">
        <v>13</v>
      </c>
      <c r="AE9">
        <v>16</v>
      </c>
    </row>
    <row r="10" customHeight="1" spans="1:31">
      <c r="A10" s="11">
        <v>8</v>
      </c>
      <c r="B10" s="11">
        <v>337</v>
      </c>
      <c r="C10" s="11" t="s">
        <v>191</v>
      </c>
      <c r="D10" s="11" t="s">
        <v>190</v>
      </c>
      <c r="E10" s="6" t="s">
        <v>295</v>
      </c>
      <c r="F10" s="6">
        <v>14763.44</v>
      </c>
      <c r="G10" s="6">
        <v>11511</v>
      </c>
      <c r="H10" s="6">
        <v>12267</v>
      </c>
      <c r="I10" s="13">
        <v>248</v>
      </c>
      <c r="J10" s="13">
        <v>274</v>
      </c>
      <c r="K10" s="13">
        <v>301.4</v>
      </c>
      <c r="L10" s="6">
        <v>12</v>
      </c>
      <c r="M10" s="6">
        <f t="shared" si="0"/>
        <v>14</v>
      </c>
      <c r="N10" s="4">
        <f>VLOOKUP(B:B,[2]Sheet1!$A$1:$B$65536,2,0)</f>
        <v>21</v>
      </c>
      <c r="O10">
        <v>24</v>
      </c>
      <c r="P10">
        <v>27</v>
      </c>
      <c r="Q10">
        <v>231</v>
      </c>
      <c r="R10">
        <v>205</v>
      </c>
      <c r="S10">
        <v>221</v>
      </c>
      <c r="T10">
        <f>VLOOKUP(B:B,[3]Sheet1!$A$1:$B$65536,2,0)</f>
        <v>22</v>
      </c>
      <c r="U10">
        <v>23</v>
      </c>
      <c r="V10" s="1">
        <v>27</v>
      </c>
      <c r="W10">
        <v>16191.51</v>
      </c>
      <c r="X10">
        <v>14616</v>
      </c>
      <c r="Y10">
        <v>15900</v>
      </c>
      <c r="Z10">
        <f>VLOOKUP(B:B,[4]Sheet1!$A$1:$B$65536,2,0)</f>
        <v>387</v>
      </c>
      <c r="AA10">
        <v>348</v>
      </c>
      <c r="AB10">
        <v>382</v>
      </c>
      <c r="AC10">
        <f>VLOOKUP(B:B,[5]Sheet1!$A$1:$B$65536,2,0)</f>
        <v>18</v>
      </c>
      <c r="AD10">
        <v>18</v>
      </c>
      <c r="AE10">
        <v>22</v>
      </c>
    </row>
    <row r="11" customHeight="1" spans="1:31">
      <c r="A11" s="11">
        <v>9</v>
      </c>
      <c r="B11" s="11">
        <v>343</v>
      </c>
      <c r="C11" s="11" t="s">
        <v>141</v>
      </c>
      <c r="D11" s="11" t="s">
        <v>140</v>
      </c>
      <c r="E11" s="6" t="s">
        <v>295</v>
      </c>
      <c r="F11" s="6">
        <v>6923</v>
      </c>
      <c r="G11" s="6">
        <v>4546</v>
      </c>
      <c r="H11" s="6">
        <v>4760</v>
      </c>
      <c r="I11" s="13">
        <v>316</v>
      </c>
      <c r="J11" s="13">
        <v>310</v>
      </c>
      <c r="K11" s="13">
        <v>341</v>
      </c>
      <c r="L11" s="6">
        <v>12</v>
      </c>
      <c r="M11" s="6">
        <f t="shared" si="0"/>
        <v>14</v>
      </c>
      <c r="N11" s="4">
        <f>VLOOKUP(B:B,[2]Sheet1!$A$1:$B$65536,2,0)</f>
        <v>3</v>
      </c>
      <c r="O11">
        <v>22</v>
      </c>
      <c r="P11">
        <v>26</v>
      </c>
      <c r="Q11">
        <v>179</v>
      </c>
      <c r="R11">
        <v>177</v>
      </c>
      <c r="S11">
        <v>191</v>
      </c>
      <c r="T11">
        <f>VLOOKUP(B:B,[3]Sheet1!$A$1:$B$65536,2,0)</f>
        <v>22</v>
      </c>
      <c r="U11">
        <v>23</v>
      </c>
      <c r="V11" s="1">
        <v>27</v>
      </c>
      <c r="W11">
        <v>6796.28</v>
      </c>
      <c r="X11">
        <v>9006</v>
      </c>
      <c r="Y11">
        <v>9570</v>
      </c>
      <c r="Z11">
        <f>VLOOKUP(B:B,[4]Sheet1!$A$1:$B$65536,2,0)</f>
        <v>249</v>
      </c>
      <c r="AA11">
        <v>278</v>
      </c>
      <c r="AB11">
        <v>306</v>
      </c>
      <c r="AC11">
        <f>VLOOKUP(B:B,[5]Sheet1!$A$1:$B$65536,2,0)</f>
        <v>2</v>
      </c>
      <c r="AD11">
        <v>15</v>
      </c>
      <c r="AE11">
        <v>18</v>
      </c>
    </row>
    <row r="12" customHeight="1" spans="1:31">
      <c r="A12" s="11">
        <v>10</v>
      </c>
      <c r="B12" s="11">
        <v>341</v>
      </c>
      <c r="C12" s="11" t="s">
        <v>210</v>
      </c>
      <c r="D12" s="11" t="s">
        <v>211</v>
      </c>
      <c r="E12" s="6" t="s">
        <v>295</v>
      </c>
      <c r="F12" s="6">
        <v>3339.57</v>
      </c>
      <c r="G12" s="6">
        <v>3400</v>
      </c>
      <c r="H12" s="6">
        <v>3690</v>
      </c>
      <c r="I12" s="13">
        <v>221</v>
      </c>
      <c r="J12" s="13">
        <v>274</v>
      </c>
      <c r="K12" s="13">
        <v>301.4</v>
      </c>
      <c r="L12" s="6">
        <v>12</v>
      </c>
      <c r="M12" s="6">
        <f t="shared" si="0"/>
        <v>14</v>
      </c>
      <c r="N12" s="4">
        <f>VLOOKUP(B:B,[2]Sheet1!$A$1:$B$65536,2,0)</f>
        <v>19</v>
      </c>
      <c r="O12">
        <v>23</v>
      </c>
      <c r="P12">
        <v>26</v>
      </c>
      <c r="Q12">
        <v>325</v>
      </c>
      <c r="R12">
        <v>290</v>
      </c>
      <c r="S12">
        <v>307</v>
      </c>
      <c r="T12">
        <f>VLOOKUP(B:B,[3]Sheet1!$A$1:$B$65536,2,0)</f>
        <v>3</v>
      </c>
      <c r="U12">
        <v>21</v>
      </c>
      <c r="V12" s="1">
        <v>24</v>
      </c>
      <c r="W12">
        <v>13641.81</v>
      </c>
      <c r="X12">
        <v>13306</v>
      </c>
      <c r="Y12">
        <v>14300</v>
      </c>
      <c r="Z12">
        <f>VLOOKUP(B:B,[4]Sheet1!$A$1:$B$65536,2,0)</f>
        <v>139</v>
      </c>
      <c r="AA12">
        <v>209</v>
      </c>
      <c r="AB12">
        <v>229</v>
      </c>
      <c r="AC12">
        <f>VLOOKUP(B:B,[5]Sheet1!$A$1:$B$65536,2,0)</f>
        <v>6</v>
      </c>
      <c r="AD12">
        <v>17</v>
      </c>
      <c r="AE12">
        <v>20</v>
      </c>
    </row>
    <row r="13" customHeight="1" spans="1:31">
      <c r="A13" s="11">
        <v>11</v>
      </c>
      <c r="B13" s="11">
        <v>339</v>
      </c>
      <c r="C13" s="11" t="s">
        <v>142</v>
      </c>
      <c r="D13" s="11" t="s">
        <v>140</v>
      </c>
      <c r="E13" s="6" t="s">
        <v>296</v>
      </c>
      <c r="F13" s="6">
        <v>984</v>
      </c>
      <c r="G13" s="6">
        <v>1280</v>
      </c>
      <c r="H13" s="6">
        <v>1486</v>
      </c>
      <c r="I13" s="13">
        <v>68</v>
      </c>
      <c r="J13" s="13">
        <v>100</v>
      </c>
      <c r="K13" s="13">
        <v>110</v>
      </c>
      <c r="L13" s="6">
        <v>5</v>
      </c>
      <c r="M13" s="6">
        <f t="shared" si="0"/>
        <v>6</v>
      </c>
      <c r="N13" s="4">
        <f>VLOOKUP(B:B,[2]Sheet1!$A$1:$B$65536,2,0)</f>
        <v>2</v>
      </c>
      <c r="O13">
        <v>6</v>
      </c>
      <c r="P13">
        <v>9</v>
      </c>
      <c r="Q13">
        <v>55</v>
      </c>
      <c r="R13">
        <v>65</v>
      </c>
      <c r="S13">
        <v>77</v>
      </c>
      <c r="T13">
        <f>VLOOKUP(B:B,[3]Sheet1!$A$1:$B$65536,2,0)</f>
        <v>6</v>
      </c>
      <c r="U13">
        <v>8</v>
      </c>
      <c r="V13" s="1">
        <v>11</v>
      </c>
      <c r="W13">
        <v>3578.83</v>
      </c>
      <c r="X13">
        <v>3906</v>
      </c>
      <c r="Y13">
        <v>4320</v>
      </c>
      <c r="Z13">
        <f>VLOOKUP(B:B,[4]Sheet1!$A$1:$B$65536,2,0)</f>
        <v>65</v>
      </c>
      <c r="AA13">
        <v>83</v>
      </c>
      <c r="AB13">
        <v>92</v>
      </c>
      <c r="AC13">
        <f>VLOOKUP(B:B,[5]Sheet1!$A$1:$B$65536,2,0)</f>
        <v>6</v>
      </c>
      <c r="AD13">
        <v>8</v>
      </c>
      <c r="AE13">
        <v>10</v>
      </c>
    </row>
    <row r="14" customHeight="1" spans="1:31">
      <c r="A14" s="11">
        <v>12</v>
      </c>
      <c r="B14" s="11">
        <v>349</v>
      </c>
      <c r="C14" s="11" t="s">
        <v>192</v>
      </c>
      <c r="D14" s="11" t="s">
        <v>190</v>
      </c>
      <c r="E14" s="6" t="s">
        <v>292</v>
      </c>
      <c r="F14" s="6">
        <v>1244.5</v>
      </c>
      <c r="G14" s="6">
        <v>1412</v>
      </c>
      <c r="H14" s="6">
        <v>1644</v>
      </c>
      <c r="I14" s="13">
        <v>152</v>
      </c>
      <c r="J14" s="13">
        <v>146</v>
      </c>
      <c r="K14" s="13">
        <v>160.6</v>
      </c>
      <c r="L14" s="6">
        <v>8</v>
      </c>
      <c r="M14" s="6">
        <f t="shared" si="0"/>
        <v>10</v>
      </c>
      <c r="N14" s="4">
        <f>VLOOKUP(B:B,[2]Sheet1!$A$1:$B$65536,2,0)</f>
        <v>30</v>
      </c>
      <c r="O14">
        <v>24</v>
      </c>
      <c r="P14">
        <v>27</v>
      </c>
      <c r="Q14">
        <v>29</v>
      </c>
      <c r="R14">
        <v>87</v>
      </c>
      <c r="S14">
        <v>103</v>
      </c>
      <c r="T14">
        <f>VLOOKUP(B:B,[3]Sheet1!$A$1:$B$65536,2,0)</f>
        <v>14</v>
      </c>
      <c r="U14">
        <v>17</v>
      </c>
      <c r="V14" s="1">
        <v>21</v>
      </c>
      <c r="W14">
        <v>3734.83</v>
      </c>
      <c r="X14">
        <v>4506</v>
      </c>
      <c r="Y14">
        <v>5040</v>
      </c>
      <c r="Z14">
        <f>VLOOKUP(B:B,[4]Sheet1!$A$1:$B$65536,2,0)</f>
        <v>176</v>
      </c>
      <c r="AA14">
        <v>167</v>
      </c>
      <c r="AB14">
        <v>183</v>
      </c>
      <c r="AC14" t="e">
        <f>VLOOKUP(B:B,[5]Sheet1!$A$1:$B$65536,2,0)</f>
        <v>#N/A</v>
      </c>
      <c r="AD14">
        <v>12</v>
      </c>
      <c r="AE14">
        <v>14</v>
      </c>
    </row>
    <row r="15" customHeight="1" spans="1:31">
      <c r="A15" s="11">
        <v>13</v>
      </c>
      <c r="B15" s="11">
        <v>351</v>
      </c>
      <c r="C15" s="11" t="s">
        <v>233</v>
      </c>
      <c r="D15" s="11" t="s">
        <v>229</v>
      </c>
      <c r="E15" s="6" t="s">
        <v>293</v>
      </c>
      <c r="F15" s="6">
        <v>1785.89</v>
      </c>
      <c r="G15" s="6">
        <v>1532</v>
      </c>
      <c r="H15" s="6">
        <v>1788</v>
      </c>
      <c r="I15" s="13">
        <v>78</v>
      </c>
      <c r="J15" s="13">
        <v>120</v>
      </c>
      <c r="K15" s="13">
        <v>132</v>
      </c>
      <c r="L15" s="6">
        <v>6</v>
      </c>
      <c r="M15" s="6">
        <f t="shared" si="0"/>
        <v>7</v>
      </c>
      <c r="N15" s="4">
        <f>VLOOKUP(B:B,[2]Sheet1!$A$1:$B$65536,2,0)</f>
        <v>6</v>
      </c>
      <c r="O15">
        <v>9</v>
      </c>
      <c r="P15">
        <v>12</v>
      </c>
      <c r="Q15">
        <v>60</v>
      </c>
      <c r="R15">
        <v>78</v>
      </c>
      <c r="S15">
        <v>92</v>
      </c>
      <c r="T15">
        <f>VLOOKUP(B:B,[3]Sheet1!$A$1:$B$65536,2,0)</f>
        <v>13</v>
      </c>
      <c r="U15">
        <v>11</v>
      </c>
      <c r="V15" s="1">
        <v>15</v>
      </c>
      <c r="W15">
        <v>4693.34</v>
      </c>
      <c r="X15">
        <v>4906</v>
      </c>
      <c r="Y15">
        <v>5520</v>
      </c>
      <c r="Z15">
        <f>VLOOKUP(B:B,[4]Sheet1!$A$1:$B$65536,2,0)</f>
        <v>67</v>
      </c>
      <c r="AA15">
        <v>111</v>
      </c>
      <c r="AB15">
        <v>122</v>
      </c>
      <c r="AC15">
        <f>VLOOKUP(B:B,[5]Sheet1!$A$1:$B$65536,2,0)</f>
        <v>1</v>
      </c>
      <c r="AD15">
        <v>9</v>
      </c>
      <c r="AE15">
        <v>11</v>
      </c>
    </row>
    <row r="16" customHeight="1" spans="1:31">
      <c r="A16" s="11">
        <v>14</v>
      </c>
      <c r="B16" s="11">
        <v>357</v>
      </c>
      <c r="C16" s="11" t="s">
        <v>143</v>
      </c>
      <c r="D16" s="11" t="s">
        <v>140</v>
      </c>
      <c r="E16" s="6" t="s">
        <v>292</v>
      </c>
      <c r="F16" s="6">
        <v>5316.59</v>
      </c>
      <c r="G16" s="6">
        <v>3953</v>
      </c>
      <c r="H16" s="6">
        <v>4198</v>
      </c>
      <c r="I16" s="13">
        <v>1917</v>
      </c>
      <c r="J16" s="13">
        <v>344</v>
      </c>
      <c r="K16" s="13">
        <v>378.4</v>
      </c>
      <c r="L16" s="6">
        <v>8</v>
      </c>
      <c r="M16" s="6">
        <f t="shared" si="0"/>
        <v>10</v>
      </c>
      <c r="N16" s="4">
        <f>VLOOKUP(B:B,[2]Sheet1!$A$1:$B$65536,2,0)</f>
        <v>4</v>
      </c>
      <c r="O16">
        <v>10</v>
      </c>
      <c r="P16">
        <v>14</v>
      </c>
      <c r="Q16">
        <v>38</v>
      </c>
      <c r="R16">
        <v>87</v>
      </c>
      <c r="S16">
        <v>103</v>
      </c>
      <c r="T16">
        <f>VLOOKUP(B:B,[3]Sheet1!$A$1:$B$65536,2,0)</f>
        <v>7</v>
      </c>
      <c r="U16">
        <v>15</v>
      </c>
      <c r="V16" s="1">
        <v>19</v>
      </c>
      <c r="W16">
        <v>4569.3</v>
      </c>
      <c r="X16">
        <v>4206</v>
      </c>
      <c r="Y16">
        <v>4680</v>
      </c>
      <c r="Z16">
        <f>VLOOKUP(B:B,[4]Sheet1!$A$1:$B$65536,2,0)</f>
        <v>123</v>
      </c>
      <c r="AA16">
        <v>167</v>
      </c>
      <c r="AB16">
        <v>183</v>
      </c>
      <c r="AC16">
        <f>VLOOKUP(B:B,[5]Sheet1!$A$1:$B$65536,2,0)</f>
        <v>2</v>
      </c>
      <c r="AD16">
        <v>13</v>
      </c>
      <c r="AE16">
        <v>16</v>
      </c>
    </row>
    <row r="17" customHeight="1" spans="1:31">
      <c r="A17" s="11">
        <v>15</v>
      </c>
      <c r="B17" s="11">
        <v>355</v>
      </c>
      <c r="C17" s="11" t="s">
        <v>193</v>
      </c>
      <c r="D17" s="11" t="s">
        <v>190</v>
      </c>
      <c r="E17" s="6" t="s">
        <v>292</v>
      </c>
      <c r="F17" s="6">
        <v>3132.75</v>
      </c>
      <c r="G17" s="6">
        <v>2406</v>
      </c>
      <c r="H17" s="6">
        <v>2597</v>
      </c>
      <c r="I17" s="13">
        <v>178</v>
      </c>
      <c r="J17" s="13">
        <v>172</v>
      </c>
      <c r="K17" s="13">
        <v>189.2</v>
      </c>
      <c r="L17" s="6">
        <v>8</v>
      </c>
      <c r="M17" s="6">
        <f t="shared" si="0"/>
        <v>10</v>
      </c>
      <c r="N17" s="4">
        <f>VLOOKUP(B:B,[2]Sheet1!$A$1:$B$65536,2,0)</f>
        <v>7</v>
      </c>
      <c r="O17">
        <v>10</v>
      </c>
      <c r="P17">
        <v>13</v>
      </c>
      <c r="Q17">
        <v>109</v>
      </c>
      <c r="R17">
        <v>87</v>
      </c>
      <c r="S17">
        <v>103</v>
      </c>
      <c r="T17" t="e">
        <f>VLOOKUP(B:B,[3]Sheet1!$A$1:$B$65536,2,0)</f>
        <v>#N/A</v>
      </c>
      <c r="U17">
        <v>9</v>
      </c>
      <c r="V17" s="1">
        <v>11</v>
      </c>
      <c r="W17">
        <v>3370.84</v>
      </c>
      <c r="X17">
        <v>4126</v>
      </c>
      <c r="Y17">
        <v>4584</v>
      </c>
      <c r="Z17">
        <f>VLOOKUP(B:B,[4]Sheet1!$A$1:$B$65536,2,0)</f>
        <v>113</v>
      </c>
      <c r="AA17">
        <v>167</v>
      </c>
      <c r="AB17">
        <v>183</v>
      </c>
      <c r="AC17" t="e">
        <f>VLOOKUP(B:B,[5]Sheet1!$A$1:$B$65536,2,0)</f>
        <v>#N/A</v>
      </c>
      <c r="AD17">
        <v>12</v>
      </c>
      <c r="AE17">
        <v>14</v>
      </c>
    </row>
    <row r="18" customHeight="1" spans="1:31">
      <c r="A18" s="11">
        <v>16</v>
      </c>
      <c r="B18" s="11">
        <v>367</v>
      </c>
      <c r="C18" s="11" t="s">
        <v>234</v>
      </c>
      <c r="D18" s="11" t="s">
        <v>229</v>
      </c>
      <c r="E18" s="6" t="s">
        <v>293</v>
      </c>
      <c r="F18" s="6">
        <v>1125.6</v>
      </c>
      <c r="G18" s="6">
        <v>1532</v>
      </c>
      <c r="H18" s="6">
        <v>1788</v>
      </c>
      <c r="I18" s="13">
        <v>81</v>
      </c>
      <c r="J18" s="13">
        <v>120</v>
      </c>
      <c r="K18" s="13">
        <v>132</v>
      </c>
      <c r="L18" s="6">
        <v>6</v>
      </c>
      <c r="M18" s="6">
        <f t="shared" si="0"/>
        <v>7</v>
      </c>
      <c r="N18" s="4">
        <f>VLOOKUP(B:B,[2]Sheet1!$A$1:$B$65536,2,0)</f>
        <v>4</v>
      </c>
      <c r="O18">
        <v>10</v>
      </c>
      <c r="P18">
        <v>13</v>
      </c>
      <c r="Q18">
        <v>116</v>
      </c>
      <c r="R18">
        <v>78</v>
      </c>
      <c r="S18">
        <v>92</v>
      </c>
      <c r="T18">
        <f>VLOOKUP(B:B,[3]Sheet1!$A$1:$B$65536,2,0)</f>
        <v>15</v>
      </c>
      <c r="U18">
        <v>11</v>
      </c>
      <c r="V18" s="1">
        <v>15</v>
      </c>
      <c r="W18">
        <v>2089.74</v>
      </c>
      <c r="X18">
        <v>2802</v>
      </c>
      <c r="Y18">
        <v>3115</v>
      </c>
      <c r="Z18">
        <f>VLOOKUP(B:B,[4]Sheet1!$A$1:$B$65536,2,0)</f>
        <v>108</v>
      </c>
      <c r="AA18">
        <v>125</v>
      </c>
      <c r="AB18">
        <v>138</v>
      </c>
      <c r="AC18">
        <f>VLOOKUP(B:B,[5]Sheet1!$A$1:$B$65536,2,0)</f>
        <v>3</v>
      </c>
      <c r="AD18">
        <v>9</v>
      </c>
      <c r="AE18">
        <v>11</v>
      </c>
    </row>
    <row r="19" customHeight="1" spans="1:31">
      <c r="A19" s="11">
        <v>17</v>
      </c>
      <c r="B19" s="11">
        <v>359</v>
      </c>
      <c r="C19" s="11" t="s">
        <v>144</v>
      </c>
      <c r="D19" s="11" t="s">
        <v>140</v>
      </c>
      <c r="E19" s="6" t="s">
        <v>292</v>
      </c>
      <c r="F19" s="6">
        <v>2786</v>
      </c>
      <c r="G19" s="6">
        <v>2129</v>
      </c>
      <c r="H19" s="6">
        <v>2292</v>
      </c>
      <c r="I19" s="13">
        <v>186</v>
      </c>
      <c r="J19" s="13">
        <v>180</v>
      </c>
      <c r="K19" s="13">
        <v>198</v>
      </c>
      <c r="L19" s="6">
        <v>8</v>
      </c>
      <c r="M19" s="6">
        <f t="shared" si="0"/>
        <v>10</v>
      </c>
      <c r="N19" s="4">
        <f>VLOOKUP(B:B,[2]Sheet1!$A$1:$B$65536,2,0)</f>
        <v>10</v>
      </c>
      <c r="O19">
        <v>12</v>
      </c>
      <c r="P19">
        <v>15</v>
      </c>
      <c r="Q19">
        <v>59</v>
      </c>
      <c r="R19">
        <v>87</v>
      </c>
      <c r="S19">
        <v>103</v>
      </c>
      <c r="T19">
        <f>VLOOKUP(B:B,[3]Sheet1!$A$1:$B$65536,2,0)</f>
        <v>6</v>
      </c>
      <c r="U19">
        <v>15</v>
      </c>
      <c r="V19" s="1">
        <v>19</v>
      </c>
      <c r="W19">
        <v>2305</v>
      </c>
      <c r="X19">
        <v>3406</v>
      </c>
      <c r="Y19">
        <v>3720</v>
      </c>
      <c r="Z19">
        <f>VLOOKUP(B:B,[4]Sheet1!$A$1:$B$65536,2,0)</f>
        <v>143</v>
      </c>
      <c r="AA19">
        <v>167</v>
      </c>
      <c r="AB19">
        <v>183</v>
      </c>
      <c r="AC19">
        <f>VLOOKUP(B:B,[5]Sheet1!$A$1:$B$65536,2,0)</f>
        <v>4</v>
      </c>
      <c r="AD19">
        <v>13</v>
      </c>
      <c r="AE19">
        <v>16</v>
      </c>
    </row>
    <row r="20" customHeight="1" spans="1:31">
      <c r="A20" s="11">
        <v>18</v>
      </c>
      <c r="B20" s="11">
        <v>371</v>
      </c>
      <c r="C20" s="11" t="s">
        <v>212</v>
      </c>
      <c r="D20" s="11" t="s">
        <v>211</v>
      </c>
      <c r="E20" s="6" t="s">
        <v>294</v>
      </c>
      <c r="F20" s="6">
        <v>97.02</v>
      </c>
      <c r="G20" s="6">
        <v>697</v>
      </c>
      <c r="H20" s="6">
        <v>800</v>
      </c>
      <c r="I20" s="13">
        <v>95</v>
      </c>
      <c r="J20" s="13">
        <v>89</v>
      </c>
      <c r="K20" s="13">
        <v>102.35</v>
      </c>
      <c r="L20" s="6">
        <v>3</v>
      </c>
      <c r="M20" s="6">
        <f t="shared" si="0"/>
        <v>4</v>
      </c>
      <c r="N20" s="4" t="e">
        <f>VLOOKUP(B:B,[2]Sheet1!$A$1:$B$65536,2,0)</f>
        <v>#N/A</v>
      </c>
      <c r="O20">
        <v>7</v>
      </c>
      <c r="P20">
        <v>11</v>
      </c>
      <c r="Q20">
        <v>84</v>
      </c>
      <c r="R20">
        <v>47</v>
      </c>
      <c r="S20">
        <v>52</v>
      </c>
      <c r="T20" t="e">
        <f>VLOOKUP(B:B,[3]Sheet1!$A$1:$B$65536,2,0)</f>
        <v>#N/A</v>
      </c>
      <c r="U20">
        <v>4</v>
      </c>
      <c r="V20" s="1">
        <v>7</v>
      </c>
      <c r="W20">
        <v>1159</v>
      </c>
      <c r="X20">
        <v>2351</v>
      </c>
      <c r="Y20">
        <v>2821</v>
      </c>
      <c r="Z20">
        <f>VLOOKUP(B:B,[4]Sheet1!$A$1:$B$65536,2,0)</f>
        <v>36</v>
      </c>
      <c r="AA20">
        <v>70</v>
      </c>
      <c r="AB20">
        <v>76</v>
      </c>
      <c r="AC20">
        <f>VLOOKUP(B:B,[5]Sheet1!$A$1:$B$65536,2,0)</f>
        <v>2</v>
      </c>
      <c r="AD20">
        <v>5</v>
      </c>
      <c r="AE20">
        <v>6</v>
      </c>
    </row>
    <row r="21" customHeight="1" spans="1:31">
      <c r="A21" s="11">
        <v>19</v>
      </c>
      <c r="B21" s="11">
        <v>365</v>
      </c>
      <c r="C21" s="11" t="s">
        <v>145</v>
      </c>
      <c r="D21" s="11" t="s">
        <v>140</v>
      </c>
      <c r="E21" s="6" t="s">
        <v>297</v>
      </c>
      <c r="F21" s="6">
        <v>5718.18</v>
      </c>
      <c r="G21" s="6">
        <v>3703</v>
      </c>
      <c r="H21" s="6">
        <v>3923</v>
      </c>
      <c r="I21" s="13">
        <v>177</v>
      </c>
      <c r="J21" s="13">
        <v>190</v>
      </c>
      <c r="K21" s="13">
        <v>209</v>
      </c>
      <c r="L21" s="6">
        <v>10</v>
      </c>
      <c r="M21" s="6">
        <f t="shared" si="0"/>
        <v>12</v>
      </c>
      <c r="N21" s="4">
        <f>VLOOKUP(B:B,[2]Sheet1!$A$1:$B$65536,2,0)</f>
        <v>14</v>
      </c>
      <c r="O21">
        <v>17</v>
      </c>
      <c r="P21">
        <v>22</v>
      </c>
      <c r="Q21">
        <v>105</v>
      </c>
      <c r="R21">
        <v>123</v>
      </c>
      <c r="S21">
        <v>133</v>
      </c>
      <c r="T21">
        <f>VLOOKUP(B:B,[3]Sheet1!$A$1:$B$65536,2,0)</f>
        <v>19</v>
      </c>
      <c r="U21">
        <v>23</v>
      </c>
      <c r="V21" s="1">
        <v>27</v>
      </c>
      <c r="W21">
        <v>3599.83</v>
      </c>
      <c r="X21">
        <v>3806</v>
      </c>
      <c r="Y21">
        <v>4200</v>
      </c>
      <c r="Z21">
        <f>VLOOKUP(B:B,[4]Sheet1!$A$1:$B$65536,2,0)</f>
        <v>237</v>
      </c>
      <c r="AA21">
        <v>236</v>
      </c>
      <c r="AB21">
        <v>260</v>
      </c>
      <c r="AC21">
        <f>VLOOKUP(B:B,[5]Sheet1!$A$1:$B$65536,2,0)</f>
        <v>13</v>
      </c>
      <c r="AD21">
        <v>17</v>
      </c>
      <c r="AE21">
        <v>20</v>
      </c>
    </row>
    <row r="22" customHeight="1" spans="1:31">
      <c r="A22" s="11">
        <v>20</v>
      </c>
      <c r="B22" s="11">
        <v>373</v>
      </c>
      <c r="C22" s="11" t="s">
        <v>194</v>
      </c>
      <c r="D22" s="11" t="s">
        <v>190</v>
      </c>
      <c r="E22" s="6" t="s">
        <v>292</v>
      </c>
      <c r="F22" s="6">
        <v>918</v>
      </c>
      <c r="G22" s="6">
        <v>1112</v>
      </c>
      <c r="H22" s="6">
        <v>1284</v>
      </c>
      <c r="I22" s="13">
        <v>135</v>
      </c>
      <c r="J22" s="13">
        <v>134</v>
      </c>
      <c r="K22" s="13">
        <v>147.4</v>
      </c>
      <c r="L22" s="6">
        <v>8</v>
      </c>
      <c r="M22" s="6">
        <f t="shared" si="0"/>
        <v>10</v>
      </c>
      <c r="N22" s="4">
        <f>VLOOKUP(B:B,[2]Sheet1!$A$1:$B$65536,2,0)</f>
        <v>19</v>
      </c>
      <c r="O22">
        <v>15</v>
      </c>
      <c r="P22">
        <v>18</v>
      </c>
      <c r="Q22">
        <v>217</v>
      </c>
      <c r="R22">
        <v>171</v>
      </c>
      <c r="S22">
        <v>185</v>
      </c>
      <c r="T22">
        <f>VLOOKUP(B:B,[3]Sheet1!$A$1:$B$65536,2,0)</f>
        <v>46</v>
      </c>
      <c r="U22">
        <v>17</v>
      </c>
      <c r="V22" s="1">
        <v>21</v>
      </c>
      <c r="W22">
        <v>3661.32</v>
      </c>
      <c r="X22">
        <v>4206</v>
      </c>
      <c r="Y22">
        <v>4680</v>
      </c>
      <c r="Z22">
        <f>VLOOKUP(B:B,[4]Sheet1!$A$1:$B$65536,2,0)</f>
        <v>234</v>
      </c>
      <c r="AA22">
        <v>195</v>
      </c>
      <c r="AB22">
        <v>214</v>
      </c>
      <c r="AC22">
        <f>VLOOKUP(B:B,[5]Sheet1!$A$1:$B$65536,2,0)</f>
        <v>1</v>
      </c>
      <c r="AD22">
        <v>12</v>
      </c>
      <c r="AE22">
        <v>14</v>
      </c>
    </row>
    <row r="23" customHeight="1" spans="1:31">
      <c r="A23" s="11">
        <v>21</v>
      </c>
      <c r="B23" s="11">
        <v>385</v>
      </c>
      <c r="C23" s="11" t="s">
        <v>213</v>
      </c>
      <c r="D23" s="11" t="s">
        <v>211</v>
      </c>
      <c r="E23" s="6" t="s">
        <v>297</v>
      </c>
      <c r="F23" s="6">
        <v>723.55</v>
      </c>
      <c r="G23" s="6">
        <v>1412</v>
      </c>
      <c r="H23" s="6">
        <v>1644</v>
      </c>
      <c r="I23" s="13">
        <v>110</v>
      </c>
      <c r="J23" s="13">
        <v>190</v>
      </c>
      <c r="K23" s="13">
        <v>209</v>
      </c>
      <c r="L23" s="6">
        <v>10</v>
      </c>
      <c r="M23" s="6">
        <f t="shared" si="0"/>
        <v>12</v>
      </c>
      <c r="N23" s="4" t="e">
        <f>VLOOKUP(B:B,[2]Sheet1!$A$1:$B$65536,2,0)</f>
        <v>#N/A</v>
      </c>
      <c r="O23">
        <v>17</v>
      </c>
      <c r="P23">
        <v>22</v>
      </c>
      <c r="Q23">
        <v>100</v>
      </c>
      <c r="R23">
        <v>123</v>
      </c>
      <c r="S23">
        <v>133</v>
      </c>
      <c r="T23">
        <f>VLOOKUP(B:B,[3]Sheet1!$A$1:$B$65536,2,0)</f>
        <v>3</v>
      </c>
      <c r="U23">
        <v>19</v>
      </c>
      <c r="V23" s="1">
        <v>22</v>
      </c>
      <c r="W23">
        <v>3757.63</v>
      </c>
      <c r="X23">
        <v>4006</v>
      </c>
      <c r="Y23">
        <v>4440</v>
      </c>
      <c r="Z23">
        <f>VLOOKUP(B:B,[4]Sheet1!$A$1:$B$65536,2,0)</f>
        <v>110</v>
      </c>
      <c r="AA23">
        <v>195</v>
      </c>
      <c r="AB23">
        <v>214</v>
      </c>
      <c r="AC23">
        <f>VLOOKUP(B:B,[5]Sheet1!$A$1:$B$65536,2,0)</f>
        <v>6</v>
      </c>
      <c r="AD23">
        <v>17</v>
      </c>
      <c r="AE23">
        <v>20</v>
      </c>
    </row>
    <row r="24" customHeight="1" spans="1:31">
      <c r="A24" s="11">
        <v>22</v>
      </c>
      <c r="B24" s="11">
        <v>387</v>
      </c>
      <c r="C24" s="11" t="s">
        <v>165</v>
      </c>
      <c r="D24" s="11" t="s">
        <v>166</v>
      </c>
      <c r="E24" s="6" t="s">
        <v>297</v>
      </c>
      <c r="F24" s="6">
        <v>3918.97</v>
      </c>
      <c r="G24" s="6">
        <v>2643</v>
      </c>
      <c r="H24" s="6">
        <v>2857</v>
      </c>
      <c r="I24" s="13">
        <v>185</v>
      </c>
      <c r="J24" s="13">
        <v>190</v>
      </c>
      <c r="K24" s="13">
        <v>209</v>
      </c>
      <c r="L24" s="6">
        <v>10</v>
      </c>
      <c r="M24" s="6">
        <f t="shared" si="0"/>
        <v>12</v>
      </c>
      <c r="N24" s="4">
        <f>VLOOKUP(B:B,[2]Sheet1!$A$1:$B$65536,2,0)</f>
        <v>12</v>
      </c>
      <c r="O24">
        <v>17</v>
      </c>
      <c r="P24">
        <v>22</v>
      </c>
      <c r="Q24">
        <v>193</v>
      </c>
      <c r="R24">
        <v>171</v>
      </c>
      <c r="S24">
        <v>185</v>
      </c>
      <c r="T24">
        <f>VLOOKUP(B:B,[3]Sheet1!$A$1:$B$65536,2,0)</f>
        <v>16</v>
      </c>
      <c r="U24">
        <v>23</v>
      </c>
      <c r="V24" s="1">
        <v>27</v>
      </c>
      <c r="W24">
        <v>2798.3</v>
      </c>
      <c r="X24">
        <v>3106</v>
      </c>
      <c r="Y24">
        <v>3480</v>
      </c>
      <c r="Z24">
        <f>VLOOKUP(B:B,[4]Sheet1!$A$1:$B$65536,2,0)</f>
        <v>215</v>
      </c>
      <c r="AA24">
        <v>236</v>
      </c>
      <c r="AB24">
        <v>260</v>
      </c>
      <c r="AC24">
        <f>VLOOKUP(B:B,[5]Sheet1!$A$1:$B$65536,2,0)</f>
        <v>1</v>
      </c>
      <c r="AD24">
        <v>15</v>
      </c>
      <c r="AE24">
        <v>18</v>
      </c>
    </row>
    <row r="25" customHeight="1" spans="1:31">
      <c r="A25" s="11">
        <v>23</v>
      </c>
      <c r="B25" s="11">
        <v>391</v>
      </c>
      <c r="C25" s="11" t="s">
        <v>195</v>
      </c>
      <c r="D25" s="11" t="s">
        <v>190</v>
      </c>
      <c r="E25" s="6" t="s">
        <v>292</v>
      </c>
      <c r="F25" s="6">
        <v>603</v>
      </c>
      <c r="G25" s="6">
        <v>1012</v>
      </c>
      <c r="H25" s="6">
        <v>1164</v>
      </c>
      <c r="I25" s="13">
        <v>152</v>
      </c>
      <c r="J25" s="13">
        <v>146</v>
      </c>
      <c r="K25" s="13">
        <v>160.6</v>
      </c>
      <c r="L25" s="6">
        <v>8</v>
      </c>
      <c r="M25" s="6">
        <f t="shared" si="0"/>
        <v>10</v>
      </c>
      <c r="N25" s="4">
        <f>VLOOKUP(B:B,[2]Sheet1!$A$1:$B$65536,2,0)</f>
        <v>5</v>
      </c>
      <c r="O25">
        <v>10</v>
      </c>
      <c r="P25">
        <v>13</v>
      </c>
      <c r="Q25">
        <v>58</v>
      </c>
      <c r="R25">
        <v>87</v>
      </c>
      <c r="S25">
        <v>103</v>
      </c>
      <c r="T25">
        <f>VLOOKUP(B:B,[3]Sheet1!$A$1:$B$65536,2,0)</f>
        <v>15</v>
      </c>
      <c r="U25">
        <v>17</v>
      </c>
      <c r="V25" s="1">
        <v>21</v>
      </c>
      <c r="W25">
        <v>4045.5</v>
      </c>
      <c r="X25">
        <v>4206</v>
      </c>
      <c r="Y25">
        <v>4680</v>
      </c>
      <c r="Z25">
        <f>VLOOKUP(B:B,[4]Sheet1!$A$1:$B$65536,2,0)</f>
        <v>186</v>
      </c>
      <c r="AA25">
        <v>167</v>
      </c>
      <c r="AB25">
        <v>183</v>
      </c>
      <c r="AC25" t="e">
        <f>VLOOKUP(B:B,[5]Sheet1!$A$1:$B$65536,2,0)</f>
        <v>#N/A</v>
      </c>
      <c r="AD25">
        <v>12</v>
      </c>
      <c r="AE25">
        <v>14</v>
      </c>
    </row>
    <row r="26" customHeight="1" spans="1:31">
      <c r="A26" s="11">
        <v>24</v>
      </c>
      <c r="B26" s="11">
        <v>379</v>
      </c>
      <c r="C26" s="11" t="s">
        <v>146</v>
      </c>
      <c r="D26" s="11" t="s">
        <v>140</v>
      </c>
      <c r="E26" s="6" t="s">
        <v>292</v>
      </c>
      <c r="F26" s="6">
        <v>1382.6</v>
      </c>
      <c r="G26" s="6">
        <v>1412</v>
      </c>
      <c r="H26" s="6">
        <v>1644</v>
      </c>
      <c r="I26" s="13">
        <v>157</v>
      </c>
      <c r="J26" s="13">
        <v>151</v>
      </c>
      <c r="K26" s="13">
        <v>166.1</v>
      </c>
      <c r="L26" s="6">
        <v>8</v>
      </c>
      <c r="M26" s="6">
        <f t="shared" si="0"/>
        <v>10</v>
      </c>
      <c r="N26" s="4">
        <f>VLOOKUP(B:B,[2]Sheet1!$A$1:$B$65536,2,0)</f>
        <v>2</v>
      </c>
      <c r="O26">
        <v>11</v>
      </c>
      <c r="P26">
        <v>14</v>
      </c>
      <c r="Q26">
        <v>148</v>
      </c>
      <c r="R26">
        <v>115</v>
      </c>
      <c r="S26">
        <v>124</v>
      </c>
      <c r="T26" t="e">
        <f>VLOOKUP(B:B,[3]Sheet1!$A$1:$B$65536,2,0)</f>
        <v>#N/A</v>
      </c>
      <c r="U26">
        <v>9</v>
      </c>
      <c r="V26" s="1">
        <v>11</v>
      </c>
      <c r="W26">
        <v>4016.42</v>
      </c>
      <c r="X26">
        <v>4306</v>
      </c>
      <c r="Y26">
        <v>4800</v>
      </c>
      <c r="Z26">
        <f>VLOOKUP(B:B,[4]Sheet1!$A$1:$B$65536,2,0)</f>
        <v>130</v>
      </c>
      <c r="AA26">
        <v>167</v>
      </c>
      <c r="AB26">
        <v>183</v>
      </c>
      <c r="AC26">
        <f>VLOOKUP(B:B,[5]Sheet1!$A$1:$B$65536,2,0)</f>
        <v>3</v>
      </c>
      <c r="AD26">
        <v>13</v>
      </c>
      <c r="AE26">
        <v>16</v>
      </c>
    </row>
    <row r="27" customHeight="1" spans="1:31">
      <c r="A27" s="11">
        <v>25</v>
      </c>
      <c r="B27" s="11">
        <v>377</v>
      </c>
      <c r="C27" s="11" t="s">
        <v>167</v>
      </c>
      <c r="D27" s="11" t="s">
        <v>166</v>
      </c>
      <c r="E27" s="6" t="s">
        <v>292</v>
      </c>
      <c r="F27" s="6">
        <v>119</v>
      </c>
      <c r="G27" s="6">
        <v>850</v>
      </c>
      <c r="H27" s="6">
        <v>987</v>
      </c>
      <c r="I27" s="13">
        <v>140</v>
      </c>
      <c r="J27" s="13">
        <v>134</v>
      </c>
      <c r="K27" s="13">
        <v>147.4</v>
      </c>
      <c r="L27" s="6">
        <v>8</v>
      </c>
      <c r="M27" s="6">
        <f t="shared" si="0"/>
        <v>10</v>
      </c>
      <c r="N27" s="4">
        <f>VLOOKUP(B:B,[2]Sheet1!$A$1:$B$65536,2,0)</f>
        <v>5</v>
      </c>
      <c r="O27">
        <v>10</v>
      </c>
      <c r="P27">
        <v>13</v>
      </c>
      <c r="Q27">
        <v>153</v>
      </c>
      <c r="R27">
        <v>119</v>
      </c>
      <c r="S27">
        <v>129</v>
      </c>
      <c r="T27">
        <f>VLOOKUP(B:B,[3]Sheet1!$A$1:$B$65536,2,0)</f>
        <v>6</v>
      </c>
      <c r="U27">
        <v>15</v>
      </c>
      <c r="V27" s="1">
        <v>19</v>
      </c>
      <c r="W27">
        <v>1722.1</v>
      </c>
      <c r="X27">
        <v>3406</v>
      </c>
      <c r="Y27">
        <v>3720</v>
      </c>
      <c r="Z27">
        <f>VLOOKUP(B:B,[4]Sheet1!$A$1:$B$65536,2,0)</f>
        <v>107</v>
      </c>
      <c r="AA27">
        <v>167</v>
      </c>
      <c r="AB27">
        <v>183</v>
      </c>
      <c r="AC27">
        <f>VLOOKUP(B:B,[5]Sheet1!$A$1:$B$65536,2,0)</f>
        <v>3</v>
      </c>
      <c r="AD27">
        <v>13</v>
      </c>
      <c r="AE27">
        <v>16</v>
      </c>
    </row>
    <row r="28" customHeight="1" spans="1:31">
      <c r="A28" s="11">
        <v>26</v>
      </c>
      <c r="B28" s="11">
        <v>399</v>
      </c>
      <c r="C28" s="11" t="s">
        <v>168</v>
      </c>
      <c r="D28" s="11" t="s">
        <v>166</v>
      </c>
      <c r="E28" s="6" t="s">
        <v>292</v>
      </c>
      <c r="F28" s="6">
        <v>828.5</v>
      </c>
      <c r="G28" s="6">
        <v>1112</v>
      </c>
      <c r="H28" s="6">
        <v>1284</v>
      </c>
      <c r="I28" s="13">
        <v>117</v>
      </c>
      <c r="J28" s="13">
        <v>134</v>
      </c>
      <c r="K28" s="13">
        <v>147.4</v>
      </c>
      <c r="L28" s="6">
        <v>8</v>
      </c>
      <c r="M28" s="6">
        <f t="shared" si="0"/>
        <v>10</v>
      </c>
      <c r="N28" s="4">
        <f>VLOOKUP(B:B,[2]Sheet1!$A$1:$B$65536,2,0)</f>
        <v>16</v>
      </c>
      <c r="O28">
        <v>12</v>
      </c>
      <c r="P28">
        <v>15</v>
      </c>
      <c r="Q28">
        <v>101</v>
      </c>
      <c r="R28">
        <v>87</v>
      </c>
      <c r="S28">
        <v>103</v>
      </c>
      <c r="T28">
        <f>VLOOKUP(B:B,[3]Sheet1!$A$1:$B$65536,2,0)</f>
        <v>7</v>
      </c>
      <c r="U28">
        <v>15</v>
      </c>
      <c r="V28" s="1">
        <v>19</v>
      </c>
      <c r="W28">
        <v>2583.5</v>
      </c>
      <c r="X28">
        <v>3406</v>
      </c>
      <c r="Y28">
        <v>3720</v>
      </c>
      <c r="Z28">
        <f>VLOOKUP(B:B,[4]Sheet1!$A$1:$B$65536,2,0)</f>
        <v>198</v>
      </c>
      <c r="AA28">
        <v>167</v>
      </c>
      <c r="AB28">
        <v>183</v>
      </c>
      <c r="AC28">
        <f>VLOOKUP(B:B,[5]Sheet1!$A$1:$B$65536,2,0)</f>
        <v>2</v>
      </c>
      <c r="AD28">
        <v>12</v>
      </c>
      <c r="AE28">
        <v>14</v>
      </c>
    </row>
    <row r="29" customHeight="1" spans="1:31">
      <c r="A29" s="11">
        <v>27</v>
      </c>
      <c r="B29" s="11">
        <v>539</v>
      </c>
      <c r="C29" s="11" t="s">
        <v>214</v>
      </c>
      <c r="D29" s="11" t="s">
        <v>211</v>
      </c>
      <c r="E29" s="6" t="s">
        <v>296</v>
      </c>
      <c r="F29" s="6">
        <v>1824.1</v>
      </c>
      <c r="G29" s="6">
        <v>1554</v>
      </c>
      <c r="H29" s="6">
        <v>1815</v>
      </c>
      <c r="I29" s="13">
        <v>47</v>
      </c>
      <c r="J29" s="13">
        <v>100</v>
      </c>
      <c r="K29" s="13">
        <v>110</v>
      </c>
      <c r="L29" s="6">
        <v>5</v>
      </c>
      <c r="M29" s="6">
        <f t="shared" si="0"/>
        <v>6</v>
      </c>
      <c r="N29" s="4" t="e">
        <f>VLOOKUP(B:B,[2]Sheet1!$A$1:$B$65536,2,0)</f>
        <v>#N/A</v>
      </c>
      <c r="O29">
        <v>9</v>
      </c>
      <c r="P29">
        <v>14</v>
      </c>
      <c r="Q29">
        <v>79</v>
      </c>
      <c r="R29">
        <v>65</v>
      </c>
      <c r="S29">
        <v>77</v>
      </c>
      <c r="T29">
        <f>VLOOKUP(B:B,[3]Sheet1!$A$1:$B$65536,2,0)</f>
        <v>12</v>
      </c>
      <c r="U29">
        <v>8</v>
      </c>
      <c r="V29" s="1">
        <v>11</v>
      </c>
      <c r="W29">
        <v>1169.85</v>
      </c>
      <c r="X29">
        <v>1661</v>
      </c>
      <c r="Y29">
        <v>1993</v>
      </c>
      <c r="Z29">
        <f>VLOOKUP(B:B,[4]Sheet1!$A$1:$B$65536,2,0)</f>
        <v>28</v>
      </c>
      <c r="AA29">
        <v>83</v>
      </c>
      <c r="AB29">
        <v>92</v>
      </c>
      <c r="AC29">
        <f>VLOOKUP(B:B,[5]Sheet1!$A$1:$B$65536,2,0)</f>
        <v>2</v>
      </c>
      <c r="AD29">
        <v>7</v>
      </c>
      <c r="AE29">
        <v>8</v>
      </c>
    </row>
    <row r="30" customHeight="1" spans="1:31">
      <c r="A30" s="11">
        <v>28</v>
      </c>
      <c r="B30" s="11">
        <v>517</v>
      </c>
      <c r="C30" s="11" t="s">
        <v>196</v>
      </c>
      <c r="D30" s="11" t="s">
        <v>190</v>
      </c>
      <c r="E30" s="6" t="s">
        <v>295</v>
      </c>
      <c r="F30" s="6">
        <v>1598.5</v>
      </c>
      <c r="G30" s="6">
        <v>1812</v>
      </c>
      <c r="H30" s="6">
        <v>2024</v>
      </c>
      <c r="I30" s="13">
        <v>197</v>
      </c>
      <c r="J30" s="13">
        <v>274</v>
      </c>
      <c r="K30" s="13">
        <v>301.4</v>
      </c>
      <c r="L30" s="6">
        <v>12</v>
      </c>
      <c r="M30" s="6">
        <f t="shared" si="0"/>
        <v>14</v>
      </c>
      <c r="N30" s="4">
        <f>VLOOKUP(B:B,[2]Sheet1!$A$1:$B$65536,2,0)</f>
        <v>42</v>
      </c>
      <c r="O30">
        <v>23</v>
      </c>
      <c r="P30">
        <v>26</v>
      </c>
      <c r="Q30">
        <v>125</v>
      </c>
      <c r="R30">
        <v>177</v>
      </c>
      <c r="S30">
        <v>191</v>
      </c>
      <c r="T30">
        <f>VLOOKUP(B:B,[3]Sheet1!$A$1:$B$65536,2,0)</f>
        <v>13</v>
      </c>
      <c r="U30">
        <v>21</v>
      </c>
      <c r="V30" s="1">
        <v>24</v>
      </c>
      <c r="W30">
        <v>1733.07</v>
      </c>
      <c r="X30">
        <v>2856.5</v>
      </c>
      <c r="Y30">
        <v>3428</v>
      </c>
      <c r="Z30">
        <f>VLOOKUP(B:B,[4]Sheet1!$A$1:$B$65536,2,0)</f>
        <v>137</v>
      </c>
      <c r="AA30">
        <v>209</v>
      </c>
      <c r="AB30">
        <v>229</v>
      </c>
      <c r="AC30">
        <f>VLOOKUP(B:B,[5]Sheet1!$A$1:$B$65536,2,0)</f>
        <v>11</v>
      </c>
      <c r="AD30">
        <v>15</v>
      </c>
      <c r="AE30">
        <v>18</v>
      </c>
    </row>
    <row r="31" customHeight="1" spans="1:31">
      <c r="A31" s="11">
        <v>29</v>
      </c>
      <c r="B31" s="11">
        <v>514</v>
      </c>
      <c r="C31" s="11" t="s">
        <v>215</v>
      </c>
      <c r="D31" s="11" t="s">
        <v>211</v>
      </c>
      <c r="E31" s="6" t="s">
        <v>292</v>
      </c>
      <c r="F31" s="6">
        <v>8593.67</v>
      </c>
      <c r="G31" s="6">
        <v>3997</v>
      </c>
      <c r="H31" s="6">
        <v>4247</v>
      </c>
      <c r="I31" s="13">
        <v>228</v>
      </c>
      <c r="J31" s="13">
        <v>222</v>
      </c>
      <c r="K31" s="13">
        <v>244.2</v>
      </c>
      <c r="L31" s="6">
        <v>8</v>
      </c>
      <c r="M31" s="6">
        <f t="shared" si="0"/>
        <v>10</v>
      </c>
      <c r="N31" s="4">
        <f>VLOOKUP(B:B,[2]Sheet1!$A$1:$B$65536,2,0)</f>
        <v>1</v>
      </c>
      <c r="O31">
        <v>8</v>
      </c>
      <c r="P31">
        <v>12</v>
      </c>
      <c r="Q31">
        <v>203</v>
      </c>
      <c r="R31">
        <v>159</v>
      </c>
      <c r="S31">
        <v>172</v>
      </c>
      <c r="T31">
        <f>VLOOKUP(B:B,[3]Sheet1!$A$1:$B$65536,2,0)</f>
        <v>4</v>
      </c>
      <c r="U31">
        <v>15</v>
      </c>
      <c r="V31" s="1">
        <v>19</v>
      </c>
      <c r="W31">
        <v>2291.3</v>
      </c>
      <c r="X31">
        <v>3406</v>
      </c>
      <c r="Y31">
        <v>3720</v>
      </c>
      <c r="Z31">
        <f>VLOOKUP(B:B,[4]Sheet1!$A$1:$B$65536,2,0)</f>
        <v>132</v>
      </c>
      <c r="AA31">
        <v>167</v>
      </c>
      <c r="AB31">
        <v>183</v>
      </c>
      <c r="AC31" t="e">
        <f>VLOOKUP(B:B,[5]Sheet1!$A$1:$B$65536,2,0)</f>
        <v>#N/A</v>
      </c>
      <c r="AD31">
        <v>12</v>
      </c>
      <c r="AE31">
        <v>14</v>
      </c>
    </row>
    <row r="32" customHeight="1" spans="1:31">
      <c r="A32" s="11">
        <v>30</v>
      </c>
      <c r="B32" s="11">
        <v>545</v>
      </c>
      <c r="C32" s="11" t="s">
        <v>169</v>
      </c>
      <c r="D32" s="11" t="s">
        <v>166</v>
      </c>
      <c r="E32" s="6" t="s">
        <v>294</v>
      </c>
      <c r="F32" s="6">
        <v>884</v>
      </c>
      <c r="G32" s="6">
        <v>940</v>
      </c>
      <c r="H32" s="6">
        <v>1097</v>
      </c>
      <c r="I32" s="13">
        <v>92</v>
      </c>
      <c r="J32" s="13">
        <v>86</v>
      </c>
      <c r="K32" s="13">
        <v>98.9</v>
      </c>
      <c r="L32" s="6">
        <v>3</v>
      </c>
      <c r="M32" s="6">
        <f t="shared" si="0"/>
        <v>4</v>
      </c>
      <c r="N32" s="4">
        <f>VLOOKUP(B:B,[2]Sheet1!$A$1:$B$65536,2,0)</f>
        <v>4</v>
      </c>
      <c r="O32">
        <v>7</v>
      </c>
      <c r="P32">
        <v>11</v>
      </c>
      <c r="Q32">
        <v>51</v>
      </c>
      <c r="R32">
        <v>47</v>
      </c>
      <c r="S32">
        <v>52</v>
      </c>
      <c r="T32">
        <f>VLOOKUP(B:B,[3]Sheet1!$A$1:$B$65536,2,0)</f>
        <v>16</v>
      </c>
      <c r="U32">
        <v>6</v>
      </c>
      <c r="V32" s="1">
        <v>10</v>
      </c>
      <c r="W32">
        <v>5112.74</v>
      </c>
      <c r="X32">
        <v>4906</v>
      </c>
      <c r="Y32">
        <v>5520</v>
      </c>
      <c r="Z32">
        <f>VLOOKUP(B:B,[4]Sheet1!$A$1:$B$65536,2,0)</f>
        <v>35</v>
      </c>
      <c r="AA32">
        <v>70</v>
      </c>
      <c r="AB32">
        <v>76</v>
      </c>
      <c r="AC32">
        <f>VLOOKUP(B:B,[5]Sheet1!$A$1:$B$65536,2,0)</f>
        <v>1</v>
      </c>
      <c r="AD32">
        <v>5</v>
      </c>
      <c r="AE32">
        <v>6</v>
      </c>
    </row>
    <row r="33" customHeight="1" spans="1:31">
      <c r="A33" s="11">
        <v>31</v>
      </c>
      <c r="B33" s="11">
        <v>511</v>
      </c>
      <c r="C33" s="11" t="s">
        <v>197</v>
      </c>
      <c r="D33" s="11" t="s">
        <v>190</v>
      </c>
      <c r="E33" s="6" t="s">
        <v>293</v>
      </c>
      <c r="F33" s="6">
        <v>841.57</v>
      </c>
      <c r="G33" s="6">
        <v>1532</v>
      </c>
      <c r="H33" s="6">
        <v>1788</v>
      </c>
      <c r="I33" s="13">
        <v>92</v>
      </c>
      <c r="J33" s="13">
        <v>120</v>
      </c>
      <c r="K33" s="13">
        <v>132</v>
      </c>
      <c r="L33" s="6">
        <v>6</v>
      </c>
      <c r="M33" s="6">
        <f t="shared" si="0"/>
        <v>7</v>
      </c>
      <c r="N33" s="4">
        <f>VLOOKUP(B:B,[2]Sheet1!$A$1:$B$65536,2,0)</f>
        <v>15</v>
      </c>
      <c r="O33">
        <v>13</v>
      </c>
      <c r="P33">
        <v>16</v>
      </c>
      <c r="Q33">
        <v>73</v>
      </c>
      <c r="R33">
        <v>78</v>
      </c>
      <c r="S33">
        <v>92</v>
      </c>
      <c r="T33">
        <f>VLOOKUP(B:B,[3]Sheet1!$A$1:$B$65536,2,0)</f>
        <v>1</v>
      </c>
      <c r="U33">
        <v>7</v>
      </c>
      <c r="V33" s="1">
        <v>9</v>
      </c>
      <c r="W33">
        <v>2352.03</v>
      </c>
      <c r="X33">
        <v>3006</v>
      </c>
      <c r="Y33">
        <v>3360</v>
      </c>
      <c r="Z33">
        <f>VLOOKUP(B:B,[4]Sheet1!$A$1:$B$65536,2,0)</f>
        <v>185</v>
      </c>
      <c r="AA33">
        <v>125</v>
      </c>
      <c r="AB33">
        <v>138</v>
      </c>
      <c r="AC33">
        <f>VLOOKUP(B:B,[5]Sheet1!$A$1:$B$65536,2,0)</f>
        <v>5</v>
      </c>
      <c r="AD33">
        <v>10</v>
      </c>
      <c r="AE33">
        <v>12</v>
      </c>
    </row>
    <row r="34" customHeight="1" spans="1:31">
      <c r="A34" s="11">
        <v>32</v>
      </c>
      <c r="B34" s="11">
        <v>513</v>
      </c>
      <c r="C34" s="11" t="s">
        <v>147</v>
      </c>
      <c r="D34" s="11" t="s">
        <v>140</v>
      </c>
      <c r="E34" s="6" t="s">
        <v>292</v>
      </c>
      <c r="F34" s="6">
        <v>867.06</v>
      </c>
      <c r="G34" s="6">
        <v>1712</v>
      </c>
      <c r="H34" s="6">
        <v>2004</v>
      </c>
      <c r="I34" s="13">
        <v>169</v>
      </c>
      <c r="J34" s="13">
        <v>163</v>
      </c>
      <c r="K34" s="13">
        <v>179.3</v>
      </c>
      <c r="L34" s="6">
        <v>8</v>
      </c>
      <c r="M34" s="6">
        <f t="shared" si="0"/>
        <v>10</v>
      </c>
      <c r="N34" s="4">
        <f>VLOOKUP(B:B,[2]Sheet1!$A$1:$B$65536,2,0)</f>
        <v>10</v>
      </c>
      <c r="O34">
        <v>10</v>
      </c>
      <c r="P34">
        <v>14</v>
      </c>
      <c r="Q34">
        <v>112</v>
      </c>
      <c r="R34">
        <v>87</v>
      </c>
      <c r="S34">
        <v>103</v>
      </c>
      <c r="T34">
        <f>VLOOKUP(B:B,[3]Sheet1!$A$1:$B$65536,2,0)</f>
        <v>11</v>
      </c>
      <c r="U34">
        <v>17</v>
      </c>
      <c r="V34" s="1">
        <v>21</v>
      </c>
      <c r="W34">
        <v>3873.51</v>
      </c>
      <c r="X34">
        <v>4206</v>
      </c>
      <c r="Y34">
        <v>4680</v>
      </c>
      <c r="Z34">
        <f>VLOOKUP(B:B,[4]Sheet1!$A$1:$B$65536,2,0)</f>
        <v>158</v>
      </c>
      <c r="AA34">
        <v>167</v>
      </c>
      <c r="AB34">
        <v>183</v>
      </c>
      <c r="AC34">
        <f>VLOOKUP(B:B,[5]Sheet1!$A$1:$B$65536,2,0)</f>
        <v>1</v>
      </c>
      <c r="AD34">
        <v>12</v>
      </c>
      <c r="AE34">
        <v>14</v>
      </c>
    </row>
    <row r="35" customHeight="1" spans="1:31">
      <c r="A35" s="11">
        <v>33</v>
      </c>
      <c r="B35" s="11">
        <v>570</v>
      </c>
      <c r="C35" s="11" t="s">
        <v>148</v>
      </c>
      <c r="D35" s="11" t="s">
        <v>140</v>
      </c>
      <c r="E35" s="6" t="s">
        <v>296</v>
      </c>
      <c r="F35" s="6">
        <v>135</v>
      </c>
      <c r="G35" s="6">
        <v>912</v>
      </c>
      <c r="H35" s="6">
        <v>1063</v>
      </c>
      <c r="I35" s="13">
        <v>116</v>
      </c>
      <c r="J35" s="13">
        <v>100</v>
      </c>
      <c r="K35" s="13">
        <v>110</v>
      </c>
      <c r="L35" s="6">
        <v>5</v>
      </c>
      <c r="M35" s="6">
        <f t="shared" si="0"/>
        <v>6</v>
      </c>
      <c r="N35" s="4">
        <f>VLOOKUP(B:B,[2]Sheet1!$A$1:$B$65536,2,0)</f>
        <v>6</v>
      </c>
      <c r="O35">
        <v>8</v>
      </c>
      <c r="P35">
        <v>12</v>
      </c>
      <c r="Q35">
        <v>15</v>
      </c>
      <c r="R35">
        <v>65</v>
      </c>
      <c r="S35">
        <v>77</v>
      </c>
      <c r="T35">
        <f>VLOOKUP(B:B,[3]Sheet1!$A$1:$B$65536,2,0)</f>
        <v>8</v>
      </c>
      <c r="U35">
        <v>8</v>
      </c>
      <c r="V35" s="1">
        <v>11</v>
      </c>
      <c r="W35">
        <v>2639.97</v>
      </c>
      <c r="X35">
        <v>2606</v>
      </c>
      <c r="Y35">
        <v>3127</v>
      </c>
      <c r="Z35">
        <f>VLOOKUP(B:B,[4]Sheet1!$A$1:$B$65536,2,0)</f>
        <v>109</v>
      </c>
      <c r="AA35">
        <v>106</v>
      </c>
      <c r="AB35">
        <v>116</v>
      </c>
      <c r="AC35">
        <f>VLOOKUP(B:B,[5]Sheet1!$A$1:$B$65536,2,0)</f>
        <v>1</v>
      </c>
      <c r="AD35">
        <v>7</v>
      </c>
      <c r="AE35">
        <v>8</v>
      </c>
    </row>
    <row r="36" customHeight="1" spans="1:31">
      <c r="A36" s="11">
        <v>34</v>
      </c>
      <c r="B36" s="11">
        <v>546</v>
      </c>
      <c r="C36" s="11" t="s">
        <v>170</v>
      </c>
      <c r="D36" s="11" t="s">
        <v>166</v>
      </c>
      <c r="E36" s="6" t="s">
        <v>292</v>
      </c>
      <c r="F36" s="6">
        <v>2379.01</v>
      </c>
      <c r="G36" s="6">
        <v>1815</v>
      </c>
      <c r="H36" s="6">
        <v>2028</v>
      </c>
      <c r="I36" s="13">
        <v>147</v>
      </c>
      <c r="J36" s="13">
        <v>141</v>
      </c>
      <c r="K36" s="13">
        <v>155.1</v>
      </c>
      <c r="L36" s="6">
        <v>8</v>
      </c>
      <c r="M36" s="6">
        <f t="shared" ref="M36:M67" si="1">ROUND(L36*1.2,0)</f>
        <v>10</v>
      </c>
      <c r="N36" s="4">
        <f>VLOOKUP(B:B,[2]Sheet1!$A$1:$B$65536,2,0)</f>
        <v>7</v>
      </c>
      <c r="O36">
        <v>11</v>
      </c>
      <c r="P36">
        <v>14</v>
      </c>
      <c r="Q36">
        <v>149</v>
      </c>
      <c r="R36">
        <v>116</v>
      </c>
      <c r="S36">
        <v>125</v>
      </c>
      <c r="T36">
        <f>VLOOKUP(B:B,[3]Sheet1!$A$1:$B$65536,2,0)</f>
        <v>10</v>
      </c>
      <c r="U36">
        <v>17</v>
      </c>
      <c r="V36" s="1">
        <v>21</v>
      </c>
      <c r="W36">
        <v>3279</v>
      </c>
      <c r="X36">
        <v>4206</v>
      </c>
      <c r="Y36">
        <v>4680</v>
      </c>
      <c r="Z36">
        <f>VLOOKUP(B:B,[4]Sheet1!$A$1:$B$65536,2,0)</f>
        <v>220</v>
      </c>
      <c r="AA36">
        <v>195</v>
      </c>
      <c r="AB36">
        <v>214</v>
      </c>
      <c r="AC36">
        <f>VLOOKUP(B:B,[5]Sheet1!$A$1:$B$65536,2,0)</f>
        <v>5</v>
      </c>
      <c r="AD36">
        <v>13</v>
      </c>
      <c r="AE36">
        <v>16</v>
      </c>
    </row>
    <row r="37" customHeight="1" spans="1:31">
      <c r="A37" s="12">
        <v>35</v>
      </c>
      <c r="B37" s="12">
        <v>571</v>
      </c>
      <c r="C37" s="12" t="s">
        <v>171</v>
      </c>
      <c r="D37" s="12" t="s">
        <v>166</v>
      </c>
      <c r="E37" s="7" t="s">
        <v>297</v>
      </c>
      <c r="F37" s="6">
        <v>1039</v>
      </c>
      <c r="G37" s="6">
        <v>1412</v>
      </c>
      <c r="H37" s="6">
        <v>1644</v>
      </c>
      <c r="I37" s="13">
        <v>266</v>
      </c>
      <c r="J37" s="13">
        <v>260</v>
      </c>
      <c r="K37" s="13">
        <v>286</v>
      </c>
      <c r="L37" s="6">
        <v>10</v>
      </c>
      <c r="M37" s="6">
        <f t="shared" si="1"/>
        <v>12</v>
      </c>
      <c r="N37" s="4">
        <f>VLOOKUP(B:B,[2]Sheet1!$A$1:$B$65536,2,0)</f>
        <v>16</v>
      </c>
      <c r="O37">
        <v>17</v>
      </c>
      <c r="P37">
        <v>22</v>
      </c>
      <c r="Q37">
        <v>175</v>
      </c>
      <c r="R37">
        <v>123</v>
      </c>
      <c r="S37">
        <v>133</v>
      </c>
      <c r="T37">
        <f>VLOOKUP(B:B,[3]Sheet1!$A$1:$B$65536,2,0)</f>
        <v>23</v>
      </c>
      <c r="U37">
        <v>23</v>
      </c>
      <c r="V37" s="1">
        <v>27</v>
      </c>
      <c r="W37">
        <v>2810.63</v>
      </c>
      <c r="X37">
        <v>3306</v>
      </c>
      <c r="Y37">
        <v>3967</v>
      </c>
      <c r="Z37">
        <f>VLOOKUP(B:B,[4]Sheet1!$A$1:$B$65536,2,0)</f>
        <v>440</v>
      </c>
      <c r="AA37">
        <v>236</v>
      </c>
      <c r="AB37">
        <v>260</v>
      </c>
      <c r="AC37">
        <f>VLOOKUP(B:B,[5]Sheet1!$A$1:$B$65536,2,0)</f>
        <v>6</v>
      </c>
      <c r="AD37">
        <v>17</v>
      </c>
      <c r="AE37">
        <v>20</v>
      </c>
    </row>
    <row r="38" customHeight="1" spans="1:31">
      <c r="A38" s="11">
        <v>36</v>
      </c>
      <c r="B38" s="11">
        <v>515</v>
      </c>
      <c r="C38" s="11" t="s">
        <v>198</v>
      </c>
      <c r="D38" s="11" t="s">
        <v>190</v>
      </c>
      <c r="E38" s="6" t="s">
        <v>292</v>
      </c>
      <c r="F38" s="6">
        <v>1743.3</v>
      </c>
      <c r="G38" s="6">
        <v>1712</v>
      </c>
      <c r="H38" s="6">
        <v>2004</v>
      </c>
      <c r="I38" s="13">
        <v>129</v>
      </c>
      <c r="J38" s="13">
        <v>134</v>
      </c>
      <c r="K38" s="13">
        <v>147.4</v>
      </c>
      <c r="L38" s="6">
        <v>8</v>
      </c>
      <c r="M38" s="6">
        <f t="shared" si="1"/>
        <v>10</v>
      </c>
      <c r="N38" s="4">
        <f>VLOOKUP(B:B,[2]Sheet1!$A$1:$B$65536,2,0)</f>
        <v>23</v>
      </c>
      <c r="O38">
        <v>19</v>
      </c>
      <c r="P38">
        <v>25</v>
      </c>
      <c r="Q38">
        <v>125</v>
      </c>
      <c r="R38">
        <v>97</v>
      </c>
      <c r="S38">
        <v>113</v>
      </c>
      <c r="T38">
        <f>VLOOKUP(B:B,[3]Sheet1!$A$1:$B$65536,2,0)</f>
        <v>14</v>
      </c>
      <c r="U38">
        <v>17</v>
      </c>
      <c r="V38" s="1">
        <v>21</v>
      </c>
      <c r="W38">
        <v>3028.06</v>
      </c>
      <c r="X38">
        <v>4206</v>
      </c>
      <c r="Y38">
        <v>4680</v>
      </c>
      <c r="Z38">
        <f>VLOOKUP(B:B,[4]Sheet1!$A$1:$B$65536,2,0)</f>
        <v>119</v>
      </c>
      <c r="AA38">
        <v>167</v>
      </c>
      <c r="AB38">
        <v>183</v>
      </c>
      <c r="AC38">
        <f>VLOOKUP(B:B,[5]Sheet1!$A$1:$B$65536,2,0)</f>
        <v>3</v>
      </c>
      <c r="AD38">
        <v>13</v>
      </c>
      <c r="AE38">
        <v>16</v>
      </c>
    </row>
    <row r="39" customHeight="1" spans="1:31">
      <c r="A39" s="11">
        <v>37</v>
      </c>
      <c r="B39" s="11">
        <v>549</v>
      </c>
      <c r="C39" s="11" t="s">
        <v>216</v>
      </c>
      <c r="D39" s="11" t="s">
        <v>211</v>
      </c>
      <c r="E39" s="6" t="s">
        <v>296</v>
      </c>
      <c r="F39" s="6">
        <v>673.44</v>
      </c>
      <c r="G39" s="6">
        <v>1172</v>
      </c>
      <c r="H39" s="6">
        <v>1356</v>
      </c>
      <c r="I39" s="13">
        <v>60</v>
      </c>
      <c r="J39" s="13">
        <v>100</v>
      </c>
      <c r="K39" s="13">
        <v>110</v>
      </c>
      <c r="L39" s="6">
        <v>5</v>
      </c>
      <c r="M39" s="6">
        <f t="shared" si="1"/>
        <v>6</v>
      </c>
      <c r="N39" s="4">
        <f>VLOOKUP(B:B,[2]Sheet1!$A$1:$B$65536,2,0)</f>
        <v>3</v>
      </c>
      <c r="O39">
        <v>8</v>
      </c>
      <c r="P39">
        <v>12</v>
      </c>
      <c r="Q39">
        <v>83</v>
      </c>
      <c r="R39">
        <v>65</v>
      </c>
      <c r="S39">
        <v>77</v>
      </c>
      <c r="T39">
        <f>VLOOKUP(B:B,[3]Sheet1!$A$1:$B$65536,2,0)</f>
        <v>10</v>
      </c>
      <c r="U39">
        <v>8</v>
      </c>
      <c r="V39" s="1">
        <v>11</v>
      </c>
      <c r="W39">
        <v>2391.03</v>
      </c>
      <c r="X39">
        <v>2506</v>
      </c>
      <c r="Y39">
        <v>3007</v>
      </c>
      <c r="Z39">
        <f>VLOOKUP(B:B,[4]Sheet1!$A$1:$B$65536,2,0)</f>
        <v>38</v>
      </c>
      <c r="AA39">
        <v>83</v>
      </c>
      <c r="AB39">
        <v>92</v>
      </c>
      <c r="AC39">
        <f>VLOOKUP(B:B,[5]Sheet1!$A$1:$B$65536,2,0)</f>
        <v>3</v>
      </c>
      <c r="AD39">
        <v>7</v>
      </c>
      <c r="AE39">
        <v>8</v>
      </c>
    </row>
    <row r="40" customHeight="1" spans="1:31">
      <c r="A40" s="11">
        <v>38</v>
      </c>
      <c r="B40" s="11">
        <v>573</v>
      </c>
      <c r="C40" s="11" t="s">
        <v>172</v>
      </c>
      <c r="D40" s="11" t="s">
        <v>166</v>
      </c>
      <c r="E40" s="6" t="s">
        <v>296</v>
      </c>
      <c r="F40" s="6">
        <v>624.5</v>
      </c>
      <c r="G40" s="6">
        <v>1172</v>
      </c>
      <c r="H40" s="6">
        <v>1356</v>
      </c>
      <c r="I40" s="13">
        <v>111</v>
      </c>
      <c r="J40" s="13">
        <v>100</v>
      </c>
      <c r="K40" s="13">
        <v>110</v>
      </c>
      <c r="L40" s="6">
        <v>5</v>
      </c>
      <c r="M40" s="6">
        <f t="shared" si="1"/>
        <v>6</v>
      </c>
      <c r="N40" s="4">
        <f>VLOOKUP(B:B,[2]Sheet1!$A$1:$B$65536,2,0)</f>
        <v>4</v>
      </c>
      <c r="O40">
        <v>9</v>
      </c>
      <c r="P40">
        <v>14</v>
      </c>
      <c r="Q40">
        <v>83</v>
      </c>
      <c r="R40">
        <v>65</v>
      </c>
      <c r="S40">
        <v>77</v>
      </c>
      <c r="T40">
        <f>VLOOKUP(B:B,[3]Sheet1!$A$1:$B$65536,2,0)</f>
        <v>4</v>
      </c>
      <c r="U40">
        <v>8</v>
      </c>
      <c r="V40" s="1">
        <v>11</v>
      </c>
      <c r="W40">
        <v>2019.01</v>
      </c>
      <c r="X40">
        <v>2206</v>
      </c>
      <c r="Y40">
        <v>2647</v>
      </c>
      <c r="Z40">
        <f>VLOOKUP(B:B,[4]Sheet1!$A$1:$B$65536,2,0)</f>
        <v>91</v>
      </c>
      <c r="AA40">
        <v>106</v>
      </c>
      <c r="AB40">
        <v>116</v>
      </c>
      <c r="AC40">
        <f>VLOOKUP(B:B,[5]Sheet1!$A$1:$B$65536,2,0)</f>
        <v>3</v>
      </c>
      <c r="AD40">
        <v>7</v>
      </c>
      <c r="AE40">
        <v>8</v>
      </c>
    </row>
    <row r="41" customHeight="1" spans="1:31">
      <c r="A41" s="11">
        <v>39</v>
      </c>
      <c r="B41" s="11">
        <v>572</v>
      </c>
      <c r="C41" s="11" t="s">
        <v>199</v>
      </c>
      <c r="D41" s="11" t="s">
        <v>190</v>
      </c>
      <c r="E41" s="6" t="s">
        <v>293</v>
      </c>
      <c r="F41" s="6">
        <v>2296.06</v>
      </c>
      <c r="G41" s="6">
        <v>1749</v>
      </c>
      <c r="H41" s="6">
        <v>2049</v>
      </c>
      <c r="I41" s="13">
        <v>91</v>
      </c>
      <c r="J41" s="13">
        <v>120</v>
      </c>
      <c r="K41" s="13">
        <v>132</v>
      </c>
      <c r="L41" s="6">
        <v>6</v>
      </c>
      <c r="M41" s="6">
        <f t="shared" si="1"/>
        <v>7</v>
      </c>
      <c r="N41" s="4">
        <f>VLOOKUP(B:B,[2]Sheet1!$A$1:$B$65536,2,0)</f>
        <v>1</v>
      </c>
      <c r="O41">
        <v>8</v>
      </c>
      <c r="P41">
        <v>11</v>
      </c>
      <c r="Q41">
        <v>108</v>
      </c>
      <c r="R41">
        <v>78</v>
      </c>
      <c r="S41">
        <v>92</v>
      </c>
      <c r="T41">
        <f>VLOOKUP(B:B,[3]Sheet1!$A$1:$B$65536,2,0)</f>
        <v>7</v>
      </c>
      <c r="U41">
        <v>11</v>
      </c>
      <c r="V41" s="1">
        <v>15</v>
      </c>
      <c r="W41">
        <v>1761.48</v>
      </c>
      <c r="X41">
        <v>3006</v>
      </c>
      <c r="Y41">
        <v>3360</v>
      </c>
      <c r="Z41">
        <f>VLOOKUP(B:B,[4]Sheet1!$A$1:$B$65536,2,0)</f>
        <v>67</v>
      </c>
      <c r="AA41">
        <v>111</v>
      </c>
      <c r="AB41">
        <v>122</v>
      </c>
      <c r="AC41" t="e">
        <f>VLOOKUP(B:B,[5]Sheet1!$A$1:$B$65536,2,0)</f>
        <v>#N/A</v>
      </c>
      <c r="AD41">
        <v>9</v>
      </c>
      <c r="AE41">
        <v>11</v>
      </c>
    </row>
    <row r="42" customHeight="1" spans="1:31">
      <c r="A42" s="11">
        <v>40</v>
      </c>
      <c r="B42" s="11">
        <v>582</v>
      </c>
      <c r="C42" s="11" t="s">
        <v>149</v>
      </c>
      <c r="D42" s="11" t="s">
        <v>140</v>
      </c>
      <c r="E42" s="6" t="s">
        <v>295</v>
      </c>
      <c r="F42" s="6">
        <v>7046.67</v>
      </c>
      <c r="G42" s="6">
        <v>4633</v>
      </c>
      <c r="H42" s="6">
        <v>4900</v>
      </c>
      <c r="I42" s="13">
        <v>154</v>
      </c>
      <c r="J42" s="13">
        <v>274</v>
      </c>
      <c r="K42" s="13">
        <v>301.4</v>
      </c>
      <c r="L42" s="6">
        <v>12</v>
      </c>
      <c r="M42" s="6">
        <f t="shared" si="1"/>
        <v>14</v>
      </c>
      <c r="N42" s="4">
        <f>VLOOKUP(B:B,[2]Sheet1!$A$1:$B$65536,2,0)</f>
        <v>8</v>
      </c>
      <c r="O42">
        <v>22</v>
      </c>
      <c r="P42">
        <v>25</v>
      </c>
      <c r="Q42">
        <v>123</v>
      </c>
      <c r="R42">
        <v>177</v>
      </c>
      <c r="S42">
        <v>191</v>
      </c>
      <c r="T42">
        <f>VLOOKUP(B:B,[3]Sheet1!$A$1:$B$65536,2,0)</f>
        <v>10</v>
      </c>
      <c r="U42">
        <v>23</v>
      </c>
      <c r="V42" s="1">
        <v>27</v>
      </c>
      <c r="W42">
        <v>2878</v>
      </c>
      <c r="X42">
        <v>8106</v>
      </c>
      <c r="Y42">
        <v>8943</v>
      </c>
      <c r="Z42">
        <f>VLOOKUP(B:B,[4]Sheet1!$A$1:$B$65536,2,0)</f>
        <v>121</v>
      </c>
      <c r="AA42">
        <v>209</v>
      </c>
      <c r="AB42">
        <v>229</v>
      </c>
      <c r="AC42">
        <f>VLOOKUP(B:B,[5]Sheet1!$A$1:$B$65536,2,0)</f>
        <v>14</v>
      </c>
      <c r="AD42">
        <v>17</v>
      </c>
      <c r="AE42">
        <v>20</v>
      </c>
    </row>
    <row r="43" customHeight="1" spans="1:31">
      <c r="A43" s="11">
        <v>41</v>
      </c>
      <c r="B43" s="11">
        <v>581</v>
      </c>
      <c r="C43" s="11" t="s">
        <v>150</v>
      </c>
      <c r="D43" s="11" t="s">
        <v>140</v>
      </c>
      <c r="E43" s="6" t="s">
        <v>297</v>
      </c>
      <c r="F43" s="6">
        <v>2851</v>
      </c>
      <c r="G43" s="6">
        <v>2186</v>
      </c>
      <c r="H43" s="6">
        <v>2355</v>
      </c>
      <c r="I43" s="13">
        <v>205</v>
      </c>
      <c r="J43" s="13">
        <v>190</v>
      </c>
      <c r="K43" s="13">
        <v>209</v>
      </c>
      <c r="L43" s="6">
        <v>10</v>
      </c>
      <c r="M43" s="6">
        <f t="shared" si="1"/>
        <v>12</v>
      </c>
      <c r="N43" s="4">
        <f>VLOOKUP(B:B,[2]Sheet1!$A$1:$B$65536,2,0)</f>
        <v>16</v>
      </c>
      <c r="O43">
        <v>17</v>
      </c>
      <c r="P43">
        <v>22</v>
      </c>
      <c r="Q43">
        <v>145</v>
      </c>
      <c r="R43">
        <v>123</v>
      </c>
      <c r="S43">
        <v>133</v>
      </c>
      <c r="T43" t="e">
        <f>VLOOKUP(B:B,[3]Sheet1!$A$1:$B$65536,2,0)</f>
        <v>#N/A</v>
      </c>
      <c r="U43">
        <v>19</v>
      </c>
      <c r="V43" s="1">
        <v>22</v>
      </c>
      <c r="W43">
        <v>5536.4</v>
      </c>
      <c r="X43">
        <v>5766</v>
      </c>
      <c r="Y43">
        <v>6552</v>
      </c>
      <c r="Z43">
        <f>VLOOKUP(B:B,[4]Sheet1!$A$1:$B$65536,2,0)</f>
        <v>157</v>
      </c>
      <c r="AA43">
        <v>195</v>
      </c>
      <c r="AB43">
        <v>214</v>
      </c>
      <c r="AC43">
        <f>VLOOKUP(B:B,[5]Sheet1!$A$1:$B$65536,2,0)</f>
        <v>15</v>
      </c>
      <c r="AD43">
        <v>17</v>
      </c>
      <c r="AE43">
        <v>20</v>
      </c>
    </row>
    <row r="44" customHeight="1" spans="1:31">
      <c r="A44" s="11">
        <v>42</v>
      </c>
      <c r="B44" s="11">
        <v>585</v>
      </c>
      <c r="C44" s="11" t="s">
        <v>151</v>
      </c>
      <c r="D44" s="11" t="s">
        <v>140</v>
      </c>
      <c r="E44" s="6" t="s">
        <v>297</v>
      </c>
      <c r="F44" s="6">
        <v>3871.6</v>
      </c>
      <c r="G44" s="6">
        <v>2610</v>
      </c>
      <c r="H44" s="6">
        <v>2821</v>
      </c>
      <c r="I44" s="13">
        <v>171</v>
      </c>
      <c r="J44" s="13">
        <v>190</v>
      </c>
      <c r="K44" s="13">
        <v>209</v>
      </c>
      <c r="L44" s="6">
        <v>10</v>
      </c>
      <c r="M44" s="6">
        <f t="shared" si="1"/>
        <v>12</v>
      </c>
      <c r="N44" s="4">
        <f>VLOOKUP(B:B,[2]Sheet1!$A$1:$B$65536,2,0)</f>
        <v>20</v>
      </c>
      <c r="O44">
        <v>21</v>
      </c>
      <c r="P44">
        <v>21</v>
      </c>
      <c r="Q44">
        <v>183</v>
      </c>
      <c r="R44">
        <v>162</v>
      </c>
      <c r="S44">
        <v>175</v>
      </c>
      <c r="T44">
        <f>VLOOKUP(B:B,[3]Sheet1!$A$1:$B$65536,2,0)</f>
        <v>27</v>
      </c>
      <c r="U44">
        <v>23</v>
      </c>
      <c r="V44" s="1">
        <v>27</v>
      </c>
      <c r="W44">
        <v>4721.29</v>
      </c>
      <c r="X44">
        <v>5006</v>
      </c>
      <c r="Y44">
        <v>5900</v>
      </c>
      <c r="Z44">
        <f>VLOOKUP(B:B,[4]Sheet1!$A$1:$B$65536,2,0)</f>
        <v>191</v>
      </c>
      <c r="AA44">
        <v>236</v>
      </c>
      <c r="AB44">
        <v>260</v>
      </c>
      <c r="AC44" t="e">
        <f>VLOOKUP(B:B,[5]Sheet1!$A$1:$B$65536,2,0)</f>
        <v>#N/A</v>
      </c>
      <c r="AD44">
        <v>15</v>
      </c>
      <c r="AE44">
        <v>18</v>
      </c>
    </row>
    <row r="45" customHeight="1" spans="1:31">
      <c r="A45" s="11">
        <v>43</v>
      </c>
      <c r="B45" s="11">
        <v>578</v>
      </c>
      <c r="C45" s="11" t="s">
        <v>200</v>
      </c>
      <c r="D45" s="11" t="s">
        <v>190</v>
      </c>
      <c r="E45" s="6" t="s">
        <v>292</v>
      </c>
      <c r="F45" s="6">
        <v>553.5</v>
      </c>
      <c r="G45" s="6">
        <v>850</v>
      </c>
      <c r="H45" s="6">
        <v>987</v>
      </c>
      <c r="I45" s="13">
        <v>204</v>
      </c>
      <c r="J45" s="13">
        <v>198</v>
      </c>
      <c r="K45" s="13">
        <v>217.8</v>
      </c>
      <c r="L45" s="6">
        <v>8</v>
      </c>
      <c r="M45" s="6">
        <f t="shared" si="1"/>
        <v>10</v>
      </c>
      <c r="N45" s="4">
        <f>VLOOKUP(B:B,[2]Sheet1!$A$1:$B$65536,2,0)</f>
        <v>12</v>
      </c>
      <c r="O45">
        <v>12</v>
      </c>
      <c r="P45">
        <v>15</v>
      </c>
      <c r="Q45">
        <v>88</v>
      </c>
      <c r="R45">
        <v>87</v>
      </c>
      <c r="S45">
        <v>103</v>
      </c>
      <c r="T45">
        <f>VLOOKUP(B:B,[3]Sheet1!$A$1:$B$65536,2,0)</f>
        <v>1</v>
      </c>
      <c r="U45">
        <v>9</v>
      </c>
      <c r="V45" s="1">
        <v>11</v>
      </c>
      <c r="W45">
        <v>3452.99</v>
      </c>
      <c r="X45">
        <v>3956</v>
      </c>
      <c r="Y45">
        <v>4380</v>
      </c>
      <c r="Z45">
        <f>VLOOKUP(B:B,[4]Sheet1!$A$1:$B$65536,2,0)</f>
        <v>256</v>
      </c>
      <c r="AA45">
        <v>195</v>
      </c>
      <c r="AB45">
        <v>214</v>
      </c>
      <c r="AC45">
        <f>VLOOKUP(B:B,[5]Sheet1!$A$1:$B$65536,2,0)</f>
        <v>2</v>
      </c>
      <c r="AD45">
        <v>12</v>
      </c>
      <c r="AE45">
        <v>14</v>
      </c>
    </row>
    <row r="46" customHeight="1" spans="1:31">
      <c r="A46" s="11">
        <v>44</v>
      </c>
      <c r="B46" s="11">
        <v>584</v>
      </c>
      <c r="C46" s="11" t="s">
        <v>173</v>
      </c>
      <c r="D46" s="11" t="s">
        <v>166</v>
      </c>
      <c r="E46" s="6" t="s">
        <v>293</v>
      </c>
      <c r="F46" s="6">
        <v>553.5</v>
      </c>
      <c r="G46" s="6">
        <v>1532</v>
      </c>
      <c r="H46" s="6">
        <v>1788</v>
      </c>
      <c r="I46" s="13">
        <v>107</v>
      </c>
      <c r="J46" s="13">
        <v>120</v>
      </c>
      <c r="K46" s="13">
        <v>132</v>
      </c>
      <c r="L46" s="6">
        <v>6</v>
      </c>
      <c r="M46" s="6">
        <f t="shared" si="1"/>
        <v>7</v>
      </c>
      <c r="N46" s="4">
        <f>VLOOKUP(B:B,[2]Sheet1!$A$1:$B$65536,2,0)</f>
        <v>8</v>
      </c>
      <c r="O46">
        <v>10</v>
      </c>
      <c r="P46">
        <v>13</v>
      </c>
      <c r="Q46">
        <v>111</v>
      </c>
      <c r="R46">
        <v>78</v>
      </c>
      <c r="S46">
        <v>92</v>
      </c>
      <c r="T46">
        <f>VLOOKUP(B:B,[3]Sheet1!$A$1:$B$65536,2,0)</f>
        <v>17</v>
      </c>
      <c r="U46">
        <v>11</v>
      </c>
      <c r="V46" s="1">
        <v>15</v>
      </c>
      <c r="W46">
        <v>4398.05</v>
      </c>
      <c r="X46">
        <v>4006</v>
      </c>
      <c r="Y46">
        <v>4440</v>
      </c>
      <c r="Z46">
        <f>VLOOKUP(B:B,[4]Sheet1!$A$1:$B$65536,2,0)</f>
        <v>94</v>
      </c>
      <c r="AA46">
        <v>111</v>
      </c>
      <c r="AB46">
        <v>122</v>
      </c>
      <c r="AC46" t="e">
        <f>VLOOKUP(B:B,[5]Sheet1!$A$1:$B$65536,2,0)</f>
        <v>#N/A</v>
      </c>
      <c r="AD46">
        <v>9</v>
      </c>
      <c r="AE46">
        <v>11</v>
      </c>
    </row>
    <row r="47" customHeight="1" spans="1:31">
      <c r="A47" s="11">
        <v>45</v>
      </c>
      <c r="B47" s="11">
        <v>594</v>
      </c>
      <c r="C47" s="11" t="s">
        <v>217</v>
      </c>
      <c r="D47" s="11" t="s">
        <v>211</v>
      </c>
      <c r="E47" s="6" t="s">
        <v>294</v>
      </c>
      <c r="F47" s="6">
        <v>1815.27</v>
      </c>
      <c r="G47" s="6">
        <v>1364</v>
      </c>
      <c r="H47" s="6">
        <v>1587</v>
      </c>
      <c r="I47" s="13">
        <v>61</v>
      </c>
      <c r="J47" s="13">
        <v>71</v>
      </c>
      <c r="K47" s="13">
        <v>81.65</v>
      </c>
      <c r="L47" s="6">
        <v>3</v>
      </c>
      <c r="M47" s="6">
        <f t="shared" si="1"/>
        <v>4</v>
      </c>
      <c r="N47" s="4" t="e">
        <f>VLOOKUP(B:B,[2]Sheet1!$A$1:$B$65536,2,0)</f>
        <v>#N/A</v>
      </c>
      <c r="O47">
        <v>7</v>
      </c>
      <c r="P47">
        <v>11</v>
      </c>
      <c r="Q47">
        <v>88</v>
      </c>
      <c r="R47">
        <v>47</v>
      </c>
      <c r="S47">
        <v>52</v>
      </c>
      <c r="T47">
        <f>VLOOKUP(B:B,[3]Sheet1!$A$1:$B$65536,2,0)</f>
        <v>16</v>
      </c>
      <c r="U47">
        <v>6</v>
      </c>
      <c r="V47" s="1">
        <v>10</v>
      </c>
      <c r="W47">
        <v>2269.5</v>
      </c>
      <c r="X47">
        <v>2506</v>
      </c>
      <c r="Y47">
        <v>3007</v>
      </c>
      <c r="Z47">
        <f>VLOOKUP(B:B,[4]Sheet1!$A$1:$B$65536,2,0)</f>
        <v>73</v>
      </c>
      <c r="AA47">
        <v>70</v>
      </c>
      <c r="AB47">
        <v>76</v>
      </c>
      <c r="AC47" t="e">
        <f>VLOOKUP(B:B,[5]Sheet1!$A$1:$B$65536,2,0)</f>
        <v>#N/A</v>
      </c>
      <c r="AD47">
        <v>5</v>
      </c>
      <c r="AE47">
        <v>6</v>
      </c>
    </row>
    <row r="48" customHeight="1" spans="1:31">
      <c r="A48" s="11">
        <v>46</v>
      </c>
      <c r="B48" s="11">
        <v>587</v>
      </c>
      <c r="C48" s="11" t="s">
        <v>235</v>
      </c>
      <c r="D48" s="11" t="s">
        <v>229</v>
      </c>
      <c r="E48" s="6" t="s">
        <v>293</v>
      </c>
      <c r="F48" s="6">
        <v>1308.04</v>
      </c>
      <c r="G48" s="6">
        <v>1532</v>
      </c>
      <c r="H48" s="6">
        <v>1788</v>
      </c>
      <c r="I48" s="13">
        <v>145</v>
      </c>
      <c r="J48" s="13">
        <v>139</v>
      </c>
      <c r="K48" s="13">
        <v>152.9</v>
      </c>
      <c r="L48" s="6">
        <v>6</v>
      </c>
      <c r="M48" s="6">
        <f t="shared" si="1"/>
        <v>7</v>
      </c>
      <c r="N48" s="4">
        <f>VLOOKUP(B:B,[2]Sheet1!$A$1:$B$65536,2,0)</f>
        <v>6</v>
      </c>
      <c r="O48">
        <v>10</v>
      </c>
      <c r="P48">
        <v>13</v>
      </c>
      <c r="Q48">
        <v>70</v>
      </c>
      <c r="R48">
        <v>78</v>
      </c>
      <c r="S48">
        <v>92</v>
      </c>
      <c r="T48">
        <f>VLOOKUP(B:B,[3]Sheet1!$A$1:$B$65536,2,0)</f>
        <v>1</v>
      </c>
      <c r="U48">
        <v>7</v>
      </c>
      <c r="V48" s="1">
        <v>9</v>
      </c>
      <c r="W48">
        <v>3313.62</v>
      </c>
      <c r="X48">
        <v>3506</v>
      </c>
      <c r="Y48">
        <v>3840</v>
      </c>
      <c r="Z48">
        <f>VLOOKUP(B:B,[4]Sheet1!$A$1:$B$65536,2,0)</f>
        <v>79</v>
      </c>
      <c r="AA48">
        <v>111</v>
      </c>
      <c r="AB48">
        <v>122</v>
      </c>
      <c r="AC48">
        <f>VLOOKUP(B:B,[5]Sheet1!$A$1:$B$65536,2,0)</f>
        <v>2</v>
      </c>
      <c r="AD48">
        <v>9</v>
      </c>
      <c r="AE48">
        <v>11</v>
      </c>
    </row>
    <row r="49" customHeight="1" spans="1:31">
      <c r="A49" s="11">
        <v>47</v>
      </c>
      <c r="B49" s="11">
        <v>591</v>
      </c>
      <c r="C49" s="11" t="s">
        <v>218</v>
      </c>
      <c r="D49" s="11" t="s">
        <v>211</v>
      </c>
      <c r="E49" s="6" t="s">
        <v>296</v>
      </c>
      <c r="F49" s="6">
        <v>547.84</v>
      </c>
      <c r="G49" s="6">
        <v>1080</v>
      </c>
      <c r="H49" s="6">
        <v>1246</v>
      </c>
      <c r="I49" s="13">
        <v>109</v>
      </c>
      <c r="J49" s="13">
        <v>100</v>
      </c>
      <c r="K49" s="13">
        <v>110</v>
      </c>
      <c r="L49" s="6">
        <v>5</v>
      </c>
      <c r="M49" s="6">
        <f t="shared" si="1"/>
        <v>6</v>
      </c>
      <c r="N49" s="4">
        <f>VLOOKUP(B:B,[2]Sheet1!$A$1:$B$65536,2,0)</f>
        <v>5</v>
      </c>
      <c r="O49">
        <v>9</v>
      </c>
      <c r="P49">
        <v>14</v>
      </c>
      <c r="Q49">
        <v>124</v>
      </c>
      <c r="R49">
        <v>84</v>
      </c>
      <c r="S49">
        <v>99</v>
      </c>
      <c r="T49" t="e">
        <f>VLOOKUP(B:B,[3]Sheet1!$A$1:$B$65536,2,0)</f>
        <v>#N/A</v>
      </c>
      <c r="U49">
        <v>6</v>
      </c>
      <c r="V49" s="1">
        <v>8</v>
      </c>
      <c r="W49">
        <v>3989</v>
      </c>
      <c r="X49">
        <v>4223</v>
      </c>
      <c r="Y49">
        <v>4700</v>
      </c>
      <c r="Z49">
        <f>VLOOKUP(B:B,[4]Sheet1!$A$1:$B$65536,2,0)</f>
        <v>73</v>
      </c>
      <c r="AA49">
        <v>83</v>
      </c>
      <c r="AB49">
        <v>92</v>
      </c>
      <c r="AC49">
        <f>VLOOKUP(B:B,[5]Sheet1!$A$1:$B$65536,2,0)</f>
        <v>1</v>
      </c>
      <c r="AD49">
        <v>7</v>
      </c>
      <c r="AE49">
        <v>8</v>
      </c>
    </row>
    <row r="50" customHeight="1" spans="1:31">
      <c r="A50" s="11">
        <v>48</v>
      </c>
      <c r="B50" s="11">
        <v>707</v>
      </c>
      <c r="C50" s="11" t="s">
        <v>174</v>
      </c>
      <c r="D50" s="11" t="s">
        <v>166</v>
      </c>
      <c r="E50" s="6" t="s">
        <v>297</v>
      </c>
      <c r="F50" s="6">
        <v>1027.5</v>
      </c>
      <c r="G50" s="6">
        <v>1412</v>
      </c>
      <c r="H50" s="6">
        <v>1644</v>
      </c>
      <c r="I50" s="13">
        <v>233</v>
      </c>
      <c r="J50" s="13">
        <v>227</v>
      </c>
      <c r="K50" s="13">
        <v>249.7</v>
      </c>
      <c r="L50" s="6">
        <v>10</v>
      </c>
      <c r="M50" s="6">
        <f t="shared" si="1"/>
        <v>12</v>
      </c>
      <c r="N50" s="4">
        <f>VLOOKUP(B:B,[2]Sheet1!$A$1:$B$65536,2,0)</f>
        <v>20</v>
      </c>
      <c r="O50">
        <v>21</v>
      </c>
      <c r="P50">
        <v>21</v>
      </c>
      <c r="Q50">
        <v>278</v>
      </c>
      <c r="R50">
        <v>244</v>
      </c>
      <c r="S50">
        <v>259</v>
      </c>
      <c r="T50">
        <f>VLOOKUP(B:B,[3]Sheet1!$A$1:$B$65536,2,0)</f>
        <v>2</v>
      </c>
      <c r="U50">
        <v>19</v>
      </c>
      <c r="V50" s="1">
        <v>22</v>
      </c>
      <c r="W50">
        <v>2029.85</v>
      </c>
      <c r="X50">
        <v>3106</v>
      </c>
      <c r="Y50">
        <v>3480</v>
      </c>
      <c r="Z50">
        <f>VLOOKUP(B:B,[4]Sheet1!$A$1:$B$65536,2,0)</f>
        <v>208</v>
      </c>
      <c r="AA50">
        <v>236</v>
      </c>
      <c r="AB50">
        <v>260</v>
      </c>
      <c r="AC50">
        <f>VLOOKUP(B:B,[5]Sheet1!$A$1:$B$65536,2,0)</f>
        <v>7</v>
      </c>
      <c r="AD50">
        <v>17</v>
      </c>
      <c r="AE50">
        <v>20</v>
      </c>
    </row>
    <row r="51" customHeight="1" spans="1:31">
      <c r="A51" s="11">
        <v>49</v>
      </c>
      <c r="B51" s="11">
        <v>598</v>
      </c>
      <c r="C51" s="11" t="s">
        <v>175</v>
      </c>
      <c r="D51" s="11" t="s">
        <v>166</v>
      </c>
      <c r="E51" s="6" t="s">
        <v>293</v>
      </c>
      <c r="F51" s="6">
        <v>1690.25</v>
      </c>
      <c r="G51" s="6">
        <v>1532</v>
      </c>
      <c r="H51" s="6">
        <v>1788</v>
      </c>
      <c r="I51" s="13">
        <v>157</v>
      </c>
      <c r="J51" s="13">
        <v>139</v>
      </c>
      <c r="K51" s="13">
        <v>152.9</v>
      </c>
      <c r="L51" s="6">
        <v>6</v>
      </c>
      <c r="M51" s="6">
        <f t="shared" si="1"/>
        <v>7</v>
      </c>
      <c r="N51" s="4">
        <f>VLOOKUP(B:B,[2]Sheet1!$A$1:$B$65536,2,0)</f>
        <v>14</v>
      </c>
      <c r="O51">
        <v>13</v>
      </c>
      <c r="P51">
        <v>16</v>
      </c>
      <c r="Q51">
        <v>120</v>
      </c>
      <c r="R51">
        <v>81</v>
      </c>
      <c r="S51">
        <v>96</v>
      </c>
      <c r="T51" t="e">
        <f>VLOOKUP(B:B,[3]Sheet1!$A$1:$B$65536,2,0)</f>
        <v>#N/A</v>
      </c>
      <c r="U51">
        <v>7</v>
      </c>
      <c r="V51" s="1">
        <v>9</v>
      </c>
      <c r="W51">
        <v>1549</v>
      </c>
      <c r="X51">
        <v>3006</v>
      </c>
      <c r="Y51">
        <v>3360</v>
      </c>
      <c r="Z51">
        <f>VLOOKUP(B:B,[4]Sheet1!$A$1:$B$65536,2,0)</f>
        <v>195</v>
      </c>
      <c r="AA51">
        <v>125</v>
      </c>
      <c r="AB51">
        <v>138</v>
      </c>
      <c r="AC51" t="e">
        <f>VLOOKUP(B:B,[5]Sheet1!$A$1:$B$65536,2,0)</f>
        <v>#N/A</v>
      </c>
      <c r="AD51">
        <v>9</v>
      </c>
      <c r="AE51">
        <v>11</v>
      </c>
    </row>
    <row r="52" customHeight="1" spans="1:31">
      <c r="A52" s="11">
        <v>50</v>
      </c>
      <c r="B52" s="11">
        <v>704</v>
      </c>
      <c r="C52" s="11" t="s">
        <v>236</v>
      </c>
      <c r="D52" s="11" t="s">
        <v>229</v>
      </c>
      <c r="E52" s="6" t="s">
        <v>293</v>
      </c>
      <c r="F52" s="6">
        <v>1864.78</v>
      </c>
      <c r="G52" s="6">
        <v>1532</v>
      </c>
      <c r="H52" s="6">
        <v>1788</v>
      </c>
      <c r="I52" s="13">
        <v>59</v>
      </c>
      <c r="J52" s="13">
        <v>120</v>
      </c>
      <c r="K52" s="13">
        <v>132</v>
      </c>
      <c r="L52" s="6">
        <v>6</v>
      </c>
      <c r="M52" s="6">
        <f t="shared" si="1"/>
        <v>7</v>
      </c>
      <c r="N52" s="4">
        <f>VLOOKUP(B:B,[2]Sheet1!$A$1:$B$65536,2,0)</f>
        <v>5</v>
      </c>
      <c r="O52">
        <v>9</v>
      </c>
      <c r="P52">
        <v>12</v>
      </c>
      <c r="Q52">
        <v>27</v>
      </c>
      <c r="R52">
        <v>78</v>
      </c>
      <c r="S52">
        <v>92</v>
      </c>
      <c r="T52">
        <f>VLOOKUP(B:B,[3]Sheet1!$A$1:$B$65536,2,0)</f>
        <v>17</v>
      </c>
      <c r="U52">
        <v>11</v>
      </c>
      <c r="V52" s="1">
        <v>15</v>
      </c>
      <c r="W52">
        <v>925.01</v>
      </c>
      <c r="X52">
        <v>2543</v>
      </c>
      <c r="Y52">
        <v>3043</v>
      </c>
      <c r="Z52">
        <f>VLOOKUP(B:B,[4]Sheet1!$A$1:$B$65536,2,0)</f>
        <v>54</v>
      </c>
      <c r="AA52">
        <v>111</v>
      </c>
      <c r="AB52">
        <v>122</v>
      </c>
      <c r="AC52" t="e">
        <f>VLOOKUP(B:B,[5]Sheet1!$A$1:$B$65536,2,0)</f>
        <v>#N/A</v>
      </c>
      <c r="AD52">
        <v>9</v>
      </c>
      <c r="AE52">
        <v>11</v>
      </c>
    </row>
    <row r="53" customHeight="1" spans="1:31">
      <c r="A53" s="11">
        <v>51</v>
      </c>
      <c r="B53" s="11">
        <v>706</v>
      </c>
      <c r="C53" s="11" t="s">
        <v>237</v>
      </c>
      <c r="D53" s="11" t="s">
        <v>229</v>
      </c>
      <c r="E53" s="6" t="s">
        <v>294</v>
      </c>
      <c r="F53" s="6">
        <v>343</v>
      </c>
      <c r="G53" s="6">
        <v>697</v>
      </c>
      <c r="H53" s="6">
        <v>800</v>
      </c>
      <c r="I53" s="13">
        <v>66</v>
      </c>
      <c r="J53" s="13">
        <v>71</v>
      </c>
      <c r="K53" s="13">
        <v>81.65</v>
      </c>
      <c r="L53" s="6">
        <v>3</v>
      </c>
      <c r="M53" s="6">
        <f t="shared" si="1"/>
        <v>4</v>
      </c>
      <c r="N53" s="4">
        <f>VLOOKUP(B:B,[2]Sheet1!$A$1:$B$65536,2,0)</f>
        <v>4</v>
      </c>
      <c r="O53">
        <v>7</v>
      </c>
      <c r="P53">
        <v>11</v>
      </c>
      <c r="Q53">
        <v>55</v>
      </c>
      <c r="R53">
        <v>47</v>
      </c>
      <c r="S53">
        <v>52</v>
      </c>
      <c r="T53" t="e">
        <f>VLOOKUP(B:B,[3]Sheet1!$A$1:$B$65536,2,0)</f>
        <v>#N/A</v>
      </c>
      <c r="U53">
        <v>4</v>
      </c>
      <c r="V53" s="1">
        <v>7</v>
      </c>
      <c r="W53">
        <v>1410.32</v>
      </c>
      <c r="X53">
        <v>2351</v>
      </c>
      <c r="Y53">
        <v>2821</v>
      </c>
      <c r="Z53">
        <f>VLOOKUP(B:B,[4]Sheet1!$A$1:$B$65536,2,0)</f>
        <v>56</v>
      </c>
      <c r="AA53">
        <v>70</v>
      </c>
      <c r="AB53">
        <v>76</v>
      </c>
      <c r="AC53">
        <f>VLOOKUP(B:B,[5]Sheet1!$A$1:$B$65536,2,0)</f>
        <v>2</v>
      </c>
      <c r="AD53">
        <v>5</v>
      </c>
      <c r="AE53">
        <v>6</v>
      </c>
    </row>
    <row r="54" customHeight="1" spans="1:31">
      <c r="A54" s="11">
        <v>52</v>
      </c>
      <c r="B54" s="11">
        <v>710</v>
      </c>
      <c r="C54" s="11" t="s">
        <v>238</v>
      </c>
      <c r="D54" s="11" t="s">
        <v>229</v>
      </c>
      <c r="E54" s="6" t="s">
        <v>294</v>
      </c>
      <c r="F54" s="6">
        <v>632.53</v>
      </c>
      <c r="G54" s="6">
        <v>940</v>
      </c>
      <c r="H54" s="6">
        <v>1097</v>
      </c>
      <c r="I54" s="13">
        <v>75</v>
      </c>
      <c r="J54" s="13">
        <v>71</v>
      </c>
      <c r="K54" s="13">
        <v>81.65</v>
      </c>
      <c r="L54" s="6">
        <v>3</v>
      </c>
      <c r="M54" s="6">
        <f t="shared" si="1"/>
        <v>4</v>
      </c>
      <c r="N54" s="4">
        <f>VLOOKUP(B:B,[2]Sheet1!$A$1:$B$65536,2,0)</f>
        <v>1</v>
      </c>
      <c r="O54">
        <v>5</v>
      </c>
      <c r="P54">
        <v>8</v>
      </c>
      <c r="Q54">
        <v>36</v>
      </c>
      <c r="R54">
        <v>47</v>
      </c>
      <c r="S54">
        <v>52</v>
      </c>
      <c r="T54" t="e">
        <f>VLOOKUP(B:B,[3]Sheet1!$A$1:$B$65536,2,0)</f>
        <v>#N/A</v>
      </c>
      <c r="U54">
        <v>4</v>
      </c>
      <c r="V54" s="1">
        <v>7</v>
      </c>
      <c r="W54">
        <v>2178.56</v>
      </c>
      <c r="X54">
        <v>2351</v>
      </c>
      <c r="Y54">
        <v>2821</v>
      </c>
      <c r="Z54">
        <f>VLOOKUP(B:B,[4]Sheet1!$A$1:$B$65536,2,0)</f>
        <v>55</v>
      </c>
      <c r="AA54">
        <v>70</v>
      </c>
      <c r="AB54">
        <v>76</v>
      </c>
      <c r="AC54">
        <f>VLOOKUP(B:B,[5]Sheet1!$A$1:$B$65536,2,0)</f>
        <v>3</v>
      </c>
      <c r="AD54">
        <v>5</v>
      </c>
      <c r="AE54">
        <v>6</v>
      </c>
    </row>
    <row r="55" customHeight="1" spans="1:31">
      <c r="A55" s="11">
        <v>53</v>
      </c>
      <c r="B55" s="11">
        <v>709</v>
      </c>
      <c r="C55" s="11" t="s">
        <v>152</v>
      </c>
      <c r="D55" s="11" t="s">
        <v>140</v>
      </c>
      <c r="E55" s="6" t="s">
        <v>292</v>
      </c>
      <c r="F55" s="6">
        <v>445.5</v>
      </c>
      <c r="G55" s="6">
        <v>850</v>
      </c>
      <c r="H55" s="6">
        <v>987</v>
      </c>
      <c r="I55" s="13">
        <v>135</v>
      </c>
      <c r="J55" s="13">
        <v>134</v>
      </c>
      <c r="K55" s="13">
        <v>147.4</v>
      </c>
      <c r="L55" s="6">
        <v>8</v>
      </c>
      <c r="M55" s="6">
        <f t="shared" si="1"/>
        <v>10</v>
      </c>
      <c r="N55" s="4">
        <f>VLOOKUP(B:B,[2]Sheet1!$A$1:$B$65536,2,0)</f>
        <v>9</v>
      </c>
      <c r="O55">
        <v>11</v>
      </c>
      <c r="P55">
        <v>14</v>
      </c>
      <c r="Q55">
        <v>127</v>
      </c>
      <c r="R55">
        <v>99</v>
      </c>
      <c r="S55">
        <v>117</v>
      </c>
      <c r="T55">
        <f>VLOOKUP(B:B,[3]Sheet1!$A$1:$B$65536,2,0)</f>
        <v>52</v>
      </c>
      <c r="U55">
        <v>23</v>
      </c>
      <c r="V55" s="1">
        <v>27</v>
      </c>
      <c r="W55">
        <v>3498.01</v>
      </c>
      <c r="X55">
        <v>4206</v>
      </c>
      <c r="Y55">
        <v>4680</v>
      </c>
      <c r="Z55">
        <f>VLOOKUP(B:B,[4]Sheet1!$A$1:$B$65536,2,0)</f>
        <v>174</v>
      </c>
      <c r="AA55">
        <v>167</v>
      </c>
      <c r="AB55">
        <v>183</v>
      </c>
      <c r="AC55">
        <f>VLOOKUP(B:B,[5]Sheet1!$A$1:$B$65536,2,0)</f>
        <v>8</v>
      </c>
      <c r="AD55">
        <v>13</v>
      </c>
      <c r="AE55">
        <v>16</v>
      </c>
    </row>
    <row r="56" customHeight="1" spans="1:31">
      <c r="A56" s="11">
        <v>54</v>
      </c>
      <c r="B56" s="11">
        <v>713</v>
      </c>
      <c r="C56" s="11" t="s">
        <v>239</v>
      </c>
      <c r="D56" s="11" t="s">
        <v>229</v>
      </c>
      <c r="E56" s="6" t="s">
        <v>298</v>
      </c>
      <c r="F56" s="6">
        <v>199</v>
      </c>
      <c r="G56" s="6">
        <v>420</v>
      </c>
      <c r="H56" s="6">
        <f>G56*1.25</f>
        <v>525</v>
      </c>
      <c r="I56" s="13">
        <v>32</v>
      </c>
      <c r="J56" s="13">
        <v>52</v>
      </c>
      <c r="K56" s="13">
        <v>62.4</v>
      </c>
      <c r="L56" s="6">
        <v>2</v>
      </c>
      <c r="M56" s="6">
        <f t="shared" si="1"/>
        <v>2</v>
      </c>
      <c r="N56" s="4" t="e">
        <f>VLOOKUP(B:B,[2]Sheet1!$A$1:$B$65536,2,0)</f>
        <v>#N/A</v>
      </c>
      <c r="O56">
        <v>5</v>
      </c>
      <c r="P56">
        <v>8</v>
      </c>
      <c r="Q56">
        <v>26</v>
      </c>
      <c r="R56">
        <v>34</v>
      </c>
      <c r="S56">
        <v>39</v>
      </c>
      <c r="T56">
        <f>VLOOKUP(B:B,[3]Sheet1!$A$1:$B$65536,2,0)</f>
        <v>8</v>
      </c>
      <c r="U56">
        <v>4</v>
      </c>
      <c r="V56" s="1">
        <v>7</v>
      </c>
      <c r="W56">
        <v>13</v>
      </c>
      <c r="X56">
        <v>1625.5</v>
      </c>
      <c r="Y56">
        <v>1942</v>
      </c>
      <c r="Z56">
        <f>VLOOKUP(B:B,[4]Sheet1!$A$1:$B$65536,2,0)</f>
        <v>57</v>
      </c>
      <c r="AA56">
        <v>58</v>
      </c>
      <c r="AB56">
        <v>63</v>
      </c>
      <c r="AC56" t="e">
        <f>VLOOKUP(B:B,[5]Sheet1!$A$1:$B$65536,2,0)</f>
        <v>#N/A</v>
      </c>
      <c r="AD56">
        <v>4</v>
      </c>
      <c r="AE56">
        <v>5</v>
      </c>
    </row>
    <row r="57" customHeight="1" spans="1:31">
      <c r="A57" s="11">
        <v>55</v>
      </c>
      <c r="B57" s="11">
        <v>712</v>
      </c>
      <c r="C57" s="11" t="s">
        <v>176</v>
      </c>
      <c r="D57" s="11" t="s">
        <v>166</v>
      </c>
      <c r="E57" s="6" t="s">
        <v>297</v>
      </c>
      <c r="F57" s="6">
        <v>7346.09</v>
      </c>
      <c r="G57" s="6">
        <v>4842</v>
      </c>
      <c r="H57" s="6">
        <v>5078</v>
      </c>
      <c r="I57" s="13">
        <v>263</v>
      </c>
      <c r="J57" s="13">
        <v>257</v>
      </c>
      <c r="K57" s="13">
        <v>282.7</v>
      </c>
      <c r="L57" s="6">
        <v>10</v>
      </c>
      <c r="M57" s="6">
        <f t="shared" si="1"/>
        <v>12</v>
      </c>
      <c r="N57" s="4">
        <f>VLOOKUP(B:B,[2]Sheet1!$A$1:$B$65536,2,0)</f>
        <v>12</v>
      </c>
      <c r="O57">
        <v>17</v>
      </c>
      <c r="P57">
        <v>22</v>
      </c>
      <c r="Q57">
        <v>219</v>
      </c>
      <c r="R57">
        <v>194</v>
      </c>
      <c r="S57">
        <v>210</v>
      </c>
      <c r="T57">
        <f>VLOOKUP(B:B,[3]Sheet1!$A$1:$B$65536,2,0)</f>
        <v>3</v>
      </c>
      <c r="U57">
        <v>19</v>
      </c>
      <c r="V57" s="1">
        <v>22</v>
      </c>
      <c r="W57">
        <v>6350.1</v>
      </c>
      <c r="X57">
        <v>6606</v>
      </c>
      <c r="Y57">
        <v>7560</v>
      </c>
      <c r="Z57">
        <f>VLOOKUP(B:B,[4]Sheet1!$A$1:$B$65536,2,0)</f>
        <v>349</v>
      </c>
      <c r="AA57">
        <v>236</v>
      </c>
      <c r="AB57">
        <v>260</v>
      </c>
      <c r="AC57">
        <f>VLOOKUP(B:B,[5]Sheet1!$A$1:$B$65536,2,0)</f>
        <v>3</v>
      </c>
      <c r="AD57">
        <v>15</v>
      </c>
      <c r="AE57">
        <v>18</v>
      </c>
    </row>
    <row r="58" customHeight="1" spans="1:31">
      <c r="A58" s="11">
        <v>56</v>
      </c>
      <c r="B58" s="11">
        <v>716</v>
      </c>
      <c r="C58" s="11" t="s">
        <v>219</v>
      </c>
      <c r="D58" s="11" t="s">
        <v>211</v>
      </c>
      <c r="E58" s="6" t="s">
        <v>296</v>
      </c>
      <c r="F58" s="6">
        <v>509.42</v>
      </c>
      <c r="G58" s="6">
        <v>1064</v>
      </c>
      <c r="H58" s="6">
        <v>1227</v>
      </c>
      <c r="I58" s="13">
        <v>76</v>
      </c>
      <c r="J58" s="13">
        <v>100</v>
      </c>
      <c r="K58" s="13">
        <v>110</v>
      </c>
      <c r="L58" s="6">
        <v>5</v>
      </c>
      <c r="M58" s="6">
        <f t="shared" si="1"/>
        <v>6</v>
      </c>
      <c r="N58" s="4" t="e">
        <f>VLOOKUP(B:B,[2]Sheet1!$A$1:$B$65536,2,0)</f>
        <v>#N/A</v>
      </c>
      <c r="O58">
        <v>9</v>
      </c>
      <c r="P58">
        <v>14</v>
      </c>
      <c r="Q58">
        <v>55</v>
      </c>
      <c r="R58">
        <v>65</v>
      </c>
      <c r="S58">
        <v>77</v>
      </c>
      <c r="T58">
        <f>VLOOKUP(B:B,[3]Sheet1!$A$1:$B$65536,2,0)</f>
        <v>16</v>
      </c>
      <c r="U58">
        <v>8</v>
      </c>
      <c r="V58" s="1">
        <v>11</v>
      </c>
      <c r="W58">
        <v>2735.51</v>
      </c>
      <c r="X58">
        <v>3170</v>
      </c>
      <c r="Y58">
        <v>3557</v>
      </c>
      <c r="Z58">
        <f>VLOOKUP(B:B,[4]Sheet1!$A$1:$B$65536,2,0)</f>
        <v>49</v>
      </c>
      <c r="AA58">
        <v>83</v>
      </c>
      <c r="AB58">
        <v>92</v>
      </c>
      <c r="AC58">
        <f>VLOOKUP(B:B,[5]Sheet1!$A$1:$B$65536,2,0)</f>
        <v>1</v>
      </c>
      <c r="AD58">
        <v>7</v>
      </c>
      <c r="AE58">
        <v>8</v>
      </c>
    </row>
    <row r="59" customHeight="1" spans="1:31">
      <c r="A59" s="11">
        <v>57</v>
      </c>
      <c r="B59" s="11">
        <v>721</v>
      </c>
      <c r="C59" s="11" t="s">
        <v>220</v>
      </c>
      <c r="D59" s="11" t="s">
        <v>211</v>
      </c>
      <c r="E59" s="6" t="s">
        <v>293</v>
      </c>
      <c r="F59" s="6">
        <v>878.36</v>
      </c>
      <c r="G59" s="6">
        <v>1532</v>
      </c>
      <c r="H59" s="6">
        <v>1788</v>
      </c>
      <c r="I59" s="13">
        <v>150</v>
      </c>
      <c r="J59" s="13">
        <v>144</v>
      </c>
      <c r="K59" s="13">
        <v>158.4</v>
      </c>
      <c r="L59" s="6">
        <v>6</v>
      </c>
      <c r="M59" s="6">
        <f t="shared" si="1"/>
        <v>7</v>
      </c>
      <c r="N59" s="4">
        <f>VLOOKUP(B:B,[2]Sheet1!$A$1:$B$65536,2,0)</f>
        <v>7</v>
      </c>
      <c r="O59">
        <v>10</v>
      </c>
      <c r="P59">
        <v>13</v>
      </c>
      <c r="Q59">
        <v>121</v>
      </c>
      <c r="R59">
        <v>78</v>
      </c>
      <c r="S59">
        <v>92</v>
      </c>
      <c r="T59" t="e">
        <f>VLOOKUP(B:B,[3]Sheet1!$A$1:$B$65536,2,0)</f>
        <v>#N/A</v>
      </c>
      <c r="U59">
        <v>7</v>
      </c>
      <c r="V59" s="1">
        <v>9</v>
      </c>
      <c r="W59">
        <v>2373</v>
      </c>
      <c r="X59">
        <v>3329</v>
      </c>
      <c r="Y59">
        <v>3995</v>
      </c>
      <c r="Z59">
        <f>VLOOKUP(B:B,[4]Sheet1!$A$1:$B$65536,2,0)</f>
        <v>143</v>
      </c>
      <c r="AA59">
        <v>125</v>
      </c>
      <c r="AB59">
        <v>138</v>
      </c>
      <c r="AC59" t="e">
        <f>VLOOKUP(B:B,[5]Sheet1!$A$1:$B$65536,2,0)</f>
        <v>#N/A</v>
      </c>
      <c r="AD59">
        <v>9</v>
      </c>
      <c r="AE59">
        <v>11</v>
      </c>
    </row>
    <row r="60" customHeight="1" spans="1:31">
      <c r="A60" s="11">
        <v>58</v>
      </c>
      <c r="B60" s="11">
        <v>717</v>
      </c>
      <c r="C60" s="11" t="s">
        <v>221</v>
      </c>
      <c r="D60" s="11" t="s">
        <v>211</v>
      </c>
      <c r="E60" s="6" t="s">
        <v>296</v>
      </c>
      <c r="F60" s="6">
        <v>1089.1</v>
      </c>
      <c r="G60" s="6">
        <v>1280</v>
      </c>
      <c r="H60" s="6">
        <v>1486</v>
      </c>
      <c r="I60" s="13">
        <v>64</v>
      </c>
      <c r="J60" s="13">
        <v>100</v>
      </c>
      <c r="K60" s="13">
        <v>110</v>
      </c>
      <c r="L60" s="6">
        <v>5</v>
      </c>
      <c r="M60" s="6">
        <f t="shared" si="1"/>
        <v>6</v>
      </c>
      <c r="N60" s="4">
        <f>VLOOKUP(B:B,[2]Sheet1!$A$1:$B$65536,2,0)</f>
        <v>5</v>
      </c>
      <c r="O60">
        <v>8</v>
      </c>
      <c r="P60">
        <v>12</v>
      </c>
      <c r="Q60">
        <v>160</v>
      </c>
      <c r="R60">
        <v>109</v>
      </c>
      <c r="S60">
        <v>118</v>
      </c>
      <c r="T60">
        <f>VLOOKUP(B:B,[3]Sheet1!$A$1:$B$65536,2,0)</f>
        <v>5</v>
      </c>
      <c r="U60">
        <v>8</v>
      </c>
      <c r="V60" s="1">
        <v>11</v>
      </c>
      <c r="W60">
        <v>2291.98</v>
      </c>
      <c r="X60">
        <v>2406</v>
      </c>
      <c r="Y60">
        <v>2887</v>
      </c>
      <c r="Z60">
        <f>VLOOKUP(B:B,[4]Sheet1!$A$1:$B$65536,2,0)</f>
        <v>123</v>
      </c>
      <c r="AA60">
        <v>106</v>
      </c>
      <c r="AB60">
        <v>116</v>
      </c>
      <c r="AC60" t="e">
        <f>VLOOKUP(B:B,[5]Sheet1!$A$1:$B$65536,2,0)</f>
        <v>#N/A</v>
      </c>
      <c r="AD60">
        <v>7</v>
      </c>
      <c r="AE60">
        <v>8</v>
      </c>
    </row>
    <row r="61" customHeight="1" spans="1:31">
      <c r="A61" s="11">
        <v>59</v>
      </c>
      <c r="B61" s="11">
        <v>720</v>
      </c>
      <c r="C61" s="11" t="s">
        <v>222</v>
      </c>
      <c r="D61" s="11" t="s">
        <v>211</v>
      </c>
      <c r="E61" s="6" t="s">
        <v>294</v>
      </c>
      <c r="F61" s="6">
        <v>1311.5</v>
      </c>
      <c r="G61" s="6">
        <v>961</v>
      </c>
      <c r="H61" s="6">
        <v>1122</v>
      </c>
      <c r="I61" s="13">
        <v>80</v>
      </c>
      <c r="J61" s="13">
        <v>74</v>
      </c>
      <c r="K61" s="13">
        <v>85.1</v>
      </c>
      <c r="L61" s="6">
        <v>3</v>
      </c>
      <c r="M61" s="6">
        <f t="shared" si="1"/>
        <v>4</v>
      </c>
      <c r="N61" s="4">
        <f>VLOOKUP(B:B,[2]Sheet1!$A$1:$B$65536,2,0)</f>
        <v>1</v>
      </c>
      <c r="O61">
        <v>5</v>
      </c>
      <c r="P61">
        <v>8</v>
      </c>
      <c r="Q61">
        <v>120</v>
      </c>
      <c r="R61">
        <v>81</v>
      </c>
      <c r="S61">
        <v>96</v>
      </c>
      <c r="T61" t="e">
        <f>VLOOKUP(B:B,[3]Sheet1!$A$1:$B$65536,2,0)</f>
        <v>#N/A</v>
      </c>
      <c r="U61">
        <v>4</v>
      </c>
      <c r="V61" s="1">
        <v>7</v>
      </c>
      <c r="W61">
        <v>3879.03</v>
      </c>
      <c r="X61">
        <v>3488</v>
      </c>
      <c r="Y61">
        <v>3818</v>
      </c>
      <c r="Z61">
        <f>VLOOKUP(B:B,[4]Sheet1!$A$1:$B$65536,2,0)</f>
        <v>39</v>
      </c>
      <c r="AA61">
        <v>70</v>
      </c>
      <c r="AB61">
        <v>76</v>
      </c>
      <c r="AC61">
        <f>VLOOKUP(B:B,[5]Sheet1!$A$1:$B$65536,2,0)</f>
        <v>5</v>
      </c>
      <c r="AD61">
        <v>6</v>
      </c>
      <c r="AE61">
        <v>7</v>
      </c>
    </row>
    <row r="62" customHeight="1" spans="1:31">
      <c r="A62" s="11">
        <v>60</v>
      </c>
      <c r="B62" s="11">
        <v>723</v>
      </c>
      <c r="C62" s="11" t="s">
        <v>201</v>
      </c>
      <c r="D62" s="11" t="s">
        <v>190</v>
      </c>
      <c r="E62" s="6" t="s">
        <v>294</v>
      </c>
      <c r="F62" s="6">
        <v>778.77</v>
      </c>
      <c r="G62" s="6">
        <v>940</v>
      </c>
      <c r="H62" s="6">
        <v>1097</v>
      </c>
      <c r="I62" s="13">
        <v>63</v>
      </c>
      <c r="J62" s="13">
        <v>71</v>
      </c>
      <c r="K62" s="13">
        <v>81.65</v>
      </c>
      <c r="L62" s="6">
        <v>3</v>
      </c>
      <c r="M62" s="6">
        <f t="shared" si="1"/>
        <v>4</v>
      </c>
      <c r="N62" s="4">
        <f>VLOOKUP(B:B,[2]Sheet1!$A$1:$B$65536,2,0)</f>
        <v>2</v>
      </c>
      <c r="O62">
        <v>5</v>
      </c>
      <c r="P62">
        <v>8</v>
      </c>
      <c r="Q62">
        <v>68</v>
      </c>
      <c r="R62">
        <v>47</v>
      </c>
      <c r="S62">
        <v>52</v>
      </c>
      <c r="T62">
        <f>VLOOKUP(B:B,[3]Sheet1!$A$1:$B$65536,2,0)</f>
        <v>3</v>
      </c>
      <c r="U62">
        <v>6</v>
      </c>
      <c r="V62" s="1">
        <v>10</v>
      </c>
      <c r="W62">
        <v>634</v>
      </c>
      <c r="X62">
        <v>1044</v>
      </c>
      <c r="Y62">
        <v>1253</v>
      </c>
      <c r="Z62">
        <f>VLOOKUP(B:B,[4]Sheet1!$A$1:$B$65536,2,0)</f>
        <v>95</v>
      </c>
      <c r="AA62">
        <v>76</v>
      </c>
      <c r="AB62">
        <v>84</v>
      </c>
      <c r="AC62" t="e">
        <f>VLOOKUP(B:B,[5]Sheet1!$A$1:$B$65536,2,0)</f>
        <v>#N/A</v>
      </c>
      <c r="AD62">
        <v>5</v>
      </c>
      <c r="AE62">
        <v>6</v>
      </c>
    </row>
    <row r="63" customHeight="1" spans="1:31">
      <c r="A63" s="11">
        <v>61</v>
      </c>
      <c r="B63" s="11">
        <v>746</v>
      </c>
      <c r="C63" s="11" t="s">
        <v>223</v>
      </c>
      <c r="D63" s="11" t="s">
        <v>211</v>
      </c>
      <c r="E63" s="6" t="s">
        <v>293</v>
      </c>
      <c r="F63" s="6">
        <v>2784</v>
      </c>
      <c r="G63" s="6">
        <v>2127</v>
      </c>
      <c r="H63" s="6">
        <v>2290</v>
      </c>
      <c r="I63" s="13">
        <v>120</v>
      </c>
      <c r="J63" s="13">
        <v>120</v>
      </c>
      <c r="K63" s="13">
        <v>132</v>
      </c>
      <c r="L63" s="6">
        <v>6</v>
      </c>
      <c r="M63" s="6">
        <f t="shared" si="1"/>
        <v>7</v>
      </c>
      <c r="N63" s="4">
        <f>VLOOKUP(B:B,[2]Sheet1!$A$1:$B$65536,2,0)</f>
        <v>5</v>
      </c>
      <c r="O63">
        <v>9</v>
      </c>
      <c r="P63">
        <v>12</v>
      </c>
      <c r="Q63">
        <v>213</v>
      </c>
      <c r="R63">
        <v>146</v>
      </c>
      <c r="S63">
        <v>158</v>
      </c>
      <c r="T63">
        <f>VLOOKUP(B:B,[3]Sheet1!$A$1:$B$65536,2,0)</f>
        <v>13</v>
      </c>
      <c r="U63">
        <v>11</v>
      </c>
      <c r="V63" s="1">
        <v>15</v>
      </c>
      <c r="W63">
        <v>1484.4</v>
      </c>
      <c r="X63">
        <v>1506</v>
      </c>
      <c r="Y63">
        <v>1807</v>
      </c>
      <c r="Z63">
        <f>VLOOKUP(B:B,[4]Sheet1!$A$1:$B$65536,2,0)</f>
        <v>129</v>
      </c>
      <c r="AA63">
        <v>125</v>
      </c>
      <c r="AB63">
        <v>138</v>
      </c>
      <c r="AC63">
        <f>VLOOKUP(B:B,[5]Sheet1!$A$1:$B$65536,2,0)</f>
        <v>8</v>
      </c>
      <c r="AD63">
        <v>10</v>
      </c>
      <c r="AE63">
        <v>12</v>
      </c>
    </row>
    <row r="64" customHeight="1" spans="1:31">
      <c r="A64" s="11">
        <v>62</v>
      </c>
      <c r="B64" s="11">
        <v>724</v>
      </c>
      <c r="C64" s="11" t="s">
        <v>177</v>
      </c>
      <c r="D64" s="11" t="s">
        <v>166</v>
      </c>
      <c r="E64" s="6" t="s">
        <v>292</v>
      </c>
      <c r="F64" s="6">
        <v>1063.89</v>
      </c>
      <c r="G64" s="6">
        <v>1412</v>
      </c>
      <c r="H64" s="6">
        <v>1644</v>
      </c>
      <c r="I64" s="13">
        <v>190</v>
      </c>
      <c r="J64" s="13">
        <v>184</v>
      </c>
      <c r="K64" s="13">
        <v>202.4</v>
      </c>
      <c r="L64" s="6">
        <v>8</v>
      </c>
      <c r="M64" s="6">
        <f t="shared" si="1"/>
        <v>10</v>
      </c>
      <c r="N64" s="4">
        <f>VLOOKUP(B:B,[2]Sheet1!$A$1:$B$65536,2,0)</f>
        <v>14</v>
      </c>
      <c r="O64">
        <v>16</v>
      </c>
      <c r="P64">
        <v>20</v>
      </c>
      <c r="Q64">
        <v>170</v>
      </c>
      <c r="R64">
        <v>133</v>
      </c>
      <c r="S64">
        <v>144</v>
      </c>
      <c r="T64">
        <f>VLOOKUP(B:B,[3]Sheet1!$A$1:$B$65536,2,0)</f>
        <v>12</v>
      </c>
      <c r="U64">
        <v>17</v>
      </c>
      <c r="V64" s="1">
        <v>21</v>
      </c>
      <c r="W64">
        <v>2751.92</v>
      </c>
      <c r="X64">
        <v>3956</v>
      </c>
      <c r="Y64">
        <v>4380</v>
      </c>
      <c r="Z64">
        <f>VLOOKUP(B:B,[4]Sheet1!$A$1:$B$65536,2,0)</f>
        <v>237</v>
      </c>
      <c r="AA64">
        <v>195</v>
      </c>
      <c r="AB64">
        <v>214</v>
      </c>
      <c r="AC64">
        <f>VLOOKUP(B:B,[5]Sheet1!$A$1:$B$65536,2,0)</f>
        <v>7</v>
      </c>
      <c r="AD64">
        <v>13</v>
      </c>
      <c r="AE64">
        <v>16</v>
      </c>
    </row>
    <row r="65" customHeight="1" spans="1:31">
      <c r="A65" s="11">
        <v>63</v>
      </c>
      <c r="B65" s="11">
        <v>726</v>
      </c>
      <c r="C65" s="11" t="s">
        <v>153</v>
      </c>
      <c r="D65" s="11" t="s">
        <v>140</v>
      </c>
      <c r="E65" s="6" t="s">
        <v>292</v>
      </c>
      <c r="F65" s="6">
        <v>4917.91</v>
      </c>
      <c r="G65" s="6">
        <v>3243</v>
      </c>
      <c r="H65" s="6">
        <v>3517</v>
      </c>
      <c r="I65" s="13">
        <v>174</v>
      </c>
      <c r="J65" s="13">
        <v>168</v>
      </c>
      <c r="K65" s="13">
        <v>184.8</v>
      </c>
      <c r="L65" s="6">
        <v>8</v>
      </c>
      <c r="M65" s="6">
        <f t="shared" si="1"/>
        <v>10</v>
      </c>
      <c r="N65" s="4">
        <f>VLOOKUP(B:B,[2]Sheet1!$A$1:$B$65536,2,0)</f>
        <v>7</v>
      </c>
      <c r="O65">
        <v>11</v>
      </c>
      <c r="P65">
        <v>14</v>
      </c>
      <c r="Q65">
        <v>82</v>
      </c>
      <c r="R65">
        <v>87</v>
      </c>
      <c r="S65">
        <v>103</v>
      </c>
      <c r="T65">
        <f>VLOOKUP(B:B,[3]Sheet1!$A$1:$B$65536,2,0)</f>
        <v>84</v>
      </c>
      <c r="U65">
        <v>23</v>
      </c>
      <c r="V65" s="1">
        <v>27</v>
      </c>
      <c r="W65">
        <v>3879.66</v>
      </c>
      <c r="X65">
        <v>4206</v>
      </c>
      <c r="Y65">
        <v>4680</v>
      </c>
      <c r="Z65">
        <f>VLOOKUP(B:B,[4]Sheet1!$A$1:$B$65536,2,0)</f>
        <v>167</v>
      </c>
      <c r="AA65">
        <v>167</v>
      </c>
      <c r="AB65">
        <v>183</v>
      </c>
      <c r="AC65">
        <f>VLOOKUP(B:B,[5]Sheet1!$A$1:$B$65536,2,0)</f>
        <v>2</v>
      </c>
      <c r="AD65">
        <v>12</v>
      </c>
      <c r="AE65">
        <v>14</v>
      </c>
    </row>
    <row r="66" customHeight="1" spans="1:31">
      <c r="A66" s="11">
        <v>64</v>
      </c>
      <c r="B66" s="11">
        <v>727</v>
      </c>
      <c r="C66" s="11" t="s">
        <v>154</v>
      </c>
      <c r="D66" s="11" t="s">
        <v>140</v>
      </c>
      <c r="E66" s="6" t="s">
        <v>296</v>
      </c>
      <c r="F66" s="6">
        <v>686</v>
      </c>
      <c r="G66" s="6">
        <v>1172</v>
      </c>
      <c r="H66" s="6">
        <v>1356</v>
      </c>
      <c r="I66" s="13">
        <v>89</v>
      </c>
      <c r="J66" s="13">
        <v>100</v>
      </c>
      <c r="K66" s="13">
        <v>110</v>
      </c>
      <c r="L66" s="6">
        <v>5</v>
      </c>
      <c r="M66" s="6">
        <f t="shared" si="1"/>
        <v>6</v>
      </c>
      <c r="N66" s="4">
        <f>VLOOKUP(B:B,[2]Sheet1!$A$1:$B$65536,2,0)</f>
        <v>13</v>
      </c>
      <c r="O66">
        <v>12</v>
      </c>
      <c r="P66">
        <v>15</v>
      </c>
      <c r="Q66">
        <v>57</v>
      </c>
      <c r="R66">
        <v>65</v>
      </c>
      <c r="S66">
        <v>77</v>
      </c>
      <c r="T66">
        <f>VLOOKUP(B:B,[3]Sheet1!$A$1:$B$65536,2,0)</f>
        <v>40</v>
      </c>
      <c r="U66">
        <v>10</v>
      </c>
      <c r="V66" s="1">
        <v>13</v>
      </c>
      <c r="W66">
        <v>1132.5</v>
      </c>
      <c r="X66">
        <v>3170</v>
      </c>
      <c r="Y66">
        <v>3557</v>
      </c>
      <c r="Z66">
        <f>VLOOKUP(B:B,[4]Sheet1!$A$1:$B$65536,2,0)</f>
        <v>132</v>
      </c>
      <c r="AA66">
        <v>106</v>
      </c>
      <c r="AB66">
        <v>116</v>
      </c>
      <c r="AC66">
        <f>VLOOKUP(B:B,[5]Sheet1!$A$1:$B$65536,2,0)</f>
        <v>4</v>
      </c>
      <c r="AD66">
        <v>7</v>
      </c>
      <c r="AE66">
        <v>8</v>
      </c>
    </row>
    <row r="67" customHeight="1" spans="1:31">
      <c r="A67" s="11">
        <v>65</v>
      </c>
      <c r="B67" s="11">
        <v>732</v>
      </c>
      <c r="C67" s="11" t="s">
        <v>224</v>
      </c>
      <c r="D67" s="11" t="s">
        <v>211</v>
      </c>
      <c r="E67" s="6" t="s">
        <v>294</v>
      </c>
      <c r="F67" s="6">
        <v>1735.5</v>
      </c>
      <c r="G67" s="6">
        <v>1300</v>
      </c>
      <c r="H67" s="6">
        <v>1510</v>
      </c>
      <c r="I67" s="13">
        <v>67</v>
      </c>
      <c r="J67" s="13">
        <v>71</v>
      </c>
      <c r="K67" s="13">
        <v>81.65</v>
      </c>
      <c r="L67" s="6">
        <v>3</v>
      </c>
      <c r="M67" s="6">
        <f t="shared" si="1"/>
        <v>4</v>
      </c>
      <c r="N67" s="4">
        <f>VLOOKUP(B:B,[2]Sheet1!$A$1:$B$65536,2,0)</f>
        <v>1</v>
      </c>
      <c r="O67">
        <v>5</v>
      </c>
      <c r="P67">
        <v>8</v>
      </c>
      <c r="Q67">
        <v>66</v>
      </c>
      <c r="R67">
        <v>47</v>
      </c>
      <c r="S67">
        <v>52</v>
      </c>
      <c r="T67">
        <f>VLOOKUP(B:B,[3]Sheet1!$A$1:$B$65536,2,0)</f>
        <v>1</v>
      </c>
      <c r="U67">
        <v>4</v>
      </c>
      <c r="V67" s="1">
        <v>7</v>
      </c>
      <c r="W67">
        <v>5184.19</v>
      </c>
      <c r="X67">
        <v>4906</v>
      </c>
      <c r="Y67">
        <v>5520</v>
      </c>
      <c r="Z67">
        <f>VLOOKUP(B:B,[4]Sheet1!$A$1:$B$65536,2,0)</f>
        <v>54</v>
      </c>
      <c r="AA67">
        <v>70</v>
      </c>
      <c r="AB67">
        <v>76</v>
      </c>
      <c r="AC67">
        <f>VLOOKUP(B:B,[5]Sheet1!$A$1:$B$65536,2,0)</f>
        <v>2</v>
      </c>
      <c r="AD67">
        <v>5</v>
      </c>
      <c r="AE67">
        <v>6</v>
      </c>
    </row>
    <row r="68" customHeight="1" spans="1:31">
      <c r="A68" s="11">
        <v>66</v>
      </c>
      <c r="B68" s="11">
        <v>730</v>
      </c>
      <c r="C68" s="11" t="s">
        <v>155</v>
      </c>
      <c r="D68" s="11" t="s">
        <v>140</v>
      </c>
      <c r="E68" s="6" t="s">
        <v>297</v>
      </c>
      <c r="F68" s="6">
        <v>1059.42</v>
      </c>
      <c r="G68" s="6">
        <v>1412</v>
      </c>
      <c r="H68" s="6">
        <v>1644</v>
      </c>
      <c r="I68" s="13">
        <v>134</v>
      </c>
      <c r="J68" s="13">
        <v>190</v>
      </c>
      <c r="K68" s="13">
        <v>209</v>
      </c>
      <c r="L68" s="6">
        <v>10</v>
      </c>
      <c r="M68" s="6">
        <f t="shared" ref="M68:M103" si="2">ROUND(L68*1.2,0)</f>
        <v>12</v>
      </c>
      <c r="N68" s="4">
        <f>VLOOKUP(B:B,[2]Sheet1!$A$1:$B$65536,2,0)</f>
        <v>18</v>
      </c>
      <c r="O68">
        <v>19</v>
      </c>
      <c r="P68">
        <v>25</v>
      </c>
      <c r="Q68">
        <v>226</v>
      </c>
      <c r="R68">
        <v>200</v>
      </c>
      <c r="S68">
        <v>216</v>
      </c>
      <c r="T68">
        <f>VLOOKUP(B:B,[3]Sheet1!$A$1:$B$65536,2,0)</f>
        <v>12</v>
      </c>
      <c r="U68">
        <v>23</v>
      </c>
      <c r="V68" s="1">
        <v>27</v>
      </c>
      <c r="W68">
        <v>8425.58</v>
      </c>
      <c r="X68">
        <v>8206</v>
      </c>
      <c r="Y68">
        <v>8690</v>
      </c>
      <c r="Z68">
        <f>VLOOKUP(B:B,[4]Sheet1!$A$1:$B$65536,2,0)</f>
        <v>150</v>
      </c>
      <c r="AA68">
        <v>195</v>
      </c>
      <c r="AB68">
        <v>214</v>
      </c>
      <c r="AC68">
        <f>VLOOKUP(B:B,[5]Sheet1!$A$1:$B$65536,2,0)</f>
        <v>5</v>
      </c>
      <c r="AD68">
        <v>17</v>
      </c>
      <c r="AE68">
        <v>20</v>
      </c>
    </row>
    <row r="69" customHeight="1" spans="1:31">
      <c r="A69" s="11">
        <v>67</v>
      </c>
      <c r="B69" s="11">
        <v>737</v>
      </c>
      <c r="C69" s="11" t="s">
        <v>178</v>
      </c>
      <c r="D69" s="11" t="s">
        <v>166</v>
      </c>
      <c r="E69" s="6" t="s">
        <v>293</v>
      </c>
      <c r="F69" s="6">
        <v>429.2</v>
      </c>
      <c r="G69" s="6">
        <v>1532</v>
      </c>
      <c r="H69" s="6">
        <v>1788</v>
      </c>
      <c r="I69" s="13">
        <v>136</v>
      </c>
      <c r="J69" s="13">
        <v>130</v>
      </c>
      <c r="K69" s="13">
        <v>143</v>
      </c>
      <c r="L69" s="6">
        <v>6</v>
      </c>
      <c r="M69" s="6">
        <f t="shared" si="2"/>
        <v>7</v>
      </c>
      <c r="N69" s="4">
        <f>VLOOKUP(B:B,[2]Sheet1!$A$1:$B$65536,2,0)</f>
        <v>9</v>
      </c>
      <c r="O69">
        <v>10</v>
      </c>
      <c r="P69">
        <v>13</v>
      </c>
      <c r="Q69">
        <v>94</v>
      </c>
      <c r="R69">
        <v>78</v>
      </c>
      <c r="S69">
        <v>92</v>
      </c>
      <c r="T69">
        <f>VLOOKUP(B:B,[3]Sheet1!$A$1:$B$65536,2,0)</f>
        <v>26</v>
      </c>
      <c r="U69">
        <v>11</v>
      </c>
      <c r="V69" s="1">
        <v>15</v>
      </c>
      <c r="W69">
        <v>2300.1</v>
      </c>
      <c r="X69">
        <v>3006</v>
      </c>
      <c r="Y69">
        <v>3360</v>
      </c>
      <c r="Z69">
        <f>VLOOKUP(B:B,[4]Sheet1!$A$1:$B$65536,2,0)</f>
        <v>106</v>
      </c>
      <c r="AA69">
        <v>125</v>
      </c>
      <c r="AB69">
        <v>138</v>
      </c>
      <c r="AC69" t="e">
        <f>VLOOKUP(B:B,[5]Sheet1!$A$1:$B$65536,2,0)</f>
        <v>#N/A</v>
      </c>
      <c r="AD69">
        <v>9</v>
      </c>
      <c r="AE69">
        <v>11</v>
      </c>
    </row>
    <row r="70" customHeight="1" spans="1:31">
      <c r="A70" s="11">
        <v>68</v>
      </c>
      <c r="B70" s="11">
        <v>738</v>
      </c>
      <c r="C70" s="11" t="s">
        <v>240</v>
      </c>
      <c r="D70" s="11" t="s">
        <v>229</v>
      </c>
      <c r="E70" s="6" t="s">
        <v>294</v>
      </c>
      <c r="F70" s="6">
        <v>138</v>
      </c>
      <c r="G70" s="6">
        <v>697</v>
      </c>
      <c r="H70" s="6">
        <v>800</v>
      </c>
      <c r="I70" s="13">
        <v>64</v>
      </c>
      <c r="J70" s="13">
        <v>71</v>
      </c>
      <c r="K70" s="13">
        <v>81.65</v>
      </c>
      <c r="L70" s="6">
        <v>3</v>
      </c>
      <c r="M70" s="6">
        <f t="shared" si="2"/>
        <v>4</v>
      </c>
      <c r="N70" s="4">
        <f>VLOOKUP(B:B,[2]Sheet1!$A$1:$B$65536,2,0)</f>
        <v>6</v>
      </c>
      <c r="O70">
        <v>7</v>
      </c>
      <c r="P70">
        <v>11</v>
      </c>
      <c r="Q70">
        <v>37</v>
      </c>
      <c r="R70">
        <v>47</v>
      </c>
      <c r="S70">
        <v>52</v>
      </c>
      <c r="T70">
        <f>VLOOKUP(B:B,[3]Sheet1!$A$1:$B$65536,2,0)</f>
        <v>10</v>
      </c>
      <c r="U70">
        <v>6</v>
      </c>
      <c r="V70" s="1">
        <v>10</v>
      </c>
      <c r="W70">
        <v>615.01</v>
      </c>
      <c r="X70">
        <v>1307</v>
      </c>
      <c r="Y70">
        <v>1568</v>
      </c>
      <c r="Z70">
        <f>VLOOKUP(B:B,[4]Sheet1!$A$1:$B$65536,2,0)</f>
        <v>34</v>
      </c>
      <c r="AA70">
        <v>70</v>
      </c>
      <c r="AB70">
        <v>76</v>
      </c>
      <c r="AC70">
        <f>VLOOKUP(B:B,[5]Sheet1!$A$1:$B$65536,2,0)</f>
        <v>1</v>
      </c>
      <c r="AD70">
        <v>5</v>
      </c>
      <c r="AE70">
        <v>6</v>
      </c>
    </row>
    <row r="71" customHeight="1" spans="1:31">
      <c r="A71" s="11">
        <v>69</v>
      </c>
      <c r="B71" s="11">
        <v>740</v>
      </c>
      <c r="C71" s="11" t="s">
        <v>179</v>
      </c>
      <c r="D71" s="11" t="s">
        <v>166</v>
      </c>
      <c r="E71" s="6" t="s">
        <v>294</v>
      </c>
      <c r="F71" s="6">
        <v>695.5</v>
      </c>
      <c r="G71" s="6">
        <v>940</v>
      </c>
      <c r="H71" s="6">
        <v>1097</v>
      </c>
      <c r="I71" s="13">
        <v>69</v>
      </c>
      <c r="J71" s="13">
        <v>71</v>
      </c>
      <c r="K71" s="13">
        <v>81.65</v>
      </c>
      <c r="L71" s="6">
        <v>3</v>
      </c>
      <c r="M71" s="6">
        <f t="shared" si="2"/>
        <v>4</v>
      </c>
      <c r="N71" s="4">
        <f>VLOOKUP(B:B,[2]Sheet1!$A$1:$B$65536,2,0)</f>
        <v>2</v>
      </c>
      <c r="O71">
        <v>4</v>
      </c>
      <c r="P71">
        <v>8</v>
      </c>
      <c r="Q71">
        <v>107</v>
      </c>
      <c r="R71">
        <v>72</v>
      </c>
      <c r="S71">
        <v>85</v>
      </c>
      <c r="T71">
        <f>VLOOKUP(B:B,[3]Sheet1!$A$1:$B$65536,2,0)</f>
        <v>2</v>
      </c>
      <c r="U71">
        <v>6</v>
      </c>
      <c r="V71" s="1">
        <v>10</v>
      </c>
      <c r="W71">
        <v>5928.94</v>
      </c>
      <c r="X71">
        <v>5506</v>
      </c>
      <c r="Y71">
        <v>6240</v>
      </c>
      <c r="Z71">
        <f>VLOOKUP(B:B,[4]Sheet1!$A$1:$B$65536,2,0)</f>
        <v>81</v>
      </c>
      <c r="AA71">
        <v>76</v>
      </c>
      <c r="AB71">
        <v>84</v>
      </c>
      <c r="AC71">
        <f>VLOOKUP(B:B,[5]Sheet1!$A$1:$B$65536,2,0)</f>
        <v>2</v>
      </c>
      <c r="AD71">
        <v>5</v>
      </c>
      <c r="AE71">
        <v>6</v>
      </c>
    </row>
    <row r="72" customHeight="1" spans="1:31">
      <c r="A72" s="11">
        <v>70</v>
      </c>
      <c r="B72" s="11">
        <v>741</v>
      </c>
      <c r="C72" s="11" t="s">
        <v>202</v>
      </c>
      <c r="D72" s="11" t="s">
        <v>190</v>
      </c>
      <c r="E72" s="6" t="s">
        <v>298</v>
      </c>
      <c r="F72" s="6">
        <v>581</v>
      </c>
      <c r="G72" s="6">
        <v>420</v>
      </c>
      <c r="H72" s="6">
        <f>G72*1.25</f>
        <v>525</v>
      </c>
      <c r="I72" s="13">
        <v>38</v>
      </c>
      <c r="J72" s="13">
        <v>52</v>
      </c>
      <c r="K72" s="13">
        <v>62.4</v>
      </c>
      <c r="L72" s="6">
        <v>2</v>
      </c>
      <c r="M72" s="6">
        <f t="shared" si="2"/>
        <v>2</v>
      </c>
      <c r="N72" s="4">
        <f>VLOOKUP(B:B,[2]Sheet1!$A$1:$B$65536,2,0)</f>
        <v>10</v>
      </c>
      <c r="O72">
        <v>5</v>
      </c>
      <c r="P72">
        <v>8</v>
      </c>
      <c r="Q72">
        <v>32</v>
      </c>
      <c r="R72">
        <v>34</v>
      </c>
      <c r="S72">
        <v>39</v>
      </c>
      <c r="T72">
        <f>VLOOKUP(B:B,[3]Sheet1!$A$1:$B$65536,2,0)</f>
        <v>11</v>
      </c>
      <c r="U72">
        <v>4</v>
      </c>
      <c r="V72" s="1">
        <v>7</v>
      </c>
      <c r="W72">
        <v>1857.63</v>
      </c>
      <c r="X72">
        <v>1824</v>
      </c>
      <c r="Y72">
        <v>2189</v>
      </c>
      <c r="Z72">
        <f>VLOOKUP(B:B,[4]Sheet1!$A$1:$B$65536,2,0)</f>
        <v>43</v>
      </c>
      <c r="AA72">
        <v>52</v>
      </c>
      <c r="AB72">
        <v>57</v>
      </c>
      <c r="AC72" t="e">
        <f>VLOOKUP(B:B,[5]Sheet1!$A$1:$B$65536,2,0)</f>
        <v>#N/A</v>
      </c>
      <c r="AD72">
        <v>4</v>
      </c>
      <c r="AE72">
        <v>5</v>
      </c>
    </row>
    <row r="73" customHeight="1" spans="1:31">
      <c r="A73" s="11">
        <v>71</v>
      </c>
      <c r="B73" s="11">
        <v>743</v>
      </c>
      <c r="C73" s="11" t="s">
        <v>180</v>
      </c>
      <c r="D73" s="11" t="s">
        <v>166</v>
      </c>
      <c r="E73" s="6" t="s">
        <v>296</v>
      </c>
      <c r="F73" s="6">
        <v>802</v>
      </c>
      <c r="G73" s="6">
        <v>1280</v>
      </c>
      <c r="H73" s="6">
        <v>1486</v>
      </c>
      <c r="I73" s="13">
        <v>98</v>
      </c>
      <c r="J73" s="13">
        <v>100</v>
      </c>
      <c r="K73" s="13">
        <v>110</v>
      </c>
      <c r="L73" s="6">
        <v>5</v>
      </c>
      <c r="M73" s="6">
        <f t="shared" si="2"/>
        <v>6</v>
      </c>
      <c r="N73" s="4">
        <f>VLOOKUP(B:B,[2]Sheet1!$A$1:$B$65536,2,0)</f>
        <v>3</v>
      </c>
      <c r="O73">
        <v>9</v>
      </c>
      <c r="P73">
        <v>14</v>
      </c>
      <c r="Q73">
        <v>97</v>
      </c>
      <c r="R73">
        <v>65</v>
      </c>
      <c r="S73">
        <v>77</v>
      </c>
      <c r="T73">
        <f>VLOOKUP(B:B,[3]Sheet1!$A$1:$B$65536,2,0)</f>
        <v>5</v>
      </c>
      <c r="U73">
        <v>8</v>
      </c>
      <c r="V73" s="1">
        <v>11</v>
      </c>
      <c r="W73">
        <v>695.96</v>
      </c>
      <c r="X73">
        <v>1307</v>
      </c>
      <c r="Y73">
        <v>1568</v>
      </c>
      <c r="Z73">
        <f>VLOOKUP(B:B,[4]Sheet1!$A$1:$B$65536,2,0)</f>
        <v>102</v>
      </c>
      <c r="AA73">
        <v>106</v>
      </c>
      <c r="AB73">
        <v>116</v>
      </c>
      <c r="AC73">
        <f>VLOOKUP(B:B,[5]Sheet1!$A$1:$B$65536,2,0)</f>
        <v>3</v>
      </c>
      <c r="AD73">
        <v>7</v>
      </c>
      <c r="AE73">
        <v>8</v>
      </c>
    </row>
    <row r="74" customHeight="1" spans="1:31">
      <c r="A74" s="11">
        <v>72</v>
      </c>
      <c r="B74" s="11">
        <v>742</v>
      </c>
      <c r="C74" s="11" t="s">
        <v>203</v>
      </c>
      <c r="D74" s="11" t="s">
        <v>190</v>
      </c>
      <c r="E74" s="6" t="s">
        <v>292</v>
      </c>
      <c r="F74" s="6">
        <v>350.5</v>
      </c>
      <c r="G74" s="6">
        <v>850</v>
      </c>
      <c r="H74" s="6">
        <v>987</v>
      </c>
      <c r="I74" s="13">
        <v>70</v>
      </c>
      <c r="J74" s="13">
        <v>134</v>
      </c>
      <c r="K74" s="13">
        <v>147.4</v>
      </c>
      <c r="L74" s="6">
        <v>8</v>
      </c>
      <c r="M74" s="6">
        <f t="shared" si="2"/>
        <v>10</v>
      </c>
      <c r="N74" s="4">
        <f>VLOOKUP(B:B,[2]Sheet1!$A$1:$B$65536,2,0)</f>
        <v>2</v>
      </c>
      <c r="O74">
        <v>9</v>
      </c>
      <c r="P74">
        <v>14</v>
      </c>
      <c r="Q74">
        <v>35</v>
      </c>
      <c r="R74">
        <v>87</v>
      </c>
      <c r="S74">
        <v>103</v>
      </c>
      <c r="T74">
        <f>VLOOKUP(B:B,[3]Sheet1!$A$1:$B$65536,2,0)</f>
        <v>6</v>
      </c>
      <c r="U74">
        <v>15</v>
      </c>
      <c r="V74" s="1">
        <v>19</v>
      </c>
      <c r="W74">
        <v>524.5</v>
      </c>
      <c r="X74">
        <v>1365</v>
      </c>
      <c r="Y74">
        <v>1638</v>
      </c>
      <c r="Z74">
        <f>VLOOKUP(B:B,[4]Sheet1!$A$1:$B$65536,2,0)</f>
        <v>95</v>
      </c>
      <c r="AA74">
        <v>111</v>
      </c>
      <c r="AB74">
        <v>122</v>
      </c>
      <c r="AC74">
        <f>VLOOKUP(B:B,[5]Sheet1!$A$1:$B$65536,2,0)</f>
        <v>1</v>
      </c>
      <c r="AD74">
        <v>12</v>
      </c>
      <c r="AE74">
        <v>14</v>
      </c>
    </row>
    <row r="75" customHeight="1" spans="1:31">
      <c r="A75" s="11">
        <v>73</v>
      </c>
      <c r="B75" s="11">
        <v>347</v>
      </c>
      <c r="C75" s="11" t="s">
        <v>156</v>
      </c>
      <c r="D75" s="11" t="s">
        <v>140</v>
      </c>
      <c r="E75" s="6" t="s">
        <v>293</v>
      </c>
      <c r="F75" s="6">
        <v>1320.92</v>
      </c>
      <c r="G75" s="6">
        <v>1532</v>
      </c>
      <c r="H75" s="6">
        <v>1788</v>
      </c>
      <c r="I75" s="13">
        <v>100</v>
      </c>
      <c r="J75" s="13">
        <v>120</v>
      </c>
      <c r="K75" s="13">
        <v>132</v>
      </c>
      <c r="L75" s="6">
        <v>6</v>
      </c>
      <c r="M75" s="6">
        <f t="shared" si="2"/>
        <v>7</v>
      </c>
      <c r="N75" s="4">
        <f>VLOOKUP(B:B,[2]Sheet1!$A$1:$B$65536,2,0)</f>
        <v>4</v>
      </c>
      <c r="O75">
        <v>11</v>
      </c>
      <c r="P75">
        <v>14</v>
      </c>
      <c r="Q75">
        <v>60</v>
      </c>
      <c r="R75">
        <v>78</v>
      </c>
      <c r="S75">
        <v>92</v>
      </c>
      <c r="T75">
        <f>VLOOKUP(B:B,[3]Sheet1!$A$1:$B$65536,2,0)</f>
        <v>8</v>
      </c>
      <c r="U75">
        <v>11</v>
      </c>
      <c r="V75" s="1">
        <v>15</v>
      </c>
      <c r="W75">
        <v>759.27</v>
      </c>
      <c r="X75">
        <v>2807</v>
      </c>
      <c r="Y75">
        <v>3360</v>
      </c>
      <c r="Z75">
        <f>VLOOKUP(B:B,[4]Sheet1!$A$1:$B$65536,2,0)</f>
        <v>117</v>
      </c>
      <c r="AA75">
        <v>125</v>
      </c>
      <c r="AB75">
        <v>138</v>
      </c>
      <c r="AC75">
        <f>VLOOKUP(B:B,[5]Sheet1!$A$1:$B$65536,2,0)</f>
        <v>1</v>
      </c>
      <c r="AD75">
        <v>9</v>
      </c>
      <c r="AE75">
        <v>11</v>
      </c>
    </row>
    <row r="76" customHeight="1" spans="1:31">
      <c r="A76" s="11">
        <v>74</v>
      </c>
      <c r="B76" s="11">
        <v>733</v>
      </c>
      <c r="C76" s="11" t="s">
        <v>181</v>
      </c>
      <c r="D76" s="11" t="s">
        <v>166</v>
      </c>
      <c r="E76" s="6" t="s">
        <v>294</v>
      </c>
      <c r="F76" s="6">
        <v>91.5</v>
      </c>
      <c r="G76" s="6">
        <v>697</v>
      </c>
      <c r="H76" s="6">
        <v>800</v>
      </c>
      <c r="I76" s="13">
        <v>81</v>
      </c>
      <c r="J76" s="13">
        <v>75</v>
      </c>
      <c r="K76" s="13">
        <v>86.25</v>
      </c>
      <c r="L76" s="6">
        <v>3</v>
      </c>
      <c r="M76" s="6">
        <f t="shared" si="2"/>
        <v>4</v>
      </c>
      <c r="N76" s="4">
        <f>VLOOKUP(B:B,[2]Sheet1!$A$1:$B$65536,2,0)</f>
        <v>3</v>
      </c>
      <c r="O76">
        <v>7</v>
      </c>
      <c r="P76">
        <v>11</v>
      </c>
      <c r="Q76">
        <v>16</v>
      </c>
      <c r="R76">
        <v>47</v>
      </c>
      <c r="S76">
        <v>52</v>
      </c>
      <c r="T76" t="e">
        <f>VLOOKUP(B:B,[3]Sheet1!$A$1:$B$65536,2,0)</f>
        <v>#N/A</v>
      </c>
      <c r="U76">
        <v>4</v>
      </c>
      <c r="V76" s="1">
        <v>7</v>
      </c>
      <c r="W76">
        <v>1640.5</v>
      </c>
      <c r="X76">
        <v>1806</v>
      </c>
      <c r="Y76">
        <v>2167</v>
      </c>
      <c r="Z76">
        <f>VLOOKUP(B:B,[4]Sheet1!$A$1:$B$65536,2,0)</f>
        <v>42</v>
      </c>
      <c r="AA76">
        <v>70</v>
      </c>
      <c r="AB76">
        <v>76</v>
      </c>
      <c r="AC76">
        <f>VLOOKUP(B:B,[5]Sheet1!$A$1:$B$65536,2,0)</f>
        <v>1</v>
      </c>
      <c r="AD76">
        <v>5</v>
      </c>
      <c r="AE76">
        <v>6</v>
      </c>
    </row>
    <row r="77" customHeight="1" spans="1:31">
      <c r="A77" s="11">
        <v>75</v>
      </c>
      <c r="B77" s="11">
        <v>744</v>
      </c>
      <c r="C77" s="11" t="s">
        <v>204</v>
      </c>
      <c r="D77" s="11" t="s">
        <v>190</v>
      </c>
      <c r="E77" s="6" t="s">
        <v>292</v>
      </c>
      <c r="F77" s="6">
        <v>190.5</v>
      </c>
      <c r="G77" s="6">
        <v>850</v>
      </c>
      <c r="H77" s="6">
        <v>987</v>
      </c>
      <c r="I77" s="13">
        <v>884</v>
      </c>
      <c r="J77" s="13">
        <v>344</v>
      </c>
      <c r="K77" s="13">
        <v>378.4</v>
      </c>
      <c r="L77" s="6">
        <v>8</v>
      </c>
      <c r="M77" s="6">
        <f t="shared" si="2"/>
        <v>10</v>
      </c>
      <c r="N77" s="4">
        <f>VLOOKUP(B:B,[2]Sheet1!$A$1:$B$65536,2,0)</f>
        <v>15</v>
      </c>
      <c r="O77">
        <v>16</v>
      </c>
      <c r="P77">
        <v>20</v>
      </c>
      <c r="Q77">
        <v>50</v>
      </c>
      <c r="R77">
        <v>87</v>
      </c>
      <c r="S77">
        <v>103</v>
      </c>
      <c r="T77" t="e">
        <f>VLOOKUP(B:B,[3]Sheet1!$A$1:$B$65536,2,0)</f>
        <v>#N/A</v>
      </c>
      <c r="U77">
        <v>9</v>
      </c>
      <c r="V77" s="1">
        <v>11</v>
      </c>
      <c r="W77">
        <v>4251.5</v>
      </c>
      <c r="X77">
        <v>4206</v>
      </c>
      <c r="Y77">
        <v>4680</v>
      </c>
      <c r="Z77">
        <f>VLOOKUP(B:B,[4]Sheet1!$A$1:$B$65536,2,0)</f>
        <v>169</v>
      </c>
      <c r="AA77">
        <v>167</v>
      </c>
      <c r="AB77">
        <v>183</v>
      </c>
      <c r="AC77">
        <f>VLOOKUP(B:B,[5]Sheet1!$A$1:$B$65536,2,0)</f>
        <v>1.3</v>
      </c>
      <c r="AD77">
        <v>12</v>
      </c>
      <c r="AE77">
        <v>14</v>
      </c>
    </row>
    <row r="78" customHeight="1" spans="1:31">
      <c r="A78" s="11">
        <v>76</v>
      </c>
      <c r="B78" s="11">
        <v>745</v>
      </c>
      <c r="C78" s="11" t="s">
        <v>157</v>
      </c>
      <c r="D78" s="11" t="s">
        <v>140</v>
      </c>
      <c r="E78" s="6" t="s">
        <v>293</v>
      </c>
      <c r="F78" s="6">
        <v>1524.86</v>
      </c>
      <c r="G78" s="6">
        <v>1532</v>
      </c>
      <c r="H78" s="6">
        <v>1788</v>
      </c>
      <c r="I78" s="13">
        <v>76</v>
      </c>
      <c r="J78" s="13">
        <v>120</v>
      </c>
      <c r="K78" s="13">
        <v>132</v>
      </c>
      <c r="L78" s="6">
        <v>6</v>
      </c>
      <c r="M78" s="6">
        <f t="shared" si="2"/>
        <v>7</v>
      </c>
      <c r="N78" s="4">
        <f>VLOOKUP(B:B,[2]Sheet1!$A$1:$B$65536,2,0)</f>
        <v>22</v>
      </c>
      <c r="O78">
        <v>15</v>
      </c>
      <c r="P78">
        <v>19</v>
      </c>
      <c r="Q78">
        <v>45</v>
      </c>
      <c r="R78">
        <v>78</v>
      </c>
      <c r="S78">
        <v>92</v>
      </c>
      <c r="T78">
        <f>VLOOKUP(B:B,[3]Sheet1!$A$1:$B$65536,2,0)</f>
        <v>5</v>
      </c>
      <c r="U78">
        <v>11</v>
      </c>
      <c r="V78" s="1">
        <v>15</v>
      </c>
      <c r="W78">
        <v>2962.42</v>
      </c>
      <c r="X78">
        <v>3406</v>
      </c>
      <c r="Y78">
        <v>3720</v>
      </c>
      <c r="Z78">
        <f>VLOOKUP(B:B,[4]Sheet1!$A$1:$B$65536,2,0)</f>
        <v>127</v>
      </c>
      <c r="AA78">
        <v>125</v>
      </c>
      <c r="AB78">
        <v>138</v>
      </c>
      <c r="AC78">
        <f>VLOOKUP(B:B,[5]Sheet1!$A$1:$B$65536,2,0)</f>
        <v>4</v>
      </c>
      <c r="AD78">
        <v>10</v>
      </c>
      <c r="AE78">
        <v>12</v>
      </c>
    </row>
    <row r="79" customHeight="1" spans="1:31">
      <c r="A79" s="11">
        <v>77</v>
      </c>
      <c r="B79" s="11">
        <v>718</v>
      </c>
      <c r="C79" s="11" t="s">
        <v>205</v>
      </c>
      <c r="D79" s="11" t="s">
        <v>190</v>
      </c>
      <c r="E79" s="6" t="s">
        <v>298</v>
      </c>
      <c r="F79" s="6" t="e">
        <v>#N/A</v>
      </c>
      <c r="G79" s="6">
        <v>420</v>
      </c>
      <c r="H79" s="6">
        <f>G79*1.25</f>
        <v>525</v>
      </c>
      <c r="I79" s="13">
        <v>52</v>
      </c>
      <c r="J79" s="13">
        <v>52</v>
      </c>
      <c r="K79" s="13">
        <v>62.4</v>
      </c>
      <c r="L79" s="6">
        <v>2</v>
      </c>
      <c r="M79" s="6">
        <f t="shared" si="2"/>
        <v>2</v>
      </c>
      <c r="N79" s="4">
        <f>VLOOKUP(B:B,[2]Sheet1!$A$1:$B$65536,2,0)</f>
        <v>3</v>
      </c>
      <c r="O79">
        <v>5</v>
      </c>
      <c r="P79">
        <v>8</v>
      </c>
      <c r="Q79">
        <v>20</v>
      </c>
      <c r="R79">
        <v>34</v>
      </c>
      <c r="S79">
        <v>39</v>
      </c>
      <c r="T79">
        <f>VLOOKUP(B:B,[3]Sheet1!$A$1:$B$65536,2,0)</f>
        <v>6</v>
      </c>
      <c r="U79">
        <v>4</v>
      </c>
      <c r="V79" s="1">
        <v>7</v>
      </c>
      <c r="W79">
        <v>820.5</v>
      </c>
      <c r="X79">
        <v>1625</v>
      </c>
      <c r="Y79">
        <v>1942</v>
      </c>
      <c r="Z79">
        <f>VLOOKUP(B:B,[4]Sheet1!$A$1:$B$65536,2,0)</f>
        <v>33</v>
      </c>
      <c r="AA79">
        <v>52</v>
      </c>
      <c r="AB79">
        <v>57</v>
      </c>
      <c r="AC79">
        <f>VLOOKUP(B:B,[5]Sheet1!$A$1:$B$65536,2,0)</f>
        <v>2</v>
      </c>
      <c r="AD79">
        <v>4</v>
      </c>
      <c r="AE79">
        <v>5</v>
      </c>
    </row>
    <row r="80" customHeight="1" spans="1:31">
      <c r="A80" s="11">
        <v>78</v>
      </c>
      <c r="B80" s="11">
        <v>747</v>
      </c>
      <c r="C80" s="11" t="s">
        <v>206</v>
      </c>
      <c r="D80" s="11" t="s">
        <v>190</v>
      </c>
      <c r="E80" s="6" t="s">
        <v>292</v>
      </c>
      <c r="F80" s="6">
        <v>2491.46</v>
      </c>
      <c r="G80" s="6">
        <v>1905</v>
      </c>
      <c r="H80" s="6">
        <v>2156</v>
      </c>
      <c r="I80" s="13">
        <v>76</v>
      </c>
      <c r="J80" s="13">
        <v>134</v>
      </c>
      <c r="K80" s="13">
        <v>147.4</v>
      </c>
      <c r="L80" s="6">
        <v>8</v>
      </c>
      <c r="M80" s="6">
        <f t="shared" si="2"/>
        <v>10</v>
      </c>
      <c r="N80" s="4">
        <f>VLOOKUP(B:B,[2]Sheet1!$A$1:$B$65536,2,0)</f>
        <v>29</v>
      </c>
      <c r="O80">
        <v>15</v>
      </c>
      <c r="P80">
        <v>19</v>
      </c>
      <c r="Q80">
        <v>59</v>
      </c>
      <c r="R80">
        <v>87</v>
      </c>
      <c r="S80">
        <v>103</v>
      </c>
      <c r="T80" t="e">
        <f>VLOOKUP(B:B,[3]Sheet1!$A$1:$B$65536,2,0)</f>
        <v>#N/A</v>
      </c>
      <c r="U80">
        <v>9</v>
      </c>
      <c r="V80" s="1">
        <v>11</v>
      </c>
      <c r="W80">
        <v>1751.5</v>
      </c>
      <c r="X80">
        <v>2730</v>
      </c>
      <c r="Y80">
        <v>3276</v>
      </c>
      <c r="Z80">
        <f>VLOOKUP(B:B,[4]Sheet1!$A$1:$B$65536,2,0)</f>
        <v>62</v>
      </c>
      <c r="AA80">
        <v>111</v>
      </c>
      <c r="AB80">
        <v>122</v>
      </c>
      <c r="AC80">
        <f>VLOOKUP(B:B,[5]Sheet1!$A$1:$B$65536,2,0)</f>
        <v>2</v>
      </c>
      <c r="AD80">
        <v>12</v>
      </c>
      <c r="AE80">
        <v>14</v>
      </c>
    </row>
    <row r="81" customHeight="1" spans="1:31">
      <c r="A81" s="11">
        <v>79</v>
      </c>
      <c r="B81" s="11">
        <v>748</v>
      </c>
      <c r="C81" s="11" t="s">
        <v>225</v>
      </c>
      <c r="D81" s="11" t="s">
        <v>211</v>
      </c>
      <c r="E81" s="6" t="s">
        <v>296</v>
      </c>
      <c r="F81" s="6">
        <v>853</v>
      </c>
      <c r="G81" s="6">
        <v>1280</v>
      </c>
      <c r="H81" s="6">
        <v>1486</v>
      </c>
      <c r="I81" s="13">
        <v>77</v>
      </c>
      <c r="J81" s="13">
        <v>100</v>
      </c>
      <c r="K81" s="13">
        <v>110</v>
      </c>
      <c r="L81" s="6">
        <v>5</v>
      </c>
      <c r="M81" s="6">
        <f t="shared" si="2"/>
        <v>6</v>
      </c>
      <c r="N81" s="4">
        <f>VLOOKUP(B:B,[2]Sheet1!$A$1:$B$65536,2,0)</f>
        <v>1</v>
      </c>
      <c r="O81">
        <v>7</v>
      </c>
      <c r="P81">
        <v>11</v>
      </c>
      <c r="Q81">
        <v>76</v>
      </c>
      <c r="R81">
        <v>65</v>
      </c>
      <c r="S81">
        <v>77</v>
      </c>
      <c r="T81">
        <f>VLOOKUP(B:B,[3]Sheet1!$A$1:$B$65536,2,0)</f>
        <v>9</v>
      </c>
      <c r="U81">
        <v>8</v>
      </c>
      <c r="V81" s="1">
        <v>11</v>
      </c>
      <c r="W81">
        <v>1795.74</v>
      </c>
      <c r="X81">
        <v>3170</v>
      </c>
      <c r="Y81">
        <v>3557</v>
      </c>
      <c r="Z81">
        <f>VLOOKUP(B:B,[4]Sheet1!$A$1:$B$65536,2,0)</f>
        <v>50</v>
      </c>
      <c r="AA81">
        <v>83</v>
      </c>
      <c r="AB81">
        <v>92</v>
      </c>
      <c r="AC81">
        <f>VLOOKUP(B:B,[5]Sheet1!$A$1:$B$65536,2,0)</f>
        <v>2</v>
      </c>
      <c r="AD81">
        <v>7</v>
      </c>
      <c r="AE81">
        <v>8</v>
      </c>
    </row>
    <row r="82" customHeight="1" spans="1:31">
      <c r="A82" s="11">
        <v>80</v>
      </c>
      <c r="B82" s="11">
        <v>750</v>
      </c>
      <c r="C82" s="11" t="s">
        <v>182</v>
      </c>
      <c r="D82" s="11" t="s">
        <v>166</v>
      </c>
      <c r="E82" s="6" t="s">
        <v>295</v>
      </c>
      <c r="F82" s="6">
        <v>5279.6</v>
      </c>
      <c r="G82" s="6">
        <v>5807</v>
      </c>
      <c r="H82" s="6">
        <v>6400</v>
      </c>
      <c r="I82" s="13">
        <v>209</v>
      </c>
      <c r="J82" s="13">
        <v>274</v>
      </c>
      <c r="K82" s="13">
        <v>301.4</v>
      </c>
      <c r="L82" s="6">
        <v>17</v>
      </c>
      <c r="M82" s="6">
        <f t="shared" si="2"/>
        <v>20</v>
      </c>
      <c r="N82" s="4">
        <f>VLOOKUP(B:B,[2]Sheet1!$A$1:$B$65536,2,0)</f>
        <v>56</v>
      </c>
      <c r="O82">
        <v>60</v>
      </c>
      <c r="P82">
        <v>63</v>
      </c>
      <c r="Q82">
        <v>94</v>
      </c>
      <c r="R82">
        <v>177</v>
      </c>
      <c r="S82">
        <v>191</v>
      </c>
      <c r="T82">
        <f>VLOOKUP(B:B,[3]Sheet1!$A$1:$B$65536,2,0)</f>
        <v>25</v>
      </c>
      <c r="U82">
        <v>30</v>
      </c>
      <c r="V82" s="1">
        <v>35</v>
      </c>
      <c r="W82">
        <v>3911.58</v>
      </c>
      <c r="X82">
        <v>5600</v>
      </c>
      <c r="Y82">
        <v>6720</v>
      </c>
      <c r="Z82">
        <f>VLOOKUP(B:B,[4]Sheet1!$A$1:$B$65536,2,0)</f>
        <v>622</v>
      </c>
      <c r="AA82">
        <v>510</v>
      </c>
      <c r="AB82">
        <v>622</v>
      </c>
      <c r="AC82">
        <f>VLOOKUP(B:B,[5]Sheet1!$A$1:$B$65536,2,0)</f>
        <v>8</v>
      </c>
      <c r="AD82">
        <v>17</v>
      </c>
      <c r="AE82">
        <v>20</v>
      </c>
    </row>
    <row r="83" customHeight="1" spans="1:31">
      <c r="A83" s="11">
        <v>81</v>
      </c>
      <c r="B83" s="11">
        <v>752</v>
      </c>
      <c r="C83" s="11" t="s">
        <v>158</v>
      </c>
      <c r="D83" s="11" t="s">
        <v>140</v>
      </c>
      <c r="E83" s="6" t="s">
        <v>296</v>
      </c>
      <c r="F83" s="6">
        <v>957.5</v>
      </c>
      <c r="G83" s="6">
        <v>1280</v>
      </c>
      <c r="H83" s="6">
        <v>1486</v>
      </c>
      <c r="I83" s="13">
        <v>48</v>
      </c>
      <c r="J83" s="13">
        <v>100</v>
      </c>
      <c r="K83" s="13">
        <v>110</v>
      </c>
      <c r="L83" s="6">
        <v>5</v>
      </c>
      <c r="M83" s="6">
        <f t="shared" si="2"/>
        <v>6</v>
      </c>
      <c r="N83" s="4">
        <f>VLOOKUP(B:B,[2]Sheet1!$A$1:$B$65536,2,0)</f>
        <v>6</v>
      </c>
      <c r="O83">
        <v>9</v>
      </c>
      <c r="P83">
        <v>14</v>
      </c>
      <c r="Q83">
        <v>48</v>
      </c>
      <c r="R83">
        <v>65</v>
      </c>
      <c r="S83">
        <v>77</v>
      </c>
      <c r="T83">
        <f>VLOOKUP(B:B,[3]Sheet1!$A$1:$B$65536,2,0)</f>
        <v>14</v>
      </c>
      <c r="U83">
        <v>8</v>
      </c>
      <c r="V83" s="1">
        <v>11</v>
      </c>
      <c r="W83">
        <v>328</v>
      </c>
      <c r="X83">
        <v>1307</v>
      </c>
      <c r="Y83">
        <v>1568</v>
      </c>
      <c r="Z83">
        <f>VLOOKUP(B:B,[4]Sheet1!$A$1:$B$65536,2,0)</f>
        <v>77</v>
      </c>
      <c r="AA83">
        <v>83</v>
      </c>
      <c r="AB83">
        <v>92</v>
      </c>
      <c r="AC83">
        <f>VLOOKUP(B:B,[5]Sheet1!$A$1:$B$65536,2,0)</f>
        <v>6</v>
      </c>
      <c r="AD83">
        <v>8</v>
      </c>
      <c r="AE83">
        <v>10</v>
      </c>
    </row>
    <row r="84" customHeight="1" spans="1:31">
      <c r="A84" s="11">
        <v>82</v>
      </c>
      <c r="B84" s="11">
        <v>753</v>
      </c>
      <c r="C84" s="11" t="s">
        <v>183</v>
      </c>
      <c r="D84" s="11" t="s">
        <v>166</v>
      </c>
      <c r="E84" s="6" t="s">
        <v>294</v>
      </c>
      <c r="F84" s="6">
        <v>363</v>
      </c>
      <c r="G84" s="6">
        <v>697</v>
      </c>
      <c r="H84" s="6">
        <v>800</v>
      </c>
      <c r="I84" s="13">
        <v>27</v>
      </c>
      <c r="J84" s="13">
        <v>71</v>
      </c>
      <c r="K84" s="13">
        <v>81.65</v>
      </c>
      <c r="L84" s="6">
        <v>3</v>
      </c>
      <c r="M84" s="6">
        <f t="shared" si="2"/>
        <v>4</v>
      </c>
      <c r="N84" s="4" t="e">
        <f>VLOOKUP(B:B,[2]Sheet1!$A$1:$B$65536,2,0)</f>
        <v>#N/A</v>
      </c>
      <c r="O84">
        <v>7</v>
      </c>
      <c r="P84">
        <v>11</v>
      </c>
      <c r="Q84">
        <v>37</v>
      </c>
      <c r="R84">
        <v>47</v>
      </c>
      <c r="S84">
        <v>52</v>
      </c>
      <c r="T84" t="e">
        <f>VLOOKUP(B:B,[3]Sheet1!$A$1:$B$65536,2,0)</f>
        <v>#N/A</v>
      </c>
      <c r="U84">
        <v>4</v>
      </c>
      <c r="V84" s="1">
        <v>7</v>
      </c>
      <c r="W84">
        <v>464.09</v>
      </c>
      <c r="X84">
        <v>1307</v>
      </c>
      <c r="Y84">
        <v>1568</v>
      </c>
      <c r="Z84">
        <f>VLOOKUP(B:B,[4]Sheet1!$A$1:$B$65536,2,0)</f>
        <v>48</v>
      </c>
      <c r="AA84">
        <v>70</v>
      </c>
      <c r="AB84">
        <v>76</v>
      </c>
      <c r="AC84">
        <f>VLOOKUP(B:B,[5]Sheet1!$A$1:$B$65536,2,0)</f>
        <v>5</v>
      </c>
      <c r="AD84">
        <v>6</v>
      </c>
      <c r="AE84">
        <v>7</v>
      </c>
    </row>
    <row r="85" customHeight="1" spans="1:31">
      <c r="A85" s="11">
        <v>83</v>
      </c>
      <c r="B85" s="11">
        <v>754</v>
      </c>
      <c r="C85" s="11" t="s">
        <v>241</v>
      </c>
      <c r="D85" s="11" t="s">
        <v>229</v>
      </c>
      <c r="E85" s="6" t="s">
        <v>292</v>
      </c>
      <c r="F85" s="6">
        <v>2902.3</v>
      </c>
      <c r="G85" s="6">
        <v>2222</v>
      </c>
      <c r="H85" s="6">
        <v>2394</v>
      </c>
      <c r="I85" s="13">
        <v>99</v>
      </c>
      <c r="J85" s="13">
        <v>134</v>
      </c>
      <c r="K85" s="13">
        <v>147.4</v>
      </c>
      <c r="L85" s="6">
        <v>8</v>
      </c>
      <c r="M85" s="6">
        <f t="shared" si="2"/>
        <v>10</v>
      </c>
      <c r="N85" s="4">
        <f>VLOOKUP(B:B,[2]Sheet1!$A$1:$B$65536,2,0)</f>
        <v>2</v>
      </c>
      <c r="O85">
        <v>9</v>
      </c>
      <c r="P85">
        <v>14</v>
      </c>
      <c r="Q85">
        <v>32</v>
      </c>
      <c r="R85">
        <v>87</v>
      </c>
      <c r="S85">
        <v>103</v>
      </c>
      <c r="T85">
        <f>VLOOKUP(B:B,[3]Sheet1!$A$1:$B$65536,2,0)</f>
        <v>9</v>
      </c>
      <c r="U85">
        <v>17</v>
      </c>
      <c r="V85" s="1">
        <v>21</v>
      </c>
      <c r="W85">
        <v>837.5</v>
      </c>
      <c r="X85">
        <v>1326</v>
      </c>
      <c r="Y85">
        <v>1591</v>
      </c>
      <c r="Z85">
        <f>VLOOKUP(B:B,[4]Sheet1!$A$1:$B$65536,2,0)</f>
        <v>154</v>
      </c>
      <c r="AA85">
        <v>167</v>
      </c>
      <c r="AB85">
        <v>183</v>
      </c>
      <c r="AC85">
        <f>VLOOKUP(B:B,[5]Sheet1!$A$1:$B$65536,2,0)</f>
        <v>9</v>
      </c>
      <c r="AD85">
        <v>13</v>
      </c>
      <c r="AE85">
        <v>16</v>
      </c>
    </row>
    <row r="86" customHeight="1" spans="1:31">
      <c r="A86" s="11">
        <v>84</v>
      </c>
      <c r="B86" s="11">
        <v>101453</v>
      </c>
      <c r="C86" s="11" t="s">
        <v>242</v>
      </c>
      <c r="D86" s="11" t="s">
        <v>229</v>
      </c>
      <c r="E86" s="6" t="s">
        <v>293</v>
      </c>
      <c r="F86" s="6" t="e">
        <v>#N/A</v>
      </c>
      <c r="G86" s="6">
        <v>850</v>
      </c>
      <c r="H86" s="6">
        <v>987</v>
      </c>
      <c r="I86" s="13" t="e">
        <v>#N/A</v>
      </c>
      <c r="J86" s="13">
        <v>115</v>
      </c>
      <c r="K86" s="13">
        <v>126.5</v>
      </c>
      <c r="L86" s="6">
        <v>6</v>
      </c>
      <c r="M86" s="6">
        <f t="shared" si="2"/>
        <v>7</v>
      </c>
      <c r="N86" s="4">
        <f>VLOOKUP(B:B,[2]Sheet1!$A$1:$B$65536,2,0)</f>
        <v>10</v>
      </c>
      <c r="O86">
        <v>11</v>
      </c>
      <c r="P86">
        <v>14</v>
      </c>
      <c r="Q86" t="e">
        <v>#N/A</v>
      </c>
      <c r="R86">
        <v>73</v>
      </c>
      <c r="S86">
        <v>86</v>
      </c>
      <c r="T86">
        <f>VLOOKUP(B:B,[3]Sheet1!$A$1:$B$65536,2,0)</f>
        <v>8</v>
      </c>
      <c r="U86">
        <v>11</v>
      </c>
      <c r="V86" s="1">
        <v>15</v>
      </c>
      <c r="W86">
        <v>940.46</v>
      </c>
      <c r="X86">
        <v>1142</v>
      </c>
      <c r="Y86">
        <v>1370</v>
      </c>
      <c r="Z86">
        <f>VLOOKUP(B:B,[4]Sheet1!$A$1:$B$65536,2,0)</f>
        <v>123</v>
      </c>
      <c r="AA86">
        <v>125</v>
      </c>
      <c r="AB86">
        <v>138</v>
      </c>
      <c r="AC86">
        <f>VLOOKUP(B:B,[5]Sheet1!$A$1:$B$65536,2,0)</f>
        <v>5</v>
      </c>
      <c r="AD86">
        <v>10</v>
      </c>
      <c r="AE86">
        <v>12</v>
      </c>
    </row>
    <row r="87" customHeight="1" spans="1:31">
      <c r="A87" s="11">
        <v>85</v>
      </c>
      <c r="B87" s="11">
        <v>102479</v>
      </c>
      <c r="C87" s="11" t="s">
        <v>207</v>
      </c>
      <c r="D87" s="11" t="s">
        <v>190</v>
      </c>
      <c r="E87" s="6" t="s">
        <v>296</v>
      </c>
      <c r="F87" s="6" t="e">
        <v>#N/A</v>
      </c>
      <c r="G87" s="6">
        <v>1280</v>
      </c>
      <c r="H87" s="6">
        <v>1486</v>
      </c>
      <c r="I87" s="13" t="e">
        <v>#N/A</v>
      </c>
      <c r="J87" s="13">
        <v>94</v>
      </c>
      <c r="K87" s="13">
        <v>103.4</v>
      </c>
      <c r="L87" s="6">
        <v>5</v>
      </c>
      <c r="M87" s="6">
        <f t="shared" si="2"/>
        <v>6</v>
      </c>
      <c r="N87" s="4">
        <f>VLOOKUP(B:B,[2]Sheet1!$A$1:$B$65536,2,0)</f>
        <v>11</v>
      </c>
      <c r="O87">
        <v>9</v>
      </c>
      <c r="P87">
        <v>14</v>
      </c>
      <c r="Q87" t="e">
        <v>#N/A</v>
      </c>
      <c r="R87">
        <v>60</v>
      </c>
      <c r="S87">
        <v>71</v>
      </c>
      <c r="T87">
        <f>VLOOKUP(B:B,[3]Sheet1!$A$1:$B$65536,2,0)</f>
        <v>4</v>
      </c>
      <c r="U87">
        <v>8</v>
      </c>
      <c r="V87" s="1">
        <v>11</v>
      </c>
      <c r="W87">
        <v>570.3</v>
      </c>
      <c r="X87">
        <v>1307</v>
      </c>
      <c r="Y87">
        <v>1568</v>
      </c>
      <c r="Z87">
        <f>VLOOKUP(B:B,[4]Sheet1!$A$1:$B$65536,2,0)</f>
        <v>112</v>
      </c>
      <c r="AA87">
        <v>111</v>
      </c>
      <c r="AB87">
        <v>122</v>
      </c>
      <c r="AC87" t="e">
        <f>VLOOKUP(B:B,[5]Sheet1!$A$1:$B$65536,2,0)</f>
        <v>#N/A</v>
      </c>
      <c r="AD87">
        <v>7</v>
      </c>
      <c r="AE87">
        <v>8</v>
      </c>
    </row>
    <row r="88" customHeight="1" spans="1:31">
      <c r="A88" s="11">
        <v>86</v>
      </c>
      <c r="B88" s="11">
        <v>102478</v>
      </c>
      <c r="C88" s="11" t="s">
        <v>208</v>
      </c>
      <c r="D88" s="11" t="s">
        <v>190</v>
      </c>
      <c r="E88" s="6" t="s">
        <v>294</v>
      </c>
      <c r="F88" s="6" t="e">
        <v>#N/A</v>
      </c>
      <c r="G88" s="6">
        <v>697</v>
      </c>
      <c r="H88" s="6">
        <v>800</v>
      </c>
      <c r="I88" s="13" t="e">
        <v>#N/A</v>
      </c>
      <c r="J88" s="13">
        <v>69</v>
      </c>
      <c r="K88" s="13">
        <v>79.35</v>
      </c>
      <c r="L88" s="6">
        <v>3</v>
      </c>
      <c r="M88" s="6">
        <f t="shared" si="2"/>
        <v>4</v>
      </c>
      <c r="N88" s="4">
        <f>VLOOKUP(B:B,[2]Sheet1!$A$1:$B$65536,2,0)</f>
        <v>6</v>
      </c>
      <c r="O88">
        <v>7</v>
      </c>
      <c r="P88">
        <v>11</v>
      </c>
      <c r="Q88" t="e">
        <v>#N/A</v>
      </c>
      <c r="R88">
        <v>42</v>
      </c>
      <c r="S88">
        <v>47</v>
      </c>
      <c r="T88">
        <f>VLOOKUP(B:B,[3]Sheet1!$A$1:$B$65536,2,0)</f>
        <v>1</v>
      </c>
      <c r="U88">
        <v>4</v>
      </c>
      <c r="V88" s="1">
        <v>7</v>
      </c>
      <c r="W88">
        <v>788.01</v>
      </c>
      <c r="X88">
        <v>1307</v>
      </c>
      <c r="Y88">
        <v>1568</v>
      </c>
      <c r="Z88">
        <f>VLOOKUP(B:B,[4]Sheet1!$A$1:$B$65536,2,0)</f>
        <v>71</v>
      </c>
      <c r="AA88">
        <v>70</v>
      </c>
      <c r="AB88">
        <v>76</v>
      </c>
      <c r="AC88" t="e">
        <f>VLOOKUP(B:B,[5]Sheet1!$A$1:$B$65536,2,0)</f>
        <v>#N/A</v>
      </c>
      <c r="AD88">
        <v>5</v>
      </c>
      <c r="AE88">
        <v>6</v>
      </c>
    </row>
    <row r="89" customHeight="1" spans="1:31">
      <c r="A89" s="11">
        <v>87</v>
      </c>
      <c r="B89" s="11">
        <v>102567</v>
      </c>
      <c r="C89" s="11" t="s">
        <v>226</v>
      </c>
      <c r="D89" s="11" t="s">
        <v>211</v>
      </c>
      <c r="E89" s="6" t="s">
        <v>294</v>
      </c>
      <c r="F89" s="6" t="e">
        <v>#N/A</v>
      </c>
      <c r="G89" s="6">
        <v>697</v>
      </c>
      <c r="H89" s="6">
        <v>800</v>
      </c>
      <c r="I89" s="13" t="e">
        <v>#N/A</v>
      </c>
      <c r="J89" s="13">
        <v>69</v>
      </c>
      <c r="K89" s="13">
        <v>79.35</v>
      </c>
      <c r="L89" s="6">
        <v>3</v>
      </c>
      <c r="M89" s="6">
        <f t="shared" si="2"/>
        <v>4</v>
      </c>
      <c r="N89" s="4">
        <f>VLOOKUP(B:B,[2]Sheet1!$A$1:$B$65536,2,0)</f>
        <v>3</v>
      </c>
      <c r="O89">
        <v>7</v>
      </c>
      <c r="P89">
        <v>11</v>
      </c>
      <c r="Q89" t="e">
        <v>#N/A</v>
      </c>
      <c r="R89">
        <v>42</v>
      </c>
      <c r="S89">
        <v>47</v>
      </c>
      <c r="T89" t="e">
        <f>VLOOKUP(B:B,[3]Sheet1!$A$1:$B$65536,2,0)</f>
        <v>#N/A</v>
      </c>
      <c r="U89">
        <v>4</v>
      </c>
      <c r="V89" s="1">
        <v>7</v>
      </c>
      <c r="W89">
        <v>1452</v>
      </c>
      <c r="X89">
        <v>1806</v>
      </c>
      <c r="Y89">
        <v>2167</v>
      </c>
      <c r="Z89">
        <f>VLOOKUP(B:B,[4]Sheet1!$A$1:$B$65536,2,0)</f>
        <v>38</v>
      </c>
      <c r="AA89">
        <v>70</v>
      </c>
      <c r="AB89">
        <v>76</v>
      </c>
      <c r="AC89" t="e">
        <f>VLOOKUP(B:B,[5]Sheet1!$A$1:$B$65536,2,0)</f>
        <v>#N/A</v>
      </c>
      <c r="AD89">
        <v>5</v>
      </c>
      <c r="AE89">
        <v>6</v>
      </c>
    </row>
    <row r="90" customHeight="1" spans="1:31">
      <c r="A90" s="11">
        <v>88</v>
      </c>
      <c r="B90" s="11">
        <v>102564</v>
      </c>
      <c r="C90" s="11" t="s">
        <v>227</v>
      </c>
      <c r="D90" s="11" t="s">
        <v>211</v>
      </c>
      <c r="E90" s="6" t="s">
        <v>294</v>
      </c>
      <c r="F90" s="6" t="e">
        <v>#N/A</v>
      </c>
      <c r="G90" s="6">
        <v>697</v>
      </c>
      <c r="H90" s="6">
        <v>800</v>
      </c>
      <c r="I90" s="13" t="e">
        <v>#N/A</v>
      </c>
      <c r="J90" s="13">
        <v>69</v>
      </c>
      <c r="K90" s="13">
        <v>79.35</v>
      </c>
      <c r="L90" s="6">
        <v>3</v>
      </c>
      <c r="M90" s="6">
        <f t="shared" si="2"/>
        <v>4</v>
      </c>
      <c r="N90" s="4">
        <f>VLOOKUP(B:B,[2]Sheet1!$A$1:$B$65536,2,0)</f>
        <v>1</v>
      </c>
      <c r="O90">
        <v>5</v>
      </c>
      <c r="P90">
        <v>8</v>
      </c>
      <c r="Q90" t="e">
        <v>#N/A</v>
      </c>
      <c r="R90">
        <v>42</v>
      </c>
      <c r="S90">
        <v>47</v>
      </c>
      <c r="T90">
        <f>VLOOKUP(B:B,[3]Sheet1!$A$1:$B$65536,2,0)</f>
        <v>4</v>
      </c>
      <c r="U90">
        <v>6</v>
      </c>
      <c r="V90" s="1">
        <v>10</v>
      </c>
      <c r="W90">
        <v>1637.5</v>
      </c>
      <c r="X90">
        <v>1806</v>
      </c>
      <c r="Y90">
        <v>2167</v>
      </c>
      <c r="Z90">
        <f>VLOOKUP(B:B,[4]Sheet1!$A$1:$B$65536,2,0)</f>
        <v>55</v>
      </c>
      <c r="AA90">
        <v>70</v>
      </c>
      <c r="AB90">
        <v>76</v>
      </c>
      <c r="AC90">
        <f>VLOOKUP(B:B,[5]Sheet1!$A$1:$B$65536,2,0)</f>
        <v>2</v>
      </c>
      <c r="AD90">
        <v>5</v>
      </c>
      <c r="AE90">
        <v>6</v>
      </c>
    </row>
    <row r="91" customHeight="1" spans="1:31">
      <c r="A91" s="11">
        <v>89</v>
      </c>
      <c r="B91" s="11">
        <v>102565</v>
      </c>
      <c r="C91" s="11" t="s">
        <v>159</v>
      </c>
      <c r="D91" s="11" t="s">
        <v>140</v>
      </c>
      <c r="E91" s="6" t="s">
        <v>296</v>
      </c>
      <c r="F91" s="6" t="e">
        <v>#N/A</v>
      </c>
      <c r="G91" s="6">
        <v>1280</v>
      </c>
      <c r="H91" s="6">
        <v>1486</v>
      </c>
      <c r="I91" s="13" t="e">
        <v>#N/A</v>
      </c>
      <c r="J91" s="13">
        <v>94</v>
      </c>
      <c r="K91" s="13">
        <v>103.4</v>
      </c>
      <c r="L91" s="6">
        <v>5</v>
      </c>
      <c r="M91" s="6">
        <f t="shared" si="2"/>
        <v>6</v>
      </c>
      <c r="N91" s="4">
        <f>VLOOKUP(B:B,[2]Sheet1!$A$1:$B$65536,2,0)</f>
        <v>7</v>
      </c>
      <c r="O91">
        <v>9</v>
      </c>
      <c r="P91">
        <v>14</v>
      </c>
      <c r="Q91" t="e">
        <v>#N/A</v>
      </c>
      <c r="R91">
        <v>60</v>
      </c>
      <c r="S91">
        <v>71</v>
      </c>
      <c r="T91" t="e">
        <f>VLOOKUP(B:B,[3]Sheet1!$A$1:$B$65536,2,0)</f>
        <v>#N/A</v>
      </c>
      <c r="U91">
        <v>6</v>
      </c>
      <c r="V91" s="1">
        <v>8</v>
      </c>
      <c r="W91">
        <v>1563.73</v>
      </c>
      <c r="X91">
        <v>1907</v>
      </c>
      <c r="Y91">
        <v>2288</v>
      </c>
      <c r="Z91">
        <f>VLOOKUP(B:B,[4]Sheet1!$A$1:$B$65536,2,0)</f>
        <v>113</v>
      </c>
      <c r="AA91">
        <v>111</v>
      </c>
      <c r="AB91">
        <v>122</v>
      </c>
      <c r="AC91">
        <f>VLOOKUP(B:B,[5]Sheet1!$A$1:$B$65536,2,0)</f>
        <v>7</v>
      </c>
      <c r="AD91">
        <v>8</v>
      </c>
      <c r="AE91">
        <v>10</v>
      </c>
    </row>
    <row r="92" customHeight="1" spans="1:31">
      <c r="A92" s="11">
        <v>90</v>
      </c>
      <c r="B92" s="11">
        <v>102934</v>
      </c>
      <c r="C92" s="11" t="s">
        <v>160</v>
      </c>
      <c r="D92" s="11" t="s">
        <v>140</v>
      </c>
      <c r="E92" s="6" t="s">
        <v>292</v>
      </c>
      <c r="F92" s="6" t="e">
        <v>#N/A</v>
      </c>
      <c r="G92" s="6">
        <v>1012</v>
      </c>
      <c r="H92" s="6">
        <v>1164</v>
      </c>
      <c r="I92" s="13" t="e">
        <v>#N/A</v>
      </c>
      <c r="J92" s="13">
        <v>134</v>
      </c>
      <c r="K92" s="13">
        <v>147.4</v>
      </c>
      <c r="L92" s="6">
        <v>8</v>
      </c>
      <c r="M92" s="6">
        <f t="shared" si="2"/>
        <v>10</v>
      </c>
      <c r="N92" s="4">
        <f>VLOOKUP(B:B,[2]Sheet1!$A$1:$B$65536,2,0)</f>
        <v>15</v>
      </c>
      <c r="O92">
        <v>15</v>
      </c>
      <c r="P92">
        <v>19</v>
      </c>
      <c r="Q92" t="e">
        <v>#N/A</v>
      </c>
      <c r="R92">
        <v>87</v>
      </c>
      <c r="S92">
        <v>103</v>
      </c>
      <c r="T92">
        <f>VLOOKUP(B:B,[3]Sheet1!$A$1:$B$65536,2,0)</f>
        <v>72</v>
      </c>
      <c r="U92">
        <v>23</v>
      </c>
      <c r="V92" s="1">
        <v>27</v>
      </c>
      <c r="W92">
        <v>4125.31</v>
      </c>
      <c r="X92">
        <v>4206</v>
      </c>
      <c r="Y92">
        <v>4680</v>
      </c>
      <c r="Z92">
        <f>VLOOKUP(B:B,[4]Sheet1!$A$1:$B$65536,2,0)</f>
        <v>207</v>
      </c>
      <c r="AA92">
        <v>195</v>
      </c>
      <c r="AB92">
        <v>214</v>
      </c>
      <c r="AC92">
        <f>VLOOKUP(B:B,[5]Sheet1!$A$1:$B$65536,2,0)</f>
        <v>6</v>
      </c>
      <c r="AD92">
        <v>13</v>
      </c>
      <c r="AE92">
        <v>16</v>
      </c>
    </row>
    <row r="93" customHeight="1" spans="1:31">
      <c r="A93" s="11">
        <v>91</v>
      </c>
      <c r="B93" s="11">
        <v>102935</v>
      </c>
      <c r="C93" s="11" t="s">
        <v>209</v>
      </c>
      <c r="D93" s="11" t="s">
        <v>190</v>
      </c>
      <c r="E93" s="6" t="s">
        <v>296</v>
      </c>
      <c r="F93" s="6" t="e">
        <v>#N/A</v>
      </c>
      <c r="G93" s="6">
        <v>1280</v>
      </c>
      <c r="H93" s="6">
        <v>1486</v>
      </c>
      <c r="I93" s="13" t="e">
        <v>#N/A</v>
      </c>
      <c r="J93" s="13">
        <v>94</v>
      </c>
      <c r="K93" s="13">
        <v>103.4</v>
      </c>
      <c r="L93" s="6">
        <v>5</v>
      </c>
      <c r="M93" s="6">
        <f t="shared" si="2"/>
        <v>6</v>
      </c>
      <c r="N93" s="4">
        <f>VLOOKUP(B:B,[2]Sheet1!$A$1:$B$65536,2,0)</f>
        <v>7</v>
      </c>
      <c r="O93">
        <v>9</v>
      </c>
      <c r="P93">
        <v>14</v>
      </c>
      <c r="Q93" t="e">
        <v>#N/A</v>
      </c>
      <c r="R93">
        <v>60</v>
      </c>
      <c r="S93">
        <v>71</v>
      </c>
      <c r="T93">
        <f>VLOOKUP(B:B,[3]Sheet1!$A$1:$B$65536,2,0)</f>
        <v>7</v>
      </c>
      <c r="U93">
        <v>8</v>
      </c>
      <c r="V93" s="1">
        <v>11</v>
      </c>
      <c r="W93">
        <v>2823.03</v>
      </c>
      <c r="X93">
        <v>3096</v>
      </c>
      <c r="Y93">
        <v>3468</v>
      </c>
      <c r="Z93">
        <f>VLOOKUP(B:B,[4]Sheet1!$A$1:$B$65536,2,0)</f>
        <v>134</v>
      </c>
      <c r="AA93">
        <v>111</v>
      </c>
      <c r="AB93">
        <v>122</v>
      </c>
      <c r="AC93">
        <f>VLOOKUP(B:B,[5]Sheet1!$A$1:$B$65536,2,0)</f>
        <v>2</v>
      </c>
      <c r="AD93">
        <v>7</v>
      </c>
      <c r="AE93">
        <v>8</v>
      </c>
    </row>
    <row r="94" customHeight="1" spans="1:31">
      <c r="A94" s="11">
        <v>92</v>
      </c>
      <c r="B94" s="11">
        <v>103198</v>
      </c>
      <c r="C94" s="11" t="s">
        <v>161</v>
      </c>
      <c r="D94" s="11" t="s">
        <v>140</v>
      </c>
      <c r="E94" s="6" t="s">
        <v>293</v>
      </c>
      <c r="F94" s="6" t="e">
        <v>#N/A</v>
      </c>
      <c r="G94" s="6">
        <v>1012</v>
      </c>
      <c r="H94" s="6">
        <v>1164</v>
      </c>
      <c r="I94" s="13" t="e">
        <v>#N/A</v>
      </c>
      <c r="J94" s="13">
        <v>115</v>
      </c>
      <c r="K94" s="13">
        <v>126.5</v>
      </c>
      <c r="L94" s="6">
        <v>6</v>
      </c>
      <c r="M94" s="6">
        <f t="shared" si="2"/>
        <v>7</v>
      </c>
      <c r="N94" s="4">
        <f>VLOOKUP(B:B,[2]Sheet1!$A$1:$B$65536,2,0)</f>
        <v>11</v>
      </c>
      <c r="O94">
        <v>11</v>
      </c>
      <c r="P94">
        <v>14</v>
      </c>
      <c r="Q94" t="e">
        <v>#N/A</v>
      </c>
      <c r="R94">
        <v>73</v>
      </c>
      <c r="S94">
        <v>86</v>
      </c>
      <c r="T94">
        <f>VLOOKUP(B:B,[3]Sheet1!$A$1:$B$65536,2,0)</f>
        <v>19</v>
      </c>
      <c r="U94">
        <v>11</v>
      </c>
      <c r="V94" s="1">
        <v>15</v>
      </c>
      <c r="W94">
        <v>1077.91</v>
      </c>
      <c r="X94">
        <v>1425</v>
      </c>
      <c r="Y94">
        <v>1710</v>
      </c>
      <c r="Z94">
        <f>VLOOKUP(B:B,[4]Sheet1!$A$1:$B$65536,2,0)</f>
        <v>117</v>
      </c>
      <c r="AA94">
        <v>125</v>
      </c>
      <c r="AB94">
        <v>138</v>
      </c>
      <c r="AC94" t="e">
        <f>VLOOKUP(B:B,[5]Sheet1!$A$1:$B$65536,2,0)</f>
        <v>#N/A</v>
      </c>
      <c r="AD94">
        <v>9</v>
      </c>
      <c r="AE94">
        <v>11</v>
      </c>
    </row>
    <row r="95" customHeight="1" spans="1:31">
      <c r="A95" s="11">
        <v>93</v>
      </c>
      <c r="B95" s="11">
        <v>103199</v>
      </c>
      <c r="C95" s="11" t="s">
        <v>162</v>
      </c>
      <c r="D95" s="11" t="s">
        <v>140</v>
      </c>
      <c r="E95" s="6" t="s">
        <v>296</v>
      </c>
      <c r="F95" s="6" t="e">
        <v>#N/A</v>
      </c>
      <c r="G95" s="6">
        <v>1280</v>
      </c>
      <c r="H95" s="6">
        <v>1486</v>
      </c>
      <c r="I95" s="13" t="e">
        <v>#N/A</v>
      </c>
      <c r="J95" s="13">
        <v>94</v>
      </c>
      <c r="K95" s="13">
        <v>103.4</v>
      </c>
      <c r="L95" s="6">
        <v>5</v>
      </c>
      <c r="M95" s="6">
        <f t="shared" si="2"/>
        <v>6</v>
      </c>
      <c r="N95" s="4">
        <f>VLOOKUP(B:B,[2]Sheet1!$A$1:$B$65536,2,0)</f>
        <v>11</v>
      </c>
      <c r="O95">
        <v>9</v>
      </c>
      <c r="P95">
        <v>14</v>
      </c>
      <c r="Q95" t="e">
        <v>#N/A</v>
      </c>
      <c r="R95">
        <v>60</v>
      </c>
      <c r="S95">
        <v>71</v>
      </c>
      <c r="T95">
        <f>VLOOKUP(B:B,[3]Sheet1!$A$1:$B$65536,2,0)</f>
        <v>2</v>
      </c>
      <c r="U95">
        <v>8</v>
      </c>
      <c r="V95" s="1">
        <v>11</v>
      </c>
      <c r="W95">
        <v>802.8</v>
      </c>
      <c r="X95">
        <v>1307</v>
      </c>
      <c r="Y95">
        <v>1568</v>
      </c>
      <c r="Z95">
        <f>VLOOKUP(B:B,[4]Sheet1!$A$1:$B$65536,2,0)</f>
        <v>137</v>
      </c>
      <c r="AA95">
        <v>111</v>
      </c>
      <c r="AB95">
        <v>122</v>
      </c>
      <c r="AC95">
        <f>VLOOKUP(B:B,[5]Sheet1!$A$1:$B$65536,2,0)</f>
        <v>2</v>
      </c>
      <c r="AD95">
        <v>7</v>
      </c>
      <c r="AE95">
        <v>8</v>
      </c>
    </row>
    <row r="96" customHeight="1" spans="1:31">
      <c r="A96" s="11">
        <v>94</v>
      </c>
      <c r="B96" s="11">
        <v>103639</v>
      </c>
      <c r="C96" s="11" t="s">
        <v>184</v>
      </c>
      <c r="D96" s="11" t="s">
        <v>166</v>
      </c>
      <c r="E96" s="6" t="s">
        <v>296</v>
      </c>
      <c r="F96" s="6" t="e">
        <v>#N/A</v>
      </c>
      <c r="G96" s="6">
        <v>1280</v>
      </c>
      <c r="H96" s="6">
        <v>1486</v>
      </c>
      <c r="I96" s="13" t="e">
        <v>#N/A</v>
      </c>
      <c r="J96" s="13">
        <v>94</v>
      </c>
      <c r="K96" s="13">
        <v>103.4</v>
      </c>
      <c r="L96" s="6">
        <v>5</v>
      </c>
      <c r="M96" s="6">
        <f t="shared" si="2"/>
        <v>6</v>
      </c>
      <c r="N96" s="4">
        <f>VLOOKUP(B:B,[2]Sheet1!$A$1:$B$65536,2,0)</f>
        <v>31</v>
      </c>
      <c r="O96">
        <v>15</v>
      </c>
      <c r="P96">
        <v>19</v>
      </c>
      <c r="Q96" t="e">
        <v>#N/A</v>
      </c>
      <c r="R96">
        <v>60</v>
      </c>
      <c r="S96">
        <v>71</v>
      </c>
      <c r="T96">
        <f>VLOOKUP(B:B,[3]Sheet1!$A$1:$B$65536,2,0)</f>
        <v>10</v>
      </c>
      <c r="U96">
        <v>8</v>
      </c>
      <c r="V96" s="1">
        <v>11</v>
      </c>
      <c r="W96">
        <v>3293.48</v>
      </c>
      <c r="X96">
        <v>3006</v>
      </c>
      <c r="Y96">
        <v>3360</v>
      </c>
      <c r="Z96">
        <f>VLOOKUP(B:B,[4]Sheet1!$A$1:$B$65536,2,0)</f>
        <v>136</v>
      </c>
      <c r="AA96">
        <v>111</v>
      </c>
      <c r="AB96">
        <v>122</v>
      </c>
      <c r="AC96">
        <f>VLOOKUP(B:B,[5]Sheet1!$A$1:$B$65536,2,0)</f>
        <v>1</v>
      </c>
      <c r="AD96">
        <v>7</v>
      </c>
      <c r="AE96">
        <v>8</v>
      </c>
    </row>
    <row r="97" customHeight="1" spans="1:31">
      <c r="A97" s="11">
        <v>95</v>
      </c>
      <c r="B97" s="5">
        <v>104838</v>
      </c>
      <c r="C97" s="5" t="s">
        <v>243</v>
      </c>
      <c r="D97" s="5" t="s">
        <v>229</v>
      </c>
      <c r="E97" s="6" t="s">
        <v>294</v>
      </c>
      <c r="F97" s="6" t="e">
        <v>#N/A</v>
      </c>
      <c r="G97" s="6">
        <v>697</v>
      </c>
      <c r="H97" s="6">
        <v>800</v>
      </c>
      <c r="I97" s="13" t="e">
        <v>#N/A</v>
      </c>
      <c r="J97" s="13">
        <v>69</v>
      </c>
      <c r="K97" s="13">
        <v>79.35</v>
      </c>
      <c r="L97" s="6">
        <v>3</v>
      </c>
      <c r="M97" s="6">
        <f t="shared" si="2"/>
        <v>4</v>
      </c>
      <c r="N97" s="4">
        <f>VLOOKUP(B:B,[2]Sheet1!$A$1:$B$65536,2,0)</f>
        <v>1</v>
      </c>
      <c r="O97">
        <v>5</v>
      </c>
      <c r="P97">
        <v>8</v>
      </c>
      <c r="Q97" t="e">
        <v>#N/A</v>
      </c>
      <c r="R97">
        <v>35</v>
      </c>
      <c r="S97">
        <v>40</v>
      </c>
      <c r="T97">
        <f>VLOOKUP(B:B,[3]Sheet1!$A$1:$B$65536,2,0)</f>
        <v>4</v>
      </c>
      <c r="U97">
        <v>6</v>
      </c>
      <c r="V97" s="1">
        <v>10</v>
      </c>
      <c r="W97">
        <v>167.5</v>
      </c>
      <c r="X97">
        <v>807</v>
      </c>
      <c r="Y97">
        <v>968</v>
      </c>
      <c r="Z97">
        <f>VLOOKUP(B:B,[4]Sheet1!$A$1:$B$65536,2,0)</f>
        <v>44</v>
      </c>
      <c r="AA97">
        <v>70</v>
      </c>
      <c r="AB97">
        <v>76</v>
      </c>
      <c r="AC97">
        <f>VLOOKUP(B:B,[5]Sheet1!$A$1:$B$65536,2,0)</f>
        <v>1</v>
      </c>
      <c r="AD97">
        <v>5</v>
      </c>
      <c r="AE97">
        <v>6</v>
      </c>
    </row>
    <row r="98" customHeight="1" spans="1:31">
      <c r="A98" s="11">
        <v>96</v>
      </c>
      <c r="B98" s="5">
        <v>104533</v>
      </c>
      <c r="C98" s="5" t="s">
        <v>244</v>
      </c>
      <c r="D98" s="5" t="s">
        <v>229</v>
      </c>
      <c r="E98" s="6" t="s">
        <v>294</v>
      </c>
      <c r="F98" s="6" t="e">
        <v>#N/A</v>
      </c>
      <c r="G98" s="6">
        <v>697</v>
      </c>
      <c r="H98" s="6">
        <v>800</v>
      </c>
      <c r="I98" s="13" t="e">
        <v>#N/A</v>
      </c>
      <c r="J98" s="13">
        <v>69</v>
      </c>
      <c r="K98" s="13">
        <v>79.35</v>
      </c>
      <c r="L98" s="6">
        <v>3</v>
      </c>
      <c r="M98" s="6">
        <f t="shared" si="2"/>
        <v>4</v>
      </c>
      <c r="N98" s="4">
        <f>VLOOKUP(B:B,[2]Sheet1!$A$1:$B$65536,2,0)</f>
        <v>3</v>
      </c>
      <c r="O98">
        <v>7</v>
      </c>
      <c r="P98">
        <v>11</v>
      </c>
      <c r="Q98" t="e">
        <v>#N/A</v>
      </c>
      <c r="R98">
        <v>35</v>
      </c>
      <c r="S98">
        <v>40</v>
      </c>
      <c r="T98">
        <f>VLOOKUP(B:B,[3]Sheet1!$A$1:$B$65536,2,0)</f>
        <v>6</v>
      </c>
      <c r="U98">
        <v>6</v>
      </c>
      <c r="V98" s="1">
        <v>10</v>
      </c>
      <c r="W98">
        <v>3259.33</v>
      </c>
      <c r="X98">
        <v>3006</v>
      </c>
      <c r="Y98">
        <v>3360</v>
      </c>
      <c r="Z98">
        <f>VLOOKUP(B:B,[4]Sheet1!$A$1:$B$65536,2,0)</f>
        <v>39</v>
      </c>
      <c r="AA98">
        <v>70</v>
      </c>
      <c r="AB98">
        <v>76</v>
      </c>
      <c r="AC98">
        <f>VLOOKUP(B:B,[5]Sheet1!$A$1:$B$65536,2,0)</f>
        <v>1</v>
      </c>
      <c r="AD98">
        <v>5</v>
      </c>
      <c r="AE98">
        <v>6</v>
      </c>
    </row>
    <row r="99" customHeight="1" spans="1:31">
      <c r="A99" s="11">
        <v>97</v>
      </c>
      <c r="B99" s="5">
        <v>104429</v>
      </c>
      <c r="C99" s="5" t="s">
        <v>163</v>
      </c>
      <c r="D99" s="5" t="s">
        <v>140</v>
      </c>
      <c r="E99" s="6" t="s">
        <v>298</v>
      </c>
      <c r="F99" s="6" t="e">
        <v>#N/A</v>
      </c>
      <c r="G99" s="6">
        <v>420</v>
      </c>
      <c r="H99" s="6">
        <f>G99*1.25</f>
        <v>525</v>
      </c>
      <c r="I99" s="13" t="e">
        <v>#N/A</v>
      </c>
      <c r="J99" s="13">
        <v>48</v>
      </c>
      <c r="K99" s="13">
        <v>57.6</v>
      </c>
      <c r="L99" s="6">
        <v>2</v>
      </c>
      <c r="M99" s="6">
        <f t="shared" si="2"/>
        <v>2</v>
      </c>
      <c r="N99" s="4">
        <f>VLOOKUP(B:B,[2]Sheet1!$A$1:$B$65536,2,0)</f>
        <v>8</v>
      </c>
      <c r="O99">
        <v>5</v>
      </c>
      <c r="P99">
        <v>8</v>
      </c>
      <c r="Q99" t="e">
        <v>#N/A</v>
      </c>
      <c r="R99">
        <v>29</v>
      </c>
      <c r="S99">
        <v>34</v>
      </c>
      <c r="T99" t="e">
        <f>VLOOKUP(B:B,[3]Sheet1!$A$1:$B$65536,2,0)</f>
        <v>#N/A</v>
      </c>
      <c r="U99">
        <v>4</v>
      </c>
      <c r="V99" s="1">
        <v>7</v>
      </c>
      <c r="W99">
        <v>342.3</v>
      </c>
      <c r="X99">
        <v>907</v>
      </c>
      <c r="Y99">
        <v>1088</v>
      </c>
      <c r="Z99">
        <f>VLOOKUP(B:B,[4]Sheet1!$A$1:$B$65536,2,0)</f>
        <v>35</v>
      </c>
      <c r="AA99">
        <v>52</v>
      </c>
      <c r="AB99">
        <v>57</v>
      </c>
      <c r="AC99">
        <f>VLOOKUP(B:B,[5]Sheet1!$A$1:$B$65536,2,0)</f>
        <v>1</v>
      </c>
      <c r="AD99">
        <v>3</v>
      </c>
      <c r="AE99">
        <v>4</v>
      </c>
    </row>
    <row r="100" customHeight="1" spans="1:31">
      <c r="A100" s="11">
        <v>98</v>
      </c>
      <c r="B100" s="5">
        <v>104430</v>
      </c>
      <c r="C100" s="5" t="s">
        <v>185</v>
      </c>
      <c r="D100" s="5" t="s">
        <v>166</v>
      </c>
      <c r="E100" s="6" t="s">
        <v>298</v>
      </c>
      <c r="F100" s="6" t="e">
        <v>#N/A</v>
      </c>
      <c r="G100" s="6">
        <v>420</v>
      </c>
      <c r="H100" s="6">
        <f>G100*1.25</f>
        <v>525</v>
      </c>
      <c r="I100" s="13" t="e">
        <v>#N/A</v>
      </c>
      <c r="J100" s="13">
        <v>48</v>
      </c>
      <c r="K100" s="13">
        <v>57.6</v>
      </c>
      <c r="L100" s="6">
        <v>2</v>
      </c>
      <c r="M100" s="6">
        <f t="shared" si="2"/>
        <v>2</v>
      </c>
      <c r="N100" s="4" t="e">
        <f>VLOOKUP(B:B,[2]Sheet1!$A$1:$B$65536,2,0)</f>
        <v>#N/A</v>
      </c>
      <c r="O100">
        <v>5</v>
      </c>
      <c r="P100">
        <v>8</v>
      </c>
      <c r="Q100" t="e">
        <v>#N/A</v>
      </c>
      <c r="R100">
        <v>29</v>
      </c>
      <c r="S100">
        <v>34</v>
      </c>
      <c r="T100">
        <f>VLOOKUP(B:B,[3]Sheet1!$A$1:$B$65536,2,0)</f>
        <v>1</v>
      </c>
      <c r="U100">
        <v>4</v>
      </c>
      <c r="V100" s="1">
        <v>7</v>
      </c>
      <c r="W100">
        <v>1376.66</v>
      </c>
      <c r="X100">
        <v>1006</v>
      </c>
      <c r="Y100">
        <v>1207</v>
      </c>
      <c r="Z100">
        <f>VLOOKUP(B:B,[4]Sheet1!$A$1:$B$65536,2,0)</f>
        <v>38</v>
      </c>
      <c r="AA100">
        <v>52</v>
      </c>
      <c r="AB100">
        <v>57</v>
      </c>
      <c r="AC100" t="e">
        <f>VLOOKUP(B:B,[5]Sheet1!$A$1:$B$65536,2,0)</f>
        <v>#N/A</v>
      </c>
      <c r="AD100">
        <v>3</v>
      </c>
      <c r="AE100">
        <v>4</v>
      </c>
    </row>
    <row r="101" customHeight="1" spans="1:31">
      <c r="A101" s="11">
        <v>99</v>
      </c>
      <c r="B101" s="5">
        <v>104428</v>
      </c>
      <c r="C101" s="5" t="s">
        <v>245</v>
      </c>
      <c r="D101" s="5" t="s">
        <v>229</v>
      </c>
      <c r="E101" s="6" t="s">
        <v>294</v>
      </c>
      <c r="F101" s="6" t="e">
        <v>#N/A</v>
      </c>
      <c r="G101" s="6">
        <v>697</v>
      </c>
      <c r="H101" s="6">
        <v>800</v>
      </c>
      <c r="I101" s="13" t="e">
        <v>#N/A</v>
      </c>
      <c r="J101" s="13">
        <v>69</v>
      </c>
      <c r="K101" s="13">
        <v>79.35</v>
      </c>
      <c r="L101" s="6">
        <v>3</v>
      </c>
      <c r="M101" s="6">
        <f t="shared" si="2"/>
        <v>4</v>
      </c>
      <c r="N101" s="4" t="e">
        <f>VLOOKUP(B:B,[2]Sheet1!$A$1:$B$65536,2,0)</f>
        <v>#N/A</v>
      </c>
      <c r="O101">
        <v>7</v>
      </c>
      <c r="P101">
        <v>11</v>
      </c>
      <c r="Q101" t="e">
        <v>#N/A</v>
      </c>
      <c r="R101">
        <v>29</v>
      </c>
      <c r="S101">
        <v>34</v>
      </c>
      <c r="T101">
        <f>VLOOKUP(B:B,[3]Sheet1!$A$1:$B$65536,2,0)</f>
        <v>3</v>
      </c>
      <c r="U101">
        <v>6</v>
      </c>
      <c r="V101" s="1">
        <v>10</v>
      </c>
      <c r="W101">
        <v>1419.2</v>
      </c>
      <c r="X101">
        <v>1806</v>
      </c>
      <c r="Y101">
        <v>2167</v>
      </c>
      <c r="Z101">
        <f>VLOOKUP(B:B,[4]Sheet1!$A$1:$B$65536,2,0)</f>
        <v>74</v>
      </c>
      <c r="AA101">
        <v>76</v>
      </c>
      <c r="AB101">
        <v>84</v>
      </c>
      <c r="AC101">
        <f>VLOOKUP(B:B,[5]Sheet1!$A$1:$B$65536,2,0)</f>
        <v>1</v>
      </c>
      <c r="AD101">
        <v>5</v>
      </c>
      <c r="AE101">
        <v>6</v>
      </c>
    </row>
    <row r="102" customHeight="1" spans="1:31">
      <c r="A102" s="11">
        <v>100</v>
      </c>
      <c r="B102" s="5">
        <v>105267</v>
      </c>
      <c r="C102" s="5" t="s">
        <v>164</v>
      </c>
      <c r="D102" s="5" t="s">
        <v>140</v>
      </c>
      <c r="E102" s="6" t="s">
        <v>294</v>
      </c>
      <c r="F102" s="6" t="e">
        <v>#N/A</v>
      </c>
      <c r="G102" s="6">
        <v>697</v>
      </c>
      <c r="H102" s="6">
        <v>800</v>
      </c>
      <c r="I102" s="13" t="e">
        <v>#N/A</v>
      </c>
      <c r="J102" s="13">
        <v>69</v>
      </c>
      <c r="K102" s="13">
        <v>79.35</v>
      </c>
      <c r="L102" s="6">
        <v>3</v>
      </c>
      <c r="M102" s="6">
        <f t="shared" si="2"/>
        <v>4</v>
      </c>
      <c r="N102" s="4">
        <f>VLOOKUP(B:B,[2]Sheet1!$A$1:$B$65536,2,0)</f>
        <v>12</v>
      </c>
      <c r="O102">
        <v>7</v>
      </c>
      <c r="P102">
        <v>11</v>
      </c>
      <c r="Q102" t="e">
        <v>#N/A</v>
      </c>
      <c r="R102">
        <v>29</v>
      </c>
      <c r="S102">
        <v>34</v>
      </c>
      <c r="T102">
        <f>VLOOKUP(B:B,[3]Sheet1!$A$1:$B$65536,2,0)</f>
        <v>4</v>
      </c>
      <c r="U102">
        <v>6</v>
      </c>
      <c r="V102" s="1">
        <v>10</v>
      </c>
      <c r="W102">
        <v>365</v>
      </c>
      <c r="X102">
        <v>907</v>
      </c>
      <c r="Y102">
        <v>1088</v>
      </c>
      <c r="Z102">
        <f>VLOOKUP(B:B,[4]Sheet1!$A$1:$B$65536,2,0)</f>
        <v>32</v>
      </c>
      <c r="AA102">
        <v>70</v>
      </c>
      <c r="AB102">
        <v>76</v>
      </c>
      <c r="AC102">
        <f>VLOOKUP(B:B,[5]Sheet1!$A$1:$B$65536,2,0)</f>
        <v>2</v>
      </c>
      <c r="AD102">
        <v>5</v>
      </c>
      <c r="AE102">
        <v>6</v>
      </c>
    </row>
    <row r="103" customHeight="1" spans="1:31">
      <c r="A103" s="11">
        <v>101</v>
      </c>
      <c r="B103" s="5">
        <v>105396</v>
      </c>
      <c r="C103" s="5" t="s">
        <v>186</v>
      </c>
      <c r="D103" s="5" t="s">
        <v>166</v>
      </c>
      <c r="E103" s="6" t="s">
        <v>298</v>
      </c>
      <c r="F103" s="6" t="e">
        <v>#N/A</v>
      </c>
      <c r="G103" s="6">
        <v>420</v>
      </c>
      <c r="H103" s="6">
        <f>G103*1.25</f>
        <v>525</v>
      </c>
      <c r="I103" s="13" t="e">
        <v>#N/A</v>
      </c>
      <c r="J103" s="13">
        <v>48</v>
      </c>
      <c r="K103" s="13">
        <v>57.6</v>
      </c>
      <c r="L103" s="6">
        <v>2</v>
      </c>
      <c r="M103" s="6">
        <f t="shared" si="2"/>
        <v>2</v>
      </c>
      <c r="N103" s="4">
        <f>VLOOKUP(B:B,[2]Sheet1!$A$1:$B$65536,2,0)</f>
        <v>2</v>
      </c>
      <c r="O103">
        <v>5</v>
      </c>
      <c r="P103">
        <v>8</v>
      </c>
      <c r="Q103" t="e">
        <v>#N/A</v>
      </c>
      <c r="R103">
        <v>29</v>
      </c>
      <c r="S103">
        <v>34</v>
      </c>
      <c r="T103" t="e">
        <f>VLOOKUP(B:B,[3]Sheet1!$A$1:$B$65536,2,0)</f>
        <v>#N/A</v>
      </c>
      <c r="U103">
        <v>4</v>
      </c>
      <c r="V103" s="1">
        <v>7</v>
      </c>
      <c r="W103">
        <v>355.97</v>
      </c>
      <c r="X103">
        <v>907</v>
      </c>
      <c r="Y103">
        <v>1088</v>
      </c>
      <c r="Z103">
        <f>VLOOKUP(B:B,[4]Sheet1!$A$1:$B$65536,2,0)</f>
        <v>60</v>
      </c>
      <c r="AA103">
        <v>52</v>
      </c>
      <c r="AB103">
        <v>57</v>
      </c>
      <c r="AC103">
        <f>VLOOKUP(B:B,[5]Sheet1!$A$1:$B$65536,2,0)</f>
        <v>4</v>
      </c>
      <c r="AD103">
        <v>3</v>
      </c>
      <c r="AE103">
        <v>4</v>
      </c>
    </row>
    <row r="104" s="2" customFormat="1" customHeight="1" spans="1:31">
      <c r="A104" s="19">
        <v>102</v>
      </c>
      <c r="B104" s="20">
        <v>105751</v>
      </c>
      <c r="C104" s="21" t="s">
        <v>187</v>
      </c>
      <c r="D104" s="20" t="s">
        <v>166</v>
      </c>
      <c r="E104" s="22" t="s">
        <v>298</v>
      </c>
      <c r="F104" s="22" t="e">
        <v>#N/A</v>
      </c>
      <c r="G104" s="22"/>
      <c r="H104" s="22"/>
      <c r="I104" s="13" t="e">
        <v>#N/A</v>
      </c>
      <c r="J104" s="13"/>
      <c r="K104" s="13">
        <v>0</v>
      </c>
      <c r="L104" s="6"/>
      <c r="M104" s="6"/>
      <c r="N104" s="4" t="e">
        <f>VLOOKUP(B:B,[2]Sheet1!$A$1:$B$65536,2,0)</f>
        <v>#N/A</v>
      </c>
      <c r="O104"/>
      <c r="P104"/>
      <c r="Q104" t="e">
        <v>#N/A</v>
      </c>
      <c r="R104"/>
      <c r="S104">
        <v>0</v>
      </c>
      <c r="T104"/>
      <c r="U104"/>
      <c r="V104" s="1"/>
      <c r="W104" t="e">
        <v>#N/A</v>
      </c>
      <c r="X104"/>
      <c r="Y104">
        <v>0</v>
      </c>
      <c r="Z104"/>
      <c r="AC104" t="e">
        <f>VLOOKUP(B:B,[5]Sheet1!$A$1:$B$65536,2,0)</f>
        <v>#N/A</v>
      </c>
      <c r="AD104"/>
      <c r="AE104">
        <v>0</v>
      </c>
    </row>
    <row r="105" s="2" customFormat="1" customHeight="1" spans="1:31">
      <c r="A105" s="19">
        <v>103</v>
      </c>
      <c r="B105" s="20">
        <v>105910</v>
      </c>
      <c r="C105" s="21" t="s">
        <v>299</v>
      </c>
      <c r="D105" s="20" t="s">
        <v>166</v>
      </c>
      <c r="E105" s="22" t="s">
        <v>298</v>
      </c>
      <c r="F105" s="22" t="e">
        <v>#N/A</v>
      </c>
      <c r="G105" s="22"/>
      <c r="H105" s="22"/>
      <c r="I105" s="13" t="e">
        <v>#N/A</v>
      </c>
      <c r="J105" s="13"/>
      <c r="K105" s="13">
        <v>0</v>
      </c>
      <c r="L105" s="6"/>
      <c r="M105" s="6"/>
      <c r="N105" s="4" t="e">
        <f>VLOOKUP(B:B,[2]Sheet1!$A$1:$B$65536,2,0)</f>
        <v>#N/A</v>
      </c>
      <c r="O105"/>
      <c r="P105"/>
      <c r="Q105" t="e">
        <v>#N/A</v>
      </c>
      <c r="R105"/>
      <c r="S105">
        <v>0</v>
      </c>
      <c r="T105"/>
      <c r="U105"/>
      <c r="V105" s="1"/>
      <c r="W105" t="e">
        <v>#N/A</v>
      </c>
      <c r="X105"/>
      <c r="Y105">
        <v>0</v>
      </c>
      <c r="Z105"/>
      <c r="AC105" t="e">
        <f>VLOOKUP(B:B,[5]Sheet1!$A$1:$B$65536,2,0)</f>
        <v>#N/A</v>
      </c>
      <c r="AD105"/>
      <c r="AE105">
        <v>0</v>
      </c>
    </row>
    <row r="106" s="2" customFormat="1" customHeight="1" spans="1:31">
      <c r="A106" s="19">
        <v>104</v>
      </c>
      <c r="B106" s="20">
        <v>106066</v>
      </c>
      <c r="C106" s="21" t="s">
        <v>138</v>
      </c>
      <c r="D106" s="20" t="s">
        <v>137</v>
      </c>
      <c r="E106" s="22" t="s">
        <v>298</v>
      </c>
      <c r="F106" s="22" t="e">
        <v>#N/A</v>
      </c>
      <c r="G106" s="22"/>
      <c r="H106" s="22"/>
      <c r="I106" s="13" t="e">
        <v>#N/A</v>
      </c>
      <c r="J106" s="13"/>
      <c r="K106" s="13">
        <v>0</v>
      </c>
      <c r="L106" s="6"/>
      <c r="M106" s="6"/>
      <c r="N106" s="4" t="e">
        <f>VLOOKUP(B:B,[2]Sheet1!$A$1:$B$65536,2,0)</f>
        <v>#N/A</v>
      </c>
      <c r="O106"/>
      <c r="P106"/>
      <c r="Q106" t="e">
        <v>#N/A</v>
      </c>
      <c r="R106"/>
      <c r="S106">
        <v>0</v>
      </c>
      <c r="T106"/>
      <c r="U106"/>
      <c r="V106" s="1"/>
      <c r="W106" t="e">
        <v>#N/A</v>
      </c>
      <c r="X106"/>
      <c r="Y106">
        <v>0</v>
      </c>
      <c r="Z106"/>
      <c r="AC106" t="e">
        <f>VLOOKUP(B:B,[5]Sheet1!$A$1:$B$65536,2,0)</f>
        <v>#N/A</v>
      </c>
      <c r="AD106"/>
      <c r="AE106">
        <v>0</v>
      </c>
    </row>
    <row r="107" customHeight="1" spans="1:31">
      <c r="A107" s="5"/>
      <c r="B107" s="5"/>
      <c r="C107" s="5"/>
      <c r="D107" s="5"/>
      <c r="E107" s="6"/>
      <c r="F107" s="6"/>
      <c r="G107" s="22">
        <f>SUM(G3:G106)</f>
        <v>187016</v>
      </c>
      <c r="H107" s="22">
        <f>SUM(H3:H106)</f>
        <v>208321</v>
      </c>
      <c r="I107" s="13" t="e">
        <v>#N/A</v>
      </c>
      <c r="J107" s="13">
        <f>SUM(J3:J106)</f>
        <v>14007</v>
      </c>
      <c r="K107" s="13">
        <f>SUM(K3:K106)</f>
        <v>15510</v>
      </c>
      <c r="L107" s="6">
        <f>SUM(L3:L106)</f>
        <v>647</v>
      </c>
      <c r="M107" s="6">
        <f>SUM(M3:M106)</f>
        <v>786</v>
      </c>
      <c r="N107" s="4" t="e">
        <f>VLOOKUP(B:B,[2]Sheet1!$A$1:$B$65536,2,0)</f>
        <v>#N/A</v>
      </c>
      <c r="O107">
        <f>SUM(O3:O106)</f>
        <v>1229</v>
      </c>
      <c r="P107">
        <f>SUM(P3:P106)</f>
        <v>1608</v>
      </c>
      <c r="Q107" t="e">
        <v>#N/A</v>
      </c>
      <c r="R107">
        <f>SUM(R3:R106)</f>
        <v>9360</v>
      </c>
      <c r="S107">
        <f>SUM(S3:S106)</f>
        <v>10526</v>
      </c>
      <c r="U107">
        <f>SUM(U3:U106)</f>
        <v>1269</v>
      </c>
      <c r="V107">
        <f>SUM(V3:V106)</f>
        <v>1621</v>
      </c>
      <c r="W107" t="e">
        <v>#N/A</v>
      </c>
      <c r="X107">
        <f>SUM(X3:X106)</f>
        <v>390292</v>
      </c>
      <c r="Y107">
        <f>SUM(Y3:Y106)</f>
        <v>439314</v>
      </c>
      <c r="AA107">
        <f>SUM(AA3:AA106)</f>
        <v>13852</v>
      </c>
      <c r="AB107">
        <f>SUM(AB3:AB106)</f>
        <v>15269</v>
      </c>
      <c r="AC107" t="e">
        <f>VLOOKUP(B:B,[5]Sheet1!$A$1:$B$65536,2,0)</f>
        <v>#N/A</v>
      </c>
      <c r="AD107">
        <f>SUM(AD3:AD106)</f>
        <v>1028</v>
      </c>
      <c r="AE107">
        <f>SUM(AE3:AE106)</f>
        <v>1222</v>
      </c>
    </row>
    <row r="108" customHeight="1" spans="8:8">
      <c r="H108" s="23"/>
    </row>
  </sheetData>
  <mergeCells count="9">
    <mergeCell ref="G1:H1"/>
    <mergeCell ref="J1:K1"/>
    <mergeCell ref="L1:M1"/>
    <mergeCell ref="O1:P1"/>
    <mergeCell ref="R1:S1"/>
    <mergeCell ref="U1:V1"/>
    <mergeCell ref="X1:Y1"/>
    <mergeCell ref="AA1:AB1"/>
    <mergeCell ref="AD1:A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重点品种（数据原表）</vt:lpstr>
      <vt:lpstr>重点品种任务</vt:lpstr>
      <vt:lpstr>门店任务明细</vt:lpstr>
      <vt:lpstr>藏药品种明细</vt:lpstr>
      <vt:lpstr>任务明细原表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2019-03-06T07:30:00Z</dcterms:created>
  <dcterms:modified xsi:type="dcterms:W3CDTF">2019-03-08T08:24:29Z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  <property fmtid="{D5CDD505-2E9C-101B-9397-08002B2CF9AE}" pid="3" name="KSOReadingLayout">
    <vt:bool>true</vt:bool>
  </property>
</Properties>
</file>