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8010"/>
  </bookViews>
  <sheets>
    <sheet name="Sheet2" sheetId="2" r:id="rId1"/>
    <sheet name="发赵丽" sheetId="3" state="hidden" r:id="rId2"/>
  </sheets>
  <externalReferences>
    <externalReference r:id="rId3"/>
  </externalReferences>
  <definedNames>
    <definedName name="_xlnm._FilterDatabase" localSheetId="0" hidden="1">Sheet2!$A$2:$X$105</definedName>
    <definedName name="_xlnm._FilterDatabase" localSheetId="1" hidden="1">发赵丽!$A$2:$W$105</definedName>
  </definedNames>
  <calcPr calcId="144525" concurrentCalc="0"/>
</workbook>
</file>

<file path=xl/sharedStrings.xml><?xml version="1.0" encoding="utf-8"?>
<sst xmlns="http://schemas.openxmlformats.org/spreadsheetml/2006/main" count="137">
  <si>
    <t>2019年2月天胶门店任务</t>
  </si>
  <si>
    <t>序号</t>
  </si>
  <si>
    <t>门店ID</t>
  </si>
  <si>
    <t>门店名称</t>
  </si>
  <si>
    <t>片区名称</t>
  </si>
  <si>
    <t>2月数量</t>
  </si>
  <si>
    <t>每个阶段（10天）</t>
  </si>
  <si>
    <t>第一阶段上交成金</t>
  </si>
  <si>
    <t>第二阶段应上交成长金金额</t>
  </si>
  <si>
    <t>第三阶段应上交成长金金额</t>
  </si>
  <si>
    <t>合计应上交成长金</t>
  </si>
  <si>
    <t>1月合计销售盒数</t>
  </si>
  <si>
    <t>完成情况</t>
  </si>
  <si>
    <t>1月合计销售金额</t>
  </si>
  <si>
    <t>内购</t>
  </si>
  <si>
    <t>内购金额</t>
  </si>
  <si>
    <r>
      <rPr>
        <sz val="9"/>
        <rFont val="宋体"/>
        <charset val="134"/>
        <scheme val="minor"/>
      </rPr>
      <t>超额盒数</t>
    </r>
    <r>
      <rPr>
        <sz val="9"/>
        <color rgb="FFFF0000"/>
        <rFont val="宋体"/>
        <charset val="134"/>
        <scheme val="minor"/>
      </rPr>
      <t>（除开内购）</t>
    </r>
  </si>
  <si>
    <r>
      <rPr>
        <sz val="9"/>
        <rFont val="宋体"/>
        <charset val="134"/>
        <scheme val="minor"/>
      </rPr>
      <t>合计销售金额</t>
    </r>
    <r>
      <rPr>
        <sz val="9"/>
        <color rgb="FFFF0000"/>
        <rFont val="宋体"/>
        <charset val="134"/>
        <scheme val="minor"/>
      </rPr>
      <t>（除开内购）</t>
    </r>
  </si>
  <si>
    <t>平均每盒单价（除开内购）</t>
  </si>
  <si>
    <t>任务盒数内合计销售金额</t>
  </si>
  <si>
    <t>超额盒数合计销售金额</t>
  </si>
  <si>
    <t>是否退回成长金（成长金根据片长实际收取金额退回）</t>
  </si>
  <si>
    <t>提成</t>
  </si>
  <si>
    <t>厂家追加奖励</t>
  </si>
  <si>
    <t>合计提成</t>
  </si>
  <si>
    <t>崇州怀远</t>
  </si>
  <si>
    <t>城郊二片区</t>
  </si>
  <si>
    <t>是</t>
  </si>
  <si>
    <t>四川太极旗舰店</t>
  </si>
  <si>
    <t>旗舰片</t>
  </si>
  <si>
    <t>四川太极青羊区十二桥药店</t>
  </si>
  <si>
    <t>西北片区</t>
  </si>
  <si>
    <t>成都成汉太极大药房有限公司</t>
  </si>
  <si>
    <t>东南片区</t>
  </si>
  <si>
    <t>否</t>
  </si>
  <si>
    <t>四川太极浆洗街药店</t>
  </si>
  <si>
    <t>城中片区</t>
  </si>
  <si>
    <t>四川太极青羊区北东街店</t>
  </si>
  <si>
    <t>四川太极邛崃中心药店</t>
  </si>
  <si>
    <t>城郊一片区</t>
  </si>
  <si>
    <t>四川太极光华药店</t>
  </si>
  <si>
    <t>四川太极高新区民丰大道西段药店</t>
  </si>
  <si>
    <t>四川太极成华区华泰路药店</t>
  </si>
  <si>
    <t>四川太极光华村街药店</t>
  </si>
  <si>
    <t>四川太极新乐中街药店</t>
  </si>
  <si>
    <t>四川太极五津西路药店</t>
  </si>
  <si>
    <t>四川太极成华区羊子山西路药店（兴元华盛）</t>
  </si>
  <si>
    <t>四川太极成华区二环路北四段药店（汇融名城）</t>
  </si>
  <si>
    <t>四川太极新都区新繁镇繁江北路药店</t>
  </si>
  <si>
    <t>四川太极成华区万科路药店</t>
  </si>
  <si>
    <t>四川太极枣子巷药店</t>
  </si>
  <si>
    <t>四川太极锦江区榕声路店</t>
  </si>
  <si>
    <t>四川太极通盈街药店</t>
  </si>
  <si>
    <t>四川太极金牛区交大路第三药店</t>
  </si>
  <si>
    <t>四川太极武侯区顺和街店</t>
  </si>
  <si>
    <t>四川太极大药房连锁有限公司金牛区银河北街药店</t>
  </si>
  <si>
    <t>四川太极红星店</t>
  </si>
  <si>
    <t>四川太极锦江区观音桥街药店</t>
  </si>
  <si>
    <t>四川太极锦江区庆云南街药店</t>
  </si>
  <si>
    <t>四川太极成华区华油路药店</t>
  </si>
  <si>
    <t>四川太极武侯区科华街药店</t>
  </si>
  <si>
    <t>四川太极新都区马超东路店</t>
  </si>
  <si>
    <t>四川太极清江东路药店</t>
  </si>
  <si>
    <t>四川太极高新天久北巷药店</t>
  </si>
  <si>
    <t>四川太极双林路药店</t>
  </si>
  <si>
    <t>四川太极崇州市崇阳镇尚贤坊街药店</t>
  </si>
  <si>
    <t>四川太极新津邓双镇岷江店</t>
  </si>
  <si>
    <t>四川太极郫县郫筒镇一环路东南段药店</t>
  </si>
  <si>
    <t>四川太极新园大道药店</t>
  </si>
  <si>
    <t>四川太极土龙路药店</t>
  </si>
  <si>
    <t>四川太极怀远店</t>
  </si>
  <si>
    <t>四川太极温江店</t>
  </si>
  <si>
    <t>四川太极人民中路店</t>
  </si>
  <si>
    <t>四川太极都江堰药店</t>
  </si>
  <si>
    <t>四川太极大邑县晋原镇内蒙古大道桃源药店</t>
  </si>
  <si>
    <t>四川太极成华杉板桥南一路店</t>
  </si>
  <si>
    <t>四川太极成华区崔家店路药店</t>
  </si>
  <si>
    <t>四川太极锦江区水杉街药店</t>
  </si>
  <si>
    <t>四川太极大药房连锁有限公司青羊区贝森北路药店</t>
  </si>
  <si>
    <t>四川太极都江堰奎光路中段药店</t>
  </si>
  <si>
    <t>四川太极西部店</t>
  </si>
  <si>
    <t>四川太极高新区大源北街药店</t>
  </si>
  <si>
    <t>四川太极金带街药店</t>
  </si>
  <si>
    <t>四川太极郫县郫筒镇东大街药店</t>
  </si>
  <si>
    <t>四川太极高新区中和街道柳荫街药店</t>
  </si>
  <si>
    <t>四川太极崇州中心店</t>
  </si>
  <si>
    <t>四川太极温江区公平街道江安路药店</t>
  </si>
  <si>
    <t>四川太极金牛区金沙路药店</t>
  </si>
  <si>
    <t>四川太极清江东路2药店</t>
  </si>
  <si>
    <t>四川太极都江堰景中路店</t>
  </si>
  <si>
    <t>四川太极邛崃市临邛镇洪川小区药店</t>
  </si>
  <si>
    <t>四川太极武侯区佳灵路药店</t>
  </si>
  <si>
    <t>四川太极大邑县晋原镇东街药店</t>
  </si>
  <si>
    <t>四川太极青羊区浣花滨河路药店</t>
  </si>
  <si>
    <t>四川太极大药房连锁有限公司青羊区童子街药店</t>
  </si>
  <si>
    <t>四川太极成华区金马河路药店</t>
  </si>
  <si>
    <t>四川太极成华区万宇路药店</t>
  </si>
  <si>
    <t>四川太极双流县西航港街道锦华路一段药店</t>
  </si>
  <si>
    <t>四川太极金牛区黄苑东街药店</t>
  </si>
  <si>
    <t>四川太极锦江区劼人路药店</t>
  </si>
  <si>
    <t>四川太极大邑县沙渠镇方圆路药店</t>
  </si>
  <si>
    <t>四川太极邛崃市临邛镇长安大道药店</t>
  </si>
  <si>
    <t>四川太极大邑县晋原镇通达东路五段药店</t>
  </si>
  <si>
    <t>四川太极沙河源药店</t>
  </si>
  <si>
    <t>四川太极大药房连锁有限公司成华区西林一街药店</t>
  </si>
  <si>
    <t>四川太极大药房连锁有限公司武侯区聚萃街药店</t>
  </si>
  <si>
    <t>四川太极锦江区柳翠路药店</t>
  </si>
  <si>
    <t>四川太极成华区华康路药店</t>
  </si>
  <si>
    <t>四川太极大邑县安仁镇千禧街药店</t>
  </si>
  <si>
    <t>四川太极三江店</t>
  </si>
  <si>
    <t>四川太极双流区东升街道三强西路药店</t>
  </si>
  <si>
    <t>四川太极金丝街药店</t>
  </si>
  <si>
    <t>四川太极都江堰市蒲阳路药店</t>
  </si>
  <si>
    <t>四川太极大邑县晋原镇子龙路店</t>
  </si>
  <si>
    <t>四川太极大邑县新场镇文昌街药店</t>
  </si>
  <si>
    <t>四川太极锦江区合欢树街药店</t>
  </si>
  <si>
    <t>四川太极邛崃市羊安镇永康大道药店</t>
  </si>
  <si>
    <t>四川太极龙潭西路店</t>
  </si>
  <si>
    <t>四川太极兴义镇万兴路药店</t>
  </si>
  <si>
    <t>四川太极新津县五津镇武阳西路药店</t>
  </si>
  <si>
    <t>四川太极都江堰市蒲阳镇堰问道西路药店</t>
  </si>
  <si>
    <t>四川太极大邑县晋源镇东壕沟段药店</t>
  </si>
  <si>
    <t>四川太极龙泉驿区龙泉街道驿生路药店</t>
  </si>
  <si>
    <t>四川太极锦江区静明路药店</t>
  </si>
  <si>
    <t>四川太极武侯区大华街药店</t>
  </si>
  <si>
    <t xml:space="preserve">四川太极崇州市崇阳镇永康东路药店 </t>
  </si>
  <si>
    <t>四川太极都江堰幸福镇翔凤路药店</t>
  </si>
  <si>
    <t>四川太极都江堰聚源镇药店</t>
  </si>
  <si>
    <t>四川太极邛崃市临邛镇翠荫街药店</t>
  </si>
  <si>
    <t>四川太极成华区新怡路店</t>
  </si>
  <si>
    <t>四川太极高新区中和大道药店</t>
  </si>
  <si>
    <t>四川太极崇州市崇阳镇蜀州中路药店</t>
  </si>
  <si>
    <t>四川太极大邑县晋原镇潘家街药店</t>
  </si>
  <si>
    <t>四川太极金牛区蜀汉路药店</t>
  </si>
  <si>
    <t>四川太极武侯区航中街药店</t>
  </si>
  <si>
    <t>合计</t>
  </si>
  <si>
    <t/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</si>
</sst>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  <numFmt numFmtId="177" formatCode="_ * #,##0_ ;_ * \-#,##0_ ;_ * &quot;-&quot;??_ ;_ @_ "/>
    <numFmt numFmtId="178" formatCode="0_ "/>
  </numFmts>
  <fonts count="3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color rgb="FFFF00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2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5" borderId="9" applyNumberFormat="0" applyFon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18" fillId="19" borderId="3" applyNumberFormat="0" applyAlignment="0" applyProtection="0">
      <alignment vertical="center"/>
    </xf>
    <xf numFmtId="0" fontId="28" fillId="28" borderId="7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176" fontId="9" fillId="0" borderId="1" xfId="0" applyNumberFormat="1" applyFont="1" applyFill="1" applyBorder="1" applyAlignment="1">
      <alignment horizont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176" fontId="9" fillId="0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4" borderId="1" xfId="8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8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2825;&#33014;&#65288;2.1-2.28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查询零售明细"/>
      <sheetName val="Sheet4"/>
      <sheetName val="Sheet3"/>
    </sheetNames>
    <sheetDataSet>
      <sheetData sheetId="0">
        <row r="3">
          <cell r="B3" t="str">
            <v>值</v>
          </cell>
        </row>
        <row r="4">
          <cell r="A4" t="str">
            <v>门店ID</v>
          </cell>
          <cell r="B4" t="str">
            <v>求和项:销售数量</v>
          </cell>
          <cell r="C4" t="str">
            <v>求和项:金额</v>
          </cell>
        </row>
        <row r="5">
          <cell r="A5">
            <v>54</v>
          </cell>
          <cell r="B5">
            <v>12</v>
          </cell>
          <cell r="C5">
            <v>8100</v>
          </cell>
        </row>
        <row r="6">
          <cell r="A6">
            <v>307</v>
          </cell>
          <cell r="B6">
            <v>88.8</v>
          </cell>
          <cell r="C6">
            <v>58982.8</v>
          </cell>
        </row>
        <row r="7">
          <cell r="A7">
            <v>308</v>
          </cell>
          <cell r="B7">
            <v>4</v>
          </cell>
          <cell r="C7">
            <v>2700</v>
          </cell>
        </row>
        <row r="8">
          <cell r="A8">
            <v>311</v>
          </cell>
          <cell r="B8">
            <v>4</v>
          </cell>
          <cell r="C8">
            <v>2390</v>
          </cell>
        </row>
        <row r="9">
          <cell r="A9">
            <v>329</v>
          </cell>
          <cell r="B9">
            <v>6</v>
          </cell>
          <cell r="C9">
            <v>4050</v>
          </cell>
        </row>
        <row r="10">
          <cell r="A10">
            <v>337</v>
          </cell>
          <cell r="B10">
            <v>12</v>
          </cell>
          <cell r="C10">
            <v>8100</v>
          </cell>
        </row>
        <row r="11">
          <cell r="A11">
            <v>339</v>
          </cell>
          <cell r="B11">
            <v>2</v>
          </cell>
          <cell r="C11">
            <v>1350</v>
          </cell>
        </row>
        <row r="12">
          <cell r="A12">
            <v>341</v>
          </cell>
          <cell r="B12">
            <v>14.096</v>
          </cell>
          <cell r="C12">
            <v>9566.64</v>
          </cell>
        </row>
        <row r="13">
          <cell r="A13">
            <v>343</v>
          </cell>
          <cell r="B13">
            <v>18.248</v>
          </cell>
          <cell r="C13">
            <v>12478.32</v>
          </cell>
        </row>
        <row r="14">
          <cell r="A14">
            <v>347</v>
          </cell>
          <cell r="B14">
            <v>5</v>
          </cell>
          <cell r="C14">
            <v>2910</v>
          </cell>
        </row>
        <row r="15">
          <cell r="A15">
            <v>349</v>
          </cell>
          <cell r="B15">
            <v>2</v>
          </cell>
          <cell r="C15">
            <v>1350</v>
          </cell>
        </row>
        <row r="16">
          <cell r="A16">
            <v>351</v>
          </cell>
          <cell r="B16">
            <v>10</v>
          </cell>
          <cell r="C16">
            <v>6750</v>
          </cell>
        </row>
        <row r="17">
          <cell r="A17">
            <v>355</v>
          </cell>
          <cell r="B17">
            <v>6</v>
          </cell>
          <cell r="C17">
            <v>4067.28</v>
          </cell>
        </row>
        <row r="18">
          <cell r="A18">
            <v>357</v>
          </cell>
          <cell r="B18">
            <v>6</v>
          </cell>
          <cell r="C18">
            <v>3399</v>
          </cell>
        </row>
        <row r="19">
          <cell r="A19">
            <v>359</v>
          </cell>
          <cell r="B19">
            <v>2</v>
          </cell>
          <cell r="C19">
            <v>1350</v>
          </cell>
        </row>
        <row r="20">
          <cell r="A20">
            <v>365</v>
          </cell>
          <cell r="B20">
            <v>6</v>
          </cell>
          <cell r="C20">
            <v>4050</v>
          </cell>
        </row>
        <row r="21">
          <cell r="A21">
            <v>371</v>
          </cell>
          <cell r="B21">
            <v>2</v>
          </cell>
          <cell r="C21">
            <v>1350</v>
          </cell>
        </row>
        <row r="22">
          <cell r="A22">
            <v>373</v>
          </cell>
          <cell r="B22">
            <v>7</v>
          </cell>
          <cell r="C22">
            <v>4849</v>
          </cell>
        </row>
        <row r="23">
          <cell r="A23">
            <v>377</v>
          </cell>
          <cell r="B23">
            <v>4</v>
          </cell>
          <cell r="C23">
            <v>2700</v>
          </cell>
        </row>
        <row r="24">
          <cell r="A24">
            <v>379</v>
          </cell>
          <cell r="B24">
            <v>8</v>
          </cell>
          <cell r="C24">
            <v>4780</v>
          </cell>
        </row>
        <row r="25">
          <cell r="A25">
            <v>385</v>
          </cell>
          <cell r="B25">
            <v>12</v>
          </cell>
          <cell r="C25">
            <v>8100</v>
          </cell>
        </row>
        <row r="26">
          <cell r="A26">
            <v>387</v>
          </cell>
          <cell r="B26">
            <v>4</v>
          </cell>
          <cell r="C26">
            <v>2700</v>
          </cell>
        </row>
        <row r="27">
          <cell r="A27">
            <v>391</v>
          </cell>
          <cell r="B27">
            <v>6</v>
          </cell>
          <cell r="C27">
            <v>4050</v>
          </cell>
        </row>
        <row r="28">
          <cell r="A28">
            <v>399</v>
          </cell>
          <cell r="B28">
            <v>0</v>
          </cell>
          <cell r="C28">
            <v>0</v>
          </cell>
        </row>
        <row r="29">
          <cell r="A29">
            <v>511</v>
          </cell>
          <cell r="B29">
            <v>4</v>
          </cell>
          <cell r="C29">
            <v>2700</v>
          </cell>
        </row>
        <row r="30">
          <cell r="A30">
            <v>515</v>
          </cell>
          <cell r="B30">
            <v>2</v>
          </cell>
          <cell r="C30">
            <v>1350</v>
          </cell>
        </row>
        <row r="31">
          <cell r="A31">
            <v>517</v>
          </cell>
          <cell r="B31">
            <v>6</v>
          </cell>
          <cell r="C31">
            <v>4050</v>
          </cell>
        </row>
        <row r="32">
          <cell r="A32">
            <v>539</v>
          </cell>
          <cell r="B32">
            <v>4</v>
          </cell>
          <cell r="C32">
            <v>2432.73</v>
          </cell>
        </row>
        <row r="33">
          <cell r="A33">
            <v>545</v>
          </cell>
          <cell r="B33">
            <v>2</v>
          </cell>
          <cell r="C33">
            <v>1350</v>
          </cell>
        </row>
        <row r="34">
          <cell r="A34">
            <v>546</v>
          </cell>
          <cell r="B34">
            <v>2</v>
          </cell>
          <cell r="C34">
            <v>1350</v>
          </cell>
        </row>
        <row r="35">
          <cell r="A35">
            <v>570</v>
          </cell>
          <cell r="B35">
            <v>1</v>
          </cell>
          <cell r="C35">
            <v>520</v>
          </cell>
        </row>
        <row r="36">
          <cell r="A36">
            <v>571</v>
          </cell>
          <cell r="B36">
            <v>5</v>
          </cell>
          <cell r="C36">
            <v>3499</v>
          </cell>
        </row>
        <row r="37">
          <cell r="A37">
            <v>572</v>
          </cell>
          <cell r="B37">
            <v>2</v>
          </cell>
          <cell r="C37">
            <v>1350</v>
          </cell>
        </row>
        <row r="38">
          <cell r="A38">
            <v>573</v>
          </cell>
          <cell r="B38">
            <v>10</v>
          </cell>
          <cell r="C38">
            <v>6998</v>
          </cell>
        </row>
        <row r="39">
          <cell r="A39">
            <v>578</v>
          </cell>
          <cell r="B39">
            <v>4</v>
          </cell>
          <cell r="C39">
            <v>2390</v>
          </cell>
        </row>
        <row r="40">
          <cell r="A40">
            <v>581</v>
          </cell>
          <cell r="B40">
            <v>6</v>
          </cell>
          <cell r="C40">
            <v>3709</v>
          </cell>
        </row>
        <row r="41">
          <cell r="A41">
            <v>582</v>
          </cell>
          <cell r="B41">
            <v>15</v>
          </cell>
          <cell r="C41">
            <v>9970</v>
          </cell>
        </row>
        <row r="42">
          <cell r="A42">
            <v>585</v>
          </cell>
          <cell r="B42">
            <v>23</v>
          </cell>
          <cell r="C42">
            <v>14099</v>
          </cell>
        </row>
        <row r="43">
          <cell r="A43">
            <v>591</v>
          </cell>
          <cell r="B43">
            <v>6</v>
          </cell>
          <cell r="C43">
            <v>4050</v>
          </cell>
        </row>
        <row r="44">
          <cell r="A44">
            <v>594</v>
          </cell>
          <cell r="B44">
            <v>2</v>
          </cell>
          <cell r="C44">
            <v>1350</v>
          </cell>
        </row>
        <row r="45">
          <cell r="A45">
            <v>598</v>
          </cell>
          <cell r="B45">
            <v>2</v>
          </cell>
          <cell r="C45">
            <v>1350</v>
          </cell>
        </row>
        <row r="46">
          <cell r="A46">
            <v>709</v>
          </cell>
          <cell r="B46">
            <v>4</v>
          </cell>
          <cell r="C46">
            <v>2700</v>
          </cell>
        </row>
        <row r="47">
          <cell r="A47">
            <v>712</v>
          </cell>
          <cell r="B47">
            <v>2</v>
          </cell>
          <cell r="C47">
            <v>1350</v>
          </cell>
        </row>
        <row r="48">
          <cell r="A48">
            <v>713</v>
          </cell>
          <cell r="B48">
            <v>1</v>
          </cell>
          <cell r="C48">
            <v>451</v>
          </cell>
        </row>
        <row r="49">
          <cell r="A49">
            <v>716</v>
          </cell>
          <cell r="B49">
            <v>2</v>
          </cell>
          <cell r="C49">
            <v>1350</v>
          </cell>
        </row>
        <row r="50">
          <cell r="A50">
            <v>717</v>
          </cell>
          <cell r="B50">
            <v>2</v>
          </cell>
          <cell r="C50">
            <v>1064.96</v>
          </cell>
        </row>
        <row r="51">
          <cell r="A51">
            <v>720</v>
          </cell>
          <cell r="B51">
            <v>2</v>
          </cell>
          <cell r="C51">
            <v>1350</v>
          </cell>
        </row>
        <row r="52">
          <cell r="A52">
            <v>723</v>
          </cell>
          <cell r="B52">
            <v>6</v>
          </cell>
          <cell r="C52">
            <v>4050</v>
          </cell>
        </row>
        <row r="53">
          <cell r="A53">
            <v>724</v>
          </cell>
          <cell r="B53">
            <v>5</v>
          </cell>
          <cell r="C53">
            <v>3220</v>
          </cell>
        </row>
        <row r="54">
          <cell r="A54">
            <v>726</v>
          </cell>
          <cell r="B54">
            <v>2</v>
          </cell>
          <cell r="C54">
            <v>1350</v>
          </cell>
        </row>
        <row r="55">
          <cell r="A55">
            <v>730</v>
          </cell>
          <cell r="B55">
            <v>7</v>
          </cell>
          <cell r="C55">
            <v>4849</v>
          </cell>
        </row>
        <row r="56">
          <cell r="A56">
            <v>733</v>
          </cell>
          <cell r="B56">
            <v>2</v>
          </cell>
          <cell r="C56">
            <v>1350</v>
          </cell>
        </row>
        <row r="57">
          <cell r="A57">
            <v>737</v>
          </cell>
          <cell r="B57">
            <v>7</v>
          </cell>
          <cell r="C57">
            <v>4849</v>
          </cell>
        </row>
        <row r="58">
          <cell r="A58">
            <v>738</v>
          </cell>
          <cell r="B58">
            <v>6</v>
          </cell>
          <cell r="C58">
            <v>4050</v>
          </cell>
        </row>
        <row r="59">
          <cell r="A59">
            <v>743</v>
          </cell>
          <cell r="B59">
            <v>2</v>
          </cell>
          <cell r="C59">
            <v>1350</v>
          </cell>
        </row>
        <row r="60">
          <cell r="A60">
            <v>744</v>
          </cell>
          <cell r="B60">
            <v>6</v>
          </cell>
          <cell r="C60">
            <v>4050</v>
          </cell>
        </row>
        <row r="61">
          <cell r="A61">
            <v>745</v>
          </cell>
          <cell r="B61">
            <v>2</v>
          </cell>
          <cell r="C61">
            <v>1350</v>
          </cell>
        </row>
        <row r="62">
          <cell r="A62">
            <v>746</v>
          </cell>
          <cell r="B62">
            <v>4</v>
          </cell>
          <cell r="C62">
            <v>2700</v>
          </cell>
        </row>
        <row r="63">
          <cell r="A63">
            <v>747</v>
          </cell>
          <cell r="B63">
            <v>2</v>
          </cell>
          <cell r="C63">
            <v>1699</v>
          </cell>
        </row>
        <row r="64">
          <cell r="A64">
            <v>750</v>
          </cell>
          <cell r="B64">
            <v>2</v>
          </cell>
          <cell r="C64">
            <v>1350</v>
          </cell>
        </row>
        <row r="65">
          <cell r="A65">
            <v>101453</v>
          </cell>
          <cell r="B65">
            <v>2</v>
          </cell>
          <cell r="C65">
            <v>1350</v>
          </cell>
        </row>
        <row r="66">
          <cell r="A66">
            <v>102479</v>
          </cell>
          <cell r="B66">
            <v>2</v>
          </cell>
          <cell r="C66">
            <v>1350</v>
          </cell>
        </row>
        <row r="67">
          <cell r="A67">
            <v>102567</v>
          </cell>
          <cell r="B67">
            <v>2</v>
          </cell>
          <cell r="C67">
            <v>1350</v>
          </cell>
        </row>
        <row r="68">
          <cell r="A68">
            <v>103198</v>
          </cell>
          <cell r="B68">
            <v>2</v>
          </cell>
          <cell r="C68">
            <v>1040</v>
          </cell>
        </row>
        <row r="69">
          <cell r="A69">
            <v>103199</v>
          </cell>
          <cell r="B69">
            <v>1</v>
          </cell>
          <cell r="C69">
            <v>799</v>
          </cell>
        </row>
        <row r="70">
          <cell r="A70">
            <v>103639</v>
          </cell>
          <cell r="B70">
            <v>4</v>
          </cell>
          <cell r="C70">
            <v>2700</v>
          </cell>
        </row>
        <row r="71">
          <cell r="A71">
            <v>104428</v>
          </cell>
          <cell r="B71">
            <v>2</v>
          </cell>
          <cell r="C71">
            <v>1350</v>
          </cell>
        </row>
        <row r="72">
          <cell r="A72">
            <v>104429</v>
          </cell>
          <cell r="B72">
            <v>2</v>
          </cell>
          <cell r="C72">
            <v>1350</v>
          </cell>
        </row>
        <row r="73">
          <cell r="A73">
            <v>104430</v>
          </cell>
          <cell r="B73">
            <v>6</v>
          </cell>
          <cell r="C73">
            <v>4050</v>
          </cell>
        </row>
        <row r="74">
          <cell r="A74">
            <v>104838</v>
          </cell>
          <cell r="B74">
            <v>4</v>
          </cell>
          <cell r="C74">
            <v>2700</v>
          </cell>
        </row>
        <row r="75">
          <cell r="A75">
            <v>105267</v>
          </cell>
          <cell r="B75">
            <v>1</v>
          </cell>
          <cell r="C75">
            <v>1350</v>
          </cell>
        </row>
        <row r="76">
          <cell r="A76">
            <v>106066</v>
          </cell>
          <cell r="B76">
            <v>2</v>
          </cell>
          <cell r="C76">
            <v>1350</v>
          </cell>
        </row>
        <row r="77">
          <cell r="B77">
            <v>433.144</v>
          </cell>
          <cell r="C77">
            <v>287862.73</v>
          </cell>
        </row>
        <row r="78">
          <cell r="A78" t="str">
            <v>总计</v>
          </cell>
          <cell r="B78">
            <v>866.288</v>
          </cell>
          <cell r="C78">
            <v>575725.46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5"/>
  <sheetViews>
    <sheetView tabSelected="1" topLeftCell="D1" workbookViewId="0">
      <selection activeCell="V4" sqref="V4"/>
    </sheetView>
  </sheetViews>
  <sheetFormatPr defaultColWidth="9" defaultRowHeight="13.5"/>
  <cols>
    <col min="1" max="1" width="5.25" style="2" customWidth="1"/>
    <col min="2" max="2" width="6.25" style="2" customWidth="1"/>
    <col min="3" max="3" width="25" style="3" customWidth="1"/>
    <col min="4" max="4" width="10.25" style="4" customWidth="1"/>
    <col min="5" max="5" width="7.25" style="2" customWidth="1"/>
    <col min="6" max="6" width="7.75" style="5" customWidth="1"/>
    <col min="7" max="10" width="9" hidden="1" customWidth="1"/>
    <col min="11" max="11" width="7.25" customWidth="1"/>
    <col min="12" max="15" width="5.75" customWidth="1"/>
    <col min="16" max="16" width="8.5" customWidth="1"/>
    <col min="17" max="17" width="5.75" customWidth="1"/>
    <col min="18" max="18" width="9" customWidth="1"/>
    <col min="19" max="19" width="12.25" customWidth="1"/>
    <col min="20" max="20" width="12.625"/>
  </cols>
  <sheetData>
    <row r="1" ht="18.75" customHeight="1" spans="1:24">
      <c r="A1" s="6" t="s">
        <v>0</v>
      </c>
      <c r="B1" s="6"/>
      <c r="C1" s="7"/>
      <c r="D1" s="8"/>
      <c r="E1" s="6"/>
      <c r="F1" s="6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="1" customFormat="1" ht="56.25" spans="1:24">
      <c r="A2" s="10" t="s">
        <v>1</v>
      </c>
      <c r="B2" s="10" t="s">
        <v>2</v>
      </c>
      <c r="C2" s="11" t="s">
        <v>3</v>
      </c>
      <c r="D2" s="12" t="s">
        <v>4</v>
      </c>
      <c r="E2" s="26" t="s">
        <v>5</v>
      </c>
      <c r="F2" s="14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20" t="s">
        <v>11</v>
      </c>
      <c r="L2" s="20" t="s">
        <v>12</v>
      </c>
      <c r="M2" s="20" t="s">
        <v>13</v>
      </c>
      <c r="N2" s="20" t="s">
        <v>14</v>
      </c>
      <c r="O2" s="20" t="s">
        <v>15</v>
      </c>
      <c r="P2" s="20" t="s">
        <v>16</v>
      </c>
      <c r="Q2" s="20" t="s">
        <v>17</v>
      </c>
      <c r="R2" s="20" t="s">
        <v>18</v>
      </c>
      <c r="S2" s="20" t="s">
        <v>19</v>
      </c>
      <c r="T2" s="20" t="s">
        <v>20</v>
      </c>
      <c r="U2" s="21" t="s">
        <v>21</v>
      </c>
      <c r="V2" s="27" t="s">
        <v>22</v>
      </c>
      <c r="W2" s="22" t="s">
        <v>23</v>
      </c>
      <c r="X2" s="28" t="s">
        <v>24</v>
      </c>
    </row>
    <row r="3" s="1" customFormat="1" spans="1:24">
      <c r="A3" s="10">
        <v>1</v>
      </c>
      <c r="B3" s="10">
        <v>54</v>
      </c>
      <c r="C3" s="11" t="s">
        <v>25</v>
      </c>
      <c r="D3" s="12" t="s">
        <v>26</v>
      </c>
      <c r="E3" s="16">
        <v>9</v>
      </c>
      <c r="F3" s="17">
        <f>E3/3</f>
        <v>3</v>
      </c>
      <c r="G3" s="18">
        <v>-10</v>
      </c>
      <c r="H3" s="18"/>
      <c r="I3" s="18"/>
      <c r="J3" s="18">
        <f>G3+H3+I3</f>
        <v>-10</v>
      </c>
      <c r="K3" s="18">
        <v>12</v>
      </c>
      <c r="L3" s="18">
        <v>3</v>
      </c>
      <c r="M3" s="18">
        <f>VLOOKUP(B:B,[1]Sheet1!$A$1:$C$65536,3,0)</f>
        <v>8100</v>
      </c>
      <c r="N3" s="18"/>
      <c r="O3" s="18"/>
      <c r="P3" s="18">
        <f>K3-N3-E3</f>
        <v>3</v>
      </c>
      <c r="Q3" s="18">
        <f>M3-O3</f>
        <v>8100</v>
      </c>
      <c r="R3" s="29">
        <v>675</v>
      </c>
      <c r="S3" s="29">
        <f>(E3-N3)*R3</f>
        <v>6075</v>
      </c>
      <c r="T3" s="29">
        <f>P3*R3</f>
        <v>2025</v>
      </c>
      <c r="U3" s="18" t="s">
        <v>27</v>
      </c>
      <c r="V3" s="18">
        <f>ROUND(S3*0.06+T3*0.08,0)</f>
        <v>527</v>
      </c>
      <c r="W3" s="18">
        <f>ROUND((K3-N3)*15,0)</f>
        <v>180</v>
      </c>
      <c r="X3" s="18">
        <f>V3+W3</f>
        <v>707</v>
      </c>
    </row>
    <row r="4" ht="14.25" spans="1:24">
      <c r="A4" s="10">
        <v>2</v>
      </c>
      <c r="B4" s="10">
        <v>307</v>
      </c>
      <c r="C4" s="11" t="s">
        <v>28</v>
      </c>
      <c r="D4" s="12" t="s">
        <v>29</v>
      </c>
      <c r="E4" s="19">
        <v>66</v>
      </c>
      <c r="F4" s="17">
        <f t="shared" ref="F4:F67" si="0">E4/3</f>
        <v>22</v>
      </c>
      <c r="G4" s="18">
        <v>-19.2</v>
      </c>
      <c r="H4" s="18"/>
      <c r="I4" s="18"/>
      <c r="J4" s="18">
        <f t="shared" ref="J4:J35" si="1">G4+H4+I4</f>
        <v>-19.2</v>
      </c>
      <c r="K4" s="18">
        <v>88.8</v>
      </c>
      <c r="L4" s="18">
        <v>22.8</v>
      </c>
      <c r="M4" s="18">
        <f>VLOOKUP(B:B,[1]Sheet1!$A$1:$C$65536,3,0)</f>
        <v>58982.8</v>
      </c>
      <c r="N4" s="18">
        <v>6</v>
      </c>
      <c r="O4" s="18">
        <v>3120</v>
      </c>
      <c r="P4" s="18">
        <f t="shared" ref="P4:P35" si="2">K4-N4-E4</f>
        <v>16.8</v>
      </c>
      <c r="Q4" s="18">
        <f t="shared" ref="Q4:Q35" si="3">M4-O4</f>
        <v>55862.8</v>
      </c>
      <c r="R4" s="29">
        <v>674.671497584541</v>
      </c>
      <c r="S4" s="29">
        <f>(E4-N4)*R4</f>
        <v>40480.2898550725</v>
      </c>
      <c r="T4" s="29">
        <f>P4*R4</f>
        <v>11334.4811594203</v>
      </c>
      <c r="U4" s="18" t="s">
        <v>27</v>
      </c>
      <c r="V4" s="18">
        <f t="shared" ref="V4:V35" si="4">ROUND(S4*0.06+T4*0.08,0)</f>
        <v>3336</v>
      </c>
      <c r="W4" s="18">
        <f>ROUND((K4-N4)*15,0)</f>
        <v>1242</v>
      </c>
      <c r="X4" s="18">
        <f>V4+W4</f>
        <v>4578</v>
      </c>
    </row>
    <row r="5" ht="14.25" spans="1:24">
      <c r="A5" s="10">
        <v>3</v>
      </c>
      <c r="B5" s="10">
        <v>582</v>
      </c>
      <c r="C5" s="11" t="s">
        <v>30</v>
      </c>
      <c r="D5" s="12" t="s">
        <v>31</v>
      </c>
      <c r="E5" s="19">
        <v>12</v>
      </c>
      <c r="F5" s="17">
        <f t="shared" si="0"/>
        <v>4</v>
      </c>
      <c r="G5" s="18">
        <v>-30</v>
      </c>
      <c r="H5" s="18"/>
      <c r="I5" s="18"/>
      <c r="J5" s="18">
        <f t="shared" si="1"/>
        <v>-30</v>
      </c>
      <c r="K5" s="18">
        <v>15</v>
      </c>
      <c r="L5" s="18">
        <v>3</v>
      </c>
      <c r="M5" s="18">
        <f>VLOOKUP(B:B,[1]Sheet1!$A$1:$C$65536,3,0)</f>
        <v>9970</v>
      </c>
      <c r="N5" s="18">
        <v>1</v>
      </c>
      <c r="O5" s="18">
        <v>520</v>
      </c>
      <c r="P5" s="18">
        <f t="shared" si="2"/>
        <v>2</v>
      </c>
      <c r="Q5" s="18">
        <f t="shared" si="3"/>
        <v>9450</v>
      </c>
      <c r="R5" s="29">
        <v>675</v>
      </c>
      <c r="S5" s="29">
        <f>(E5-N5)*R5</f>
        <v>7425</v>
      </c>
      <c r="T5" s="29">
        <f>P5*R5</f>
        <v>1350</v>
      </c>
      <c r="U5" s="18" t="s">
        <v>27</v>
      </c>
      <c r="V5" s="18">
        <f t="shared" si="4"/>
        <v>554</v>
      </c>
      <c r="W5" s="18">
        <f>ROUND((K5-N5)*15,0)</f>
        <v>210</v>
      </c>
      <c r="X5" s="18">
        <f>V5+W5</f>
        <v>764</v>
      </c>
    </row>
    <row r="6" ht="14.25" spans="1:24">
      <c r="A6" s="10">
        <v>4</v>
      </c>
      <c r="B6" s="10">
        <v>750</v>
      </c>
      <c r="C6" s="11" t="s">
        <v>32</v>
      </c>
      <c r="D6" s="12" t="s">
        <v>33</v>
      </c>
      <c r="E6" s="19">
        <v>12</v>
      </c>
      <c r="F6" s="17">
        <f t="shared" si="0"/>
        <v>4</v>
      </c>
      <c r="G6" s="18">
        <v>-20</v>
      </c>
      <c r="H6" s="18">
        <v>-40</v>
      </c>
      <c r="I6" s="18">
        <v>-40</v>
      </c>
      <c r="J6" s="18">
        <f t="shared" si="1"/>
        <v>-100</v>
      </c>
      <c r="K6" s="18">
        <v>2</v>
      </c>
      <c r="L6" s="18">
        <v>-10</v>
      </c>
      <c r="M6" s="18">
        <f>VLOOKUP(B:B,[1]Sheet1!$A$1:$C$65536,3,0)</f>
        <v>1350</v>
      </c>
      <c r="N6" s="18"/>
      <c r="O6" s="18"/>
      <c r="P6" s="18">
        <f t="shared" si="2"/>
        <v>-10</v>
      </c>
      <c r="Q6" s="18">
        <f t="shared" si="3"/>
        <v>1350</v>
      </c>
      <c r="R6" s="29">
        <v>675</v>
      </c>
      <c r="S6" s="9">
        <f t="shared" ref="S3:S44" si="5">(K6-N6)*R6</f>
        <v>1350</v>
      </c>
      <c r="T6" s="30"/>
      <c r="U6" s="9" t="s">
        <v>34</v>
      </c>
      <c r="V6" s="18">
        <f t="shared" si="4"/>
        <v>81</v>
      </c>
      <c r="W6" s="9"/>
      <c r="X6" s="9">
        <f>ROUND(V6+W6,0)</f>
        <v>81</v>
      </c>
    </row>
    <row r="7" ht="14.25" spans="1:24">
      <c r="A7" s="10">
        <v>5</v>
      </c>
      <c r="B7" s="10">
        <v>337</v>
      </c>
      <c r="C7" s="11" t="s">
        <v>35</v>
      </c>
      <c r="D7" s="12" t="s">
        <v>36</v>
      </c>
      <c r="E7" s="19">
        <v>12</v>
      </c>
      <c r="F7" s="17">
        <f t="shared" si="0"/>
        <v>4</v>
      </c>
      <c r="G7" s="18">
        <v>-20</v>
      </c>
      <c r="H7" s="18">
        <v>-40</v>
      </c>
      <c r="I7" s="18"/>
      <c r="J7" s="18">
        <f t="shared" si="1"/>
        <v>-60</v>
      </c>
      <c r="K7" s="18">
        <v>12</v>
      </c>
      <c r="L7" s="18">
        <v>0</v>
      </c>
      <c r="M7" s="18">
        <f>VLOOKUP(B:B,[1]Sheet1!$A$1:$C$65536,3,0)</f>
        <v>8100</v>
      </c>
      <c r="N7" s="18"/>
      <c r="O7" s="18"/>
      <c r="P7" s="18">
        <f t="shared" si="2"/>
        <v>0</v>
      </c>
      <c r="Q7" s="18">
        <f t="shared" si="3"/>
        <v>8100</v>
      </c>
      <c r="R7" s="29">
        <v>675</v>
      </c>
      <c r="S7" s="29">
        <f>(E7-N7)*R7</f>
        <v>8100</v>
      </c>
      <c r="T7" s="29">
        <f>P7*R7</f>
        <v>0</v>
      </c>
      <c r="U7" s="18" t="s">
        <v>27</v>
      </c>
      <c r="V7" s="18">
        <f t="shared" si="4"/>
        <v>486</v>
      </c>
      <c r="W7" s="18">
        <f>ROUND((K7-N7)*15,0)</f>
        <v>180</v>
      </c>
      <c r="X7" s="18">
        <f>V7+W7</f>
        <v>666</v>
      </c>
    </row>
    <row r="8" ht="14.25" spans="1:24">
      <c r="A8" s="10">
        <v>6</v>
      </c>
      <c r="B8" s="10">
        <v>517</v>
      </c>
      <c r="C8" s="11" t="s">
        <v>37</v>
      </c>
      <c r="D8" s="12" t="s">
        <v>36</v>
      </c>
      <c r="E8" s="19">
        <v>12</v>
      </c>
      <c r="F8" s="17">
        <f t="shared" si="0"/>
        <v>4</v>
      </c>
      <c r="G8" s="18">
        <v>-40</v>
      </c>
      <c r="H8" s="18"/>
      <c r="I8" s="18">
        <v>-20</v>
      </c>
      <c r="J8" s="18">
        <f t="shared" si="1"/>
        <v>-60</v>
      </c>
      <c r="K8" s="18">
        <v>6</v>
      </c>
      <c r="L8" s="18">
        <v>-6</v>
      </c>
      <c r="M8" s="18">
        <f>VLOOKUP(B:B,[1]Sheet1!$A$1:$C$65536,3,0)</f>
        <v>4050</v>
      </c>
      <c r="N8" s="18"/>
      <c r="O8" s="18"/>
      <c r="P8" s="18">
        <f t="shared" si="2"/>
        <v>-6</v>
      </c>
      <c r="Q8" s="18">
        <f t="shared" si="3"/>
        <v>4050</v>
      </c>
      <c r="R8" s="29">
        <v>675</v>
      </c>
      <c r="S8" s="9">
        <f t="shared" si="5"/>
        <v>4050</v>
      </c>
      <c r="T8" s="30"/>
      <c r="U8" s="9" t="s">
        <v>34</v>
      </c>
      <c r="V8" s="18">
        <f t="shared" si="4"/>
        <v>243</v>
      </c>
      <c r="W8" s="9"/>
      <c r="X8" s="9">
        <f>ROUND(V8+W8,0)</f>
        <v>243</v>
      </c>
    </row>
    <row r="9" ht="14.25" spans="1:24">
      <c r="A9" s="10">
        <v>7</v>
      </c>
      <c r="B9" s="10">
        <v>341</v>
      </c>
      <c r="C9" s="11" t="s">
        <v>38</v>
      </c>
      <c r="D9" s="12" t="s">
        <v>39</v>
      </c>
      <c r="E9" s="19">
        <v>12</v>
      </c>
      <c r="F9" s="17">
        <f t="shared" si="0"/>
        <v>4</v>
      </c>
      <c r="G9" s="18">
        <v>-20</v>
      </c>
      <c r="H9" s="18"/>
      <c r="I9" s="18">
        <v>-40</v>
      </c>
      <c r="J9" s="18">
        <f t="shared" si="1"/>
        <v>-60</v>
      </c>
      <c r="K9" s="18">
        <v>14.096</v>
      </c>
      <c r="L9" s="18">
        <v>2.096</v>
      </c>
      <c r="M9" s="18">
        <f>VLOOKUP(B:B,[1]Sheet1!$A$1:$C$65536,3,0)</f>
        <v>9566.64</v>
      </c>
      <c r="N9" s="18"/>
      <c r="O9" s="18"/>
      <c r="P9" s="18">
        <f t="shared" si="2"/>
        <v>2.096</v>
      </c>
      <c r="Q9" s="18">
        <f t="shared" si="3"/>
        <v>9566.64</v>
      </c>
      <c r="R9" s="29">
        <v>678.677639046538</v>
      </c>
      <c r="S9" s="29">
        <f>(E9-N9)*R9</f>
        <v>8144.13166855846</v>
      </c>
      <c r="T9" s="29">
        <f>P9*R9</f>
        <v>1422.50833144154</v>
      </c>
      <c r="U9" s="18" t="s">
        <v>27</v>
      </c>
      <c r="V9" s="18">
        <f t="shared" si="4"/>
        <v>602</v>
      </c>
      <c r="W9" s="18">
        <f>ROUND((K9-N9)*15,0)</f>
        <v>211</v>
      </c>
      <c r="X9" s="18">
        <f>V9+W9</f>
        <v>813</v>
      </c>
    </row>
    <row r="10" ht="14.25" spans="1:24">
      <c r="A10" s="10">
        <v>8</v>
      </c>
      <c r="B10" s="10">
        <v>343</v>
      </c>
      <c r="C10" s="11" t="s">
        <v>40</v>
      </c>
      <c r="D10" s="12" t="s">
        <v>31</v>
      </c>
      <c r="E10" s="19">
        <v>15</v>
      </c>
      <c r="F10" s="17">
        <f t="shared" si="0"/>
        <v>5</v>
      </c>
      <c r="G10" s="18"/>
      <c r="H10" s="18"/>
      <c r="I10" s="18">
        <v>-48.32</v>
      </c>
      <c r="J10" s="18">
        <f t="shared" si="1"/>
        <v>-48.32</v>
      </c>
      <c r="K10" s="18">
        <v>18.248</v>
      </c>
      <c r="L10" s="18">
        <v>3.248</v>
      </c>
      <c r="M10" s="18">
        <f>VLOOKUP(B:B,[1]Sheet1!$A$1:$C$65536,3,0)</f>
        <v>12478.32</v>
      </c>
      <c r="N10" s="18"/>
      <c r="O10" s="18"/>
      <c r="P10" s="18">
        <f t="shared" si="2"/>
        <v>3.248</v>
      </c>
      <c r="Q10" s="18">
        <f t="shared" si="3"/>
        <v>12478.32</v>
      </c>
      <c r="R10" s="29">
        <v>683.818500657606</v>
      </c>
      <c r="S10" s="29">
        <f>(E10-N10)*R10</f>
        <v>10257.2775098641</v>
      </c>
      <c r="T10" s="29">
        <f>P10*R10</f>
        <v>2221.04249013591</v>
      </c>
      <c r="U10" s="18" t="s">
        <v>27</v>
      </c>
      <c r="V10" s="18">
        <f t="shared" si="4"/>
        <v>793</v>
      </c>
      <c r="W10" s="18">
        <f>ROUND((K10-N10)*15,0)</f>
        <v>274</v>
      </c>
      <c r="X10" s="18">
        <f>V10+W10</f>
        <v>1067</v>
      </c>
    </row>
    <row r="11" ht="14.25" spans="1:24">
      <c r="A11" s="10">
        <v>9</v>
      </c>
      <c r="B11" s="10">
        <v>571</v>
      </c>
      <c r="C11" s="11" t="s">
        <v>41</v>
      </c>
      <c r="D11" s="12" t="s">
        <v>33</v>
      </c>
      <c r="E11" s="19">
        <v>15</v>
      </c>
      <c r="F11" s="17">
        <f t="shared" si="0"/>
        <v>5</v>
      </c>
      <c r="G11" s="18">
        <v>-30</v>
      </c>
      <c r="H11" s="18">
        <v>-40</v>
      </c>
      <c r="I11" s="18">
        <v>-30</v>
      </c>
      <c r="J11" s="18">
        <f t="shared" si="1"/>
        <v>-100</v>
      </c>
      <c r="K11" s="18">
        <v>5</v>
      </c>
      <c r="L11" s="18">
        <v>-10</v>
      </c>
      <c r="M11" s="18">
        <f>VLOOKUP(B:B,[1]Sheet1!$A$1:$C$65536,3,0)</f>
        <v>3499</v>
      </c>
      <c r="N11" s="18"/>
      <c r="O11" s="18"/>
      <c r="P11" s="18">
        <f t="shared" si="2"/>
        <v>-10</v>
      </c>
      <c r="Q11" s="18">
        <f t="shared" si="3"/>
        <v>3499</v>
      </c>
      <c r="R11" s="29">
        <v>699.8</v>
      </c>
      <c r="S11" s="9">
        <f t="shared" si="5"/>
        <v>3499</v>
      </c>
      <c r="T11" s="30"/>
      <c r="U11" s="9" t="s">
        <v>34</v>
      </c>
      <c r="V11" s="18">
        <f t="shared" si="4"/>
        <v>210</v>
      </c>
      <c r="W11" s="9"/>
      <c r="X11" s="9">
        <f>ROUND(V11+W11,0)</f>
        <v>210</v>
      </c>
    </row>
    <row r="12" ht="14.25" spans="1:24">
      <c r="A12" s="10">
        <v>10</v>
      </c>
      <c r="B12" s="10">
        <v>712</v>
      </c>
      <c r="C12" s="11" t="s">
        <v>42</v>
      </c>
      <c r="D12" s="12" t="s">
        <v>33</v>
      </c>
      <c r="E12" s="19">
        <v>12</v>
      </c>
      <c r="F12" s="17">
        <f t="shared" si="0"/>
        <v>4</v>
      </c>
      <c r="G12" s="18">
        <v>-20</v>
      </c>
      <c r="H12" s="18">
        <v>-40</v>
      </c>
      <c r="I12" s="18">
        <v>-40</v>
      </c>
      <c r="J12" s="18">
        <f t="shared" si="1"/>
        <v>-100</v>
      </c>
      <c r="K12" s="18">
        <v>2</v>
      </c>
      <c r="L12" s="18">
        <v>-10</v>
      </c>
      <c r="M12" s="18">
        <f>VLOOKUP(B:B,[1]Sheet1!$A$1:$C$65536,3,0)</f>
        <v>1350</v>
      </c>
      <c r="N12" s="18"/>
      <c r="O12" s="18"/>
      <c r="P12" s="18">
        <f t="shared" si="2"/>
        <v>-10</v>
      </c>
      <c r="Q12" s="18">
        <f t="shared" si="3"/>
        <v>1350</v>
      </c>
      <c r="R12" s="29">
        <v>675</v>
      </c>
      <c r="S12" s="9">
        <f t="shared" si="5"/>
        <v>1350</v>
      </c>
      <c r="T12" s="30"/>
      <c r="U12" s="9" t="s">
        <v>34</v>
      </c>
      <c r="V12" s="18">
        <f t="shared" si="4"/>
        <v>81</v>
      </c>
      <c r="W12" s="9"/>
      <c r="X12" s="9">
        <f>ROUND(V12+W12,0)</f>
        <v>81</v>
      </c>
    </row>
    <row r="13" ht="14.25" spans="1:24">
      <c r="A13" s="10">
        <v>11</v>
      </c>
      <c r="B13" s="10">
        <v>365</v>
      </c>
      <c r="C13" s="11" t="s">
        <v>43</v>
      </c>
      <c r="D13" s="12" t="s">
        <v>31</v>
      </c>
      <c r="E13" s="19">
        <v>15</v>
      </c>
      <c r="F13" s="17">
        <f t="shared" si="0"/>
        <v>5</v>
      </c>
      <c r="G13" s="18">
        <v>-30</v>
      </c>
      <c r="H13" s="18">
        <v>-10</v>
      </c>
      <c r="I13" s="18">
        <v>-50</v>
      </c>
      <c r="J13" s="18">
        <f t="shared" si="1"/>
        <v>-90</v>
      </c>
      <c r="K13" s="18">
        <v>6</v>
      </c>
      <c r="L13" s="18">
        <v>-9</v>
      </c>
      <c r="M13" s="18">
        <f>VLOOKUP(B:B,[1]Sheet1!$A$1:$C$65536,3,0)</f>
        <v>4050</v>
      </c>
      <c r="N13" s="18"/>
      <c r="O13" s="18"/>
      <c r="P13" s="18">
        <f t="shared" si="2"/>
        <v>-9</v>
      </c>
      <c r="Q13" s="18">
        <f t="shared" si="3"/>
        <v>4050</v>
      </c>
      <c r="R13" s="29">
        <v>675</v>
      </c>
      <c r="S13" s="9">
        <f t="shared" si="5"/>
        <v>4050</v>
      </c>
      <c r="T13" s="30"/>
      <c r="U13" s="9" t="s">
        <v>34</v>
      </c>
      <c r="V13" s="18">
        <f t="shared" si="4"/>
        <v>243</v>
      </c>
      <c r="W13" s="9"/>
      <c r="X13" s="9">
        <f>ROUND(V13+W13,0)</f>
        <v>243</v>
      </c>
    </row>
    <row r="14" ht="14.25" spans="1:24">
      <c r="A14" s="10">
        <v>12</v>
      </c>
      <c r="B14" s="10">
        <v>387</v>
      </c>
      <c r="C14" s="11" t="s">
        <v>44</v>
      </c>
      <c r="D14" s="12" t="s">
        <v>33</v>
      </c>
      <c r="E14" s="19">
        <v>15</v>
      </c>
      <c r="F14" s="17">
        <f t="shared" si="0"/>
        <v>5</v>
      </c>
      <c r="G14" s="18">
        <v>-50</v>
      </c>
      <c r="H14" s="18">
        <v>-10</v>
      </c>
      <c r="I14" s="18">
        <v>-50</v>
      </c>
      <c r="J14" s="18">
        <f t="shared" si="1"/>
        <v>-110</v>
      </c>
      <c r="K14" s="18">
        <v>4</v>
      </c>
      <c r="L14" s="18">
        <v>-11</v>
      </c>
      <c r="M14" s="18">
        <f>VLOOKUP(B:B,[1]Sheet1!$A$1:$C$65536,3,0)</f>
        <v>2700</v>
      </c>
      <c r="N14" s="18"/>
      <c r="O14" s="18"/>
      <c r="P14" s="18">
        <f t="shared" si="2"/>
        <v>-11</v>
      </c>
      <c r="Q14" s="18">
        <f t="shared" si="3"/>
        <v>2700</v>
      </c>
      <c r="R14" s="29">
        <v>675</v>
      </c>
      <c r="S14" s="9">
        <f t="shared" si="5"/>
        <v>2700</v>
      </c>
      <c r="T14" s="30"/>
      <c r="U14" s="9" t="s">
        <v>34</v>
      </c>
      <c r="V14" s="18">
        <f t="shared" si="4"/>
        <v>162</v>
      </c>
      <c r="W14" s="9"/>
      <c r="X14" s="9">
        <f>ROUND(V14+W14,0)</f>
        <v>162</v>
      </c>
    </row>
    <row r="15" ht="14.25" spans="1:24">
      <c r="A15" s="10">
        <v>13</v>
      </c>
      <c r="B15" s="10">
        <v>385</v>
      </c>
      <c r="C15" s="11" t="s">
        <v>45</v>
      </c>
      <c r="D15" s="12" t="s">
        <v>39</v>
      </c>
      <c r="E15" s="19">
        <v>6</v>
      </c>
      <c r="F15" s="17">
        <f t="shared" si="0"/>
        <v>2</v>
      </c>
      <c r="G15" s="18"/>
      <c r="H15" s="18">
        <v>-20</v>
      </c>
      <c r="I15" s="18"/>
      <c r="J15" s="18">
        <f t="shared" si="1"/>
        <v>-20</v>
      </c>
      <c r="K15" s="18">
        <v>12</v>
      </c>
      <c r="L15" s="18">
        <v>6</v>
      </c>
      <c r="M15" s="18">
        <f>VLOOKUP(B:B,[1]Sheet1!$A$1:$C$65536,3,0)</f>
        <v>8100</v>
      </c>
      <c r="N15" s="18"/>
      <c r="O15" s="18"/>
      <c r="P15" s="18">
        <f t="shared" si="2"/>
        <v>6</v>
      </c>
      <c r="Q15" s="18">
        <f t="shared" si="3"/>
        <v>8100</v>
      </c>
      <c r="R15" s="29">
        <v>675</v>
      </c>
      <c r="S15" s="29">
        <f>(E15-N15)*R15</f>
        <v>4050</v>
      </c>
      <c r="T15" s="29">
        <f>P15*R15</f>
        <v>4050</v>
      </c>
      <c r="U15" s="18" t="s">
        <v>27</v>
      </c>
      <c r="V15" s="18">
        <f t="shared" si="4"/>
        <v>567</v>
      </c>
      <c r="W15" s="18">
        <f>ROUND((K15-N15)*15,0)</f>
        <v>180</v>
      </c>
      <c r="X15" s="18">
        <f>V15+W15</f>
        <v>747</v>
      </c>
    </row>
    <row r="16" ht="14.25" spans="1:24">
      <c r="A16" s="10">
        <v>14</v>
      </c>
      <c r="B16" s="10">
        <v>585</v>
      </c>
      <c r="C16" s="11" t="s">
        <v>46</v>
      </c>
      <c r="D16" s="12" t="s">
        <v>31</v>
      </c>
      <c r="E16" s="19">
        <v>6</v>
      </c>
      <c r="F16" s="17">
        <f t="shared" si="0"/>
        <v>2</v>
      </c>
      <c r="G16" s="18"/>
      <c r="H16" s="18"/>
      <c r="I16" s="18"/>
      <c r="J16" s="18">
        <f t="shared" si="1"/>
        <v>0</v>
      </c>
      <c r="K16" s="18">
        <v>23</v>
      </c>
      <c r="L16" s="18">
        <v>17</v>
      </c>
      <c r="M16" s="18">
        <f>VLOOKUP(B:B,[1]Sheet1!$A$1:$C$65536,3,0)</f>
        <v>14099</v>
      </c>
      <c r="N16" s="18">
        <v>10</v>
      </c>
      <c r="O16" s="18">
        <v>5200</v>
      </c>
      <c r="P16" s="18">
        <f t="shared" si="2"/>
        <v>7</v>
      </c>
      <c r="Q16" s="18">
        <f t="shared" si="3"/>
        <v>8899</v>
      </c>
      <c r="R16" s="29">
        <v>684.538461538462</v>
      </c>
      <c r="S16" s="29">
        <f>(E16-N16)*R16</f>
        <v>-2738.15384615385</v>
      </c>
      <c r="T16" s="29">
        <f>P16*R16</f>
        <v>4791.76923076923</v>
      </c>
      <c r="U16" s="18" t="s">
        <v>27</v>
      </c>
      <c r="V16" s="18">
        <f t="shared" si="4"/>
        <v>219</v>
      </c>
      <c r="W16" s="18">
        <f>ROUND((K16-N16)*15,0)</f>
        <v>195</v>
      </c>
      <c r="X16" s="18">
        <f>V16+W16</f>
        <v>414</v>
      </c>
    </row>
    <row r="17" ht="14.25" spans="1:24">
      <c r="A17" s="10">
        <v>15</v>
      </c>
      <c r="B17" s="10">
        <v>581</v>
      </c>
      <c r="C17" s="11" t="s">
        <v>47</v>
      </c>
      <c r="D17" s="12" t="s">
        <v>31</v>
      </c>
      <c r="E17" s="19">
        <v>6</v>
      </c>
      <c r="F17" s="17">
        <f t="shared" si="0"/>
        <v>2</v>
      </c>
      <c r="G17" s="18"/>
      <c r="H17" s="18">
        <v>-10</v>
      </c>
      <c r="I17" s="18"/>
      <c r="J17" s="18">
        <f t="shared" si="1"/>
        <v>-10</v>
      </c>
      <c r="K17" s="18">
        <v>6</v>
      </c>
      <c r="L17" s="18">
        <v>0</v>
      </c>
      <c r="M17" s="18">
        <f>VLOOKUP(B:B,[1]Sheet1!$A$1:$C$65536,3,0)</f>
        <v>3709</v>
      </c>
      <c r="N17" s="18">
        <v>3</v>
      </c>
      <c r="O17" s="18">
        <v>1560</v>
      </c>
      <c r="P17" s="18">
        <f t="shared" si="2"/>
        <v>-3</v>
      </c>
      <c r="Q17" s="18">
        <f t="shared" si="3"/>
        <v>2149</v>
      </c>
      <c r="R17" s="29">
        <v>716.333333333333</v>
      </c>
      <c r="S17" s="29">
        <f>(E17-N17)*R17</f>
        <v>2149</v>
      </c>
      <c r="T17" s="30"/>
      <c r="U17" s="18" t="s">
        <v>27</v>
      </c>
      <c r="V17" s="18">
        <f t="shared" si="4"/>
        <v>129</v>
      </c>
      <c r="W17" s="18">
        <f>ROUND((K17-N17)*15,0)</f>
        <v>45</v>
      </c>
      <c r="X17" s="18">
        <f>V17+W17</f>
        <v>174</v>
      </c>
    </row>
    <row r="18" ht="14.25" spans="1:24">
      <c r="A18" s="10">
        <v>16</v>
      </c>
      <c r="B18" s="10">
        <v>730</v>
      </c>
      <c r="C18" s="11" t="s">
        <v>48</v>
      </c>
      <c r="D18" s="12" t="s">
        <v>31</v>
      </c>
      <c r="E18" s="19">
        <v>9</v>
      </c>
      <c r="F18" s="17">
        <f t="shared" si="0"/>
        <v>3</v>
      </c>
      <c r="G18" s="18">
        <v>-30</v>
      </c>
      <c r="H18" s="18">
        <v>-10</v>
      </c>
      <c r="I18" s="18"/>
      <c r="J18" s="18">
        <f t="shared" si="1"/>
        <v>-40</v>
      </c>
      <c r="K18" s="18">
        <v>7</v>
      </c>
      <c r="L18" s="18">
        <v>-2</v>
      </c>
      <c r="M18" s="18">
        <f>VLOOKUP(B:B,[1]Sheet1!$A$1:$C$65536,3,0)</f>
        <v>4849</v>
      </c>
      <c r="N18" s="18"/>
      <c r="O18" s="18"/>
      <c r="P18" s="18">
        <f t="shared" si="2"/>
        <v>-2</v>
      </c>
      <c r="Q18" s="18">
        <f t="shared" si="3"/>
        <v>4849</v>
      </c>
      <c r="R18" s="29">
        <v>692.714285714286</v>
      </c>
      <c r="S18" s="9">
        <f t="shared" si="5"/>
        <v>4849</v>
      </c>
      <c r="T18" s="30"/>
      <c r="U18" s="9" t="s">
        <v>34</v>
      </c>
      <c r="V18" s="18">
        <f t="shared" si="4"/>
        <v>291</v>
      </c>
      <c r="W18" s="9"/>
      <c r="X18" s="9">
        <f>ROUND(V18+W18,0)</f>
        <v>291</v>
      </c>
    </row>
    <row r="19" ht="14.25" spans="1:24">
      <c r="A19" s="10">
        <v>17</v>
      </c>
      <c r="B19" s="10">
        <v>707</v>
      </c>
      <c r="C19" s="11" t="s">
        <v>49</v>
      </c>
      <c r="D19" s="12" t="s">
        <v>33</v>
      </c>
      <c r="E19" s="19">
        <v>9</v>
      </c>
      <c r="F19" s="17">
        <f t="shared" si="0"/>
        <v>3</v>
      </c>
      <c r="G19" s="18">
        <v>-30</v>
      </c>
      <c r="H19" s="18">
        <v>-30</v>
      </c>
      <c r="I19" s="18">
        <v>-30</v>
      </c>
      <c r="J19" s="18">
        <f t="shared" si="1"/>
        <v>-90</v>
      </c>
      <c r="K19" s="23">
        <v>0</v>
      </c>
      <c r="L19" s="18">
        <v>-9</v>
      </c>
      <c r="M19" s="23">
        <v>0</v>
      </c>
      <c r="N19" s="18"/>
      <c r="O19" s="18"/>
      <c r="P19" s="18">
        <f t="shared" si="2"/>
        <v>-9</v>
      </c>
      <c r="Q19" s="18">
        <f t="shared" si="3"/>
        <v>0</v>
      </c>
      <c r="R19" s="31">
        <v>0</v>
      </c>
      <c r="S19" s="9">
        <f t="shared" si="5"/>
        <v>0</v>
      </c>
      <c r="T19" s="30"/>
      <c r="U19" s="9" t="s">
        <v>34</v>
      </c>
      <c r="V19" s="18">
        <f t="shared" si="4"/>
        <v>0</v>
      </c>
      <c r="W19" s="9"/>
      <c r="X19" s="9">
        <f>ROUND(V19+W19,0)</f>
        <v>0</v>
      </c>
    </row>
    <row r="20" ht="14.25" spans="1:24">
      <c r="A20" s="10">
        <v>18</v>
      </c>
      <c r="B20" s="10">
        <v>359</v>
      </c>
      <c r="C20" s="11" t="s">
        <v>50</v>
      </c>
      <c r="D20" s="12" t="s">
        <v>31</v>
      </c>
      <c r="E20" s="19">
        <v>9</v>
      </c>
      <c r="F20" s="17">
        <f t="shared" si="0"/>
        <v>3</v>
      </c>
      <c r="G20" s="18">
        <v>-30</v>
      </c>
      <c r="H20" s="18">
        <v>-10</v>
      </c>
      <c r="I20" s="18">
        <v>-30</v>
      </c>
      <c r="J20" s="18">
        <f t="shared" si="1"/>
        <v>-70</v>
      </c>
      <c r="K20" s="18">
        <v>2</v>
      </c>
      <c r="L20" s="18">
        <v>-7</v>
      </c>
      <c r="M20" s="18">
        <f>VLOOKUP(B:B,[1]Sheet1!$A$1:$C$65536,3,0)</f>
        <v>1350</v>
      </c>
      <c r="N20" s="18"/>
      <c r="O20" s="18"/>
      <c r="P20" s="18">
        <f t="shared" si="2"/>
        <v>-7</v>
      </c>
      <c r="Q20" s="18">
        <f t="shared" si="3"/>
        <v>1350</v>
      </c>
      <c r="R20" s="29">
        <v>675</v>
      </c>
      <c r="S20" s="9">
        <f t="shared" si="5"/>
        <v>1350</v>
      </c>
      <c r="T20" s="30"/>
      <c r="U20" s="9" t="s">
        <v>34</v>
      </c>
      <c r="V20" s="18">
        <f t="shared" si="4"/>
        <v>81</v>
      </c>
      <c r="W20" s="9"/>
      <c r="X20" s="9">
        <f>ROUND(V20+W20,0)</f>
        <v>81</v>
      </c>
    </row>
    <row r="21" ht="14.25" spans="1:24">
      <c r="A21" s="10">
        <v>19</v>
      </c>
      <c r="B21" s="10">
        <v>546</v>
      </c>
      <c r="C21" s="11" t="s">
        <v>51</v>
      </c>
      <c r="D21" s="12" t="s">
        <v>33</v>
      </c>
      <c r="E21" s="19">
        <v>3</v>
      </c>
      <c r="F21" s="17">
        <f t="shared" si="0"/>
        <v>1</v>
      </c>
      <c r="G21" s="18">
        <v>-10</v>
      </c>
      <c r="H21" s="18">
        <v>-10</v>
      </c>
      <c r="I21" s="18"/>
      <c r="J21" s="18">
        <f t="shared" si="1"/>
        <v>-20</v>
      </c>
      <c r="K21" s="18">
        <v>2</v>
      </c>
      <c r="L21" s="18">
        <v>-1</v>
      </c>
      <c r="M21" s="18">
        <f>VLOOKUP(B:B,[1]Sheet1!$A$1:$C$65536,3,0)</f>
        <v>1350</v>
      </c>
      <c r="N21" s="18"/>
      <c r="O21" s="18"/>
      <c r="P21" s="18">
        <f t="shared" si="2"/>
        <v>-1</v>
      </c>
      <c r="Q21" s="18">
        <f t="shared" si="3"/>
        <v>1350</v>
      </c>
      <c r="R21" s="29">
        <v>675</v>
      </c>
      <c r="S21" s="9">
        <f t="shared" si="5"/>
        <v>1350</v>
      </c>
      <c r="T21" s="30"/>
      <c r="U21" s="9" t="s">
        <v>34</v>
      </c>
      <c r="V21" s="18">
        <f t="shared" si="4"/>
        <v>81</v>
      </c>
      <c r="W21" s="9"/>
      <c r="X21" s="9">
        <f>ROUND(V21+W21,0)</f>
        <v>81</v>
      </c>
    </row>
    <row r="22" ht="14.25" spans="1:24">
      <c r="A22" s="10">
        <v>20</v>
      </c>
      <c r="B22" s="10">
        <v>373</v>
      </c>
      <c r="C22" s="11" t="s">
        <v>52</v>
      </c>
      <c r="D22" s="12" t="s">
        <v>36</v>
      </c>
      <c r="E22" s="19">
        <v>3</v>
      </c>
      <c r="F22" s="17">
        <f t="shared" si="0"/>
        <v>1</v>
      </c>
      <c r="G22" s="18"/>
      <c r="H22" s="18"/>
      <c r="I22" s="18"/>
      <c r="J22" s="18">
        <f t="shared" si="1"/>
        <v>0</v>
      </c>
      <c r="K22" s="18">
        <v>7</v>
      </c>
      <c r="L22" s="18">
        <v>4</v>
      </c>
      <c r="M22" s="18">
        <f>VLOOKUP(B:B,[1]Sheet1!$A$1:$C$65536,3,0)</f>
        <v>4849</v>
      </c>
      <c r="N22" s="18"/>
      <c r="O22" s="18"/>
      <c r="P22" s="18">
        <f t="shared" si="2"/>
        <v>4</v>
      </c>
      <c r="Q22" s="18">
        <f t="shared" si="3"/>
        <v>4849</v>
      </c>
      <c r="R22" s="29">
        <v>692.714285714286</v>
      </c>
      <c r="S22" s="29">
        <f>(E22-N22)*R22</f>
        <v>2078.14285714286</v>
      </c>
      <c r="T22" s="29">
        <f>P22*R22</f>
        <v>2770.85714285714</v>
      </c>
      <c r="U22" s="18" t="s">
        <v>27</v>
      </c>
      <c r="V22" s="18">
        <f t="shared" si="4"/>
        <v>346</v>
      </c>
      <c r="W22" s="18">
        <f>ROUND((K22-N22)*15,0)</f>
        <v>105</v>
      </c>
      <c r="X22" s="18">
        <f>V22+W22</f>
        <v>451</v>
      </c>
    </row>
    <row r="23" ht="14.25" spans="1:24">
      <c r="A23" s="10">
        <v>21</v>
      </c>
      <c r="B23" s="10">
        <v>726</v>
      </c>
      <c r="C23" s="11" t="s">
        <v>53</v>
      </c>
      <c r="D23" s="12" t="s">
        <v>31</v>
      </c>
      <c r="E23" s="19">
        <v>6</v>
      </c>
      <c r="F23" s="17">
        <f t="shared" si="0"/>
        <v>2</v>
      </c>
      <c r="G23" s="18">
        <v>-20</v>
      </c>
      <c r="H23" s="18"/>
      <c r="I23" s="18">
        <v>-20</v>
      </c>
      <c r="J23" s="18">
        <f t="shared" si="1"/>
        <v>-40</v>
      </c>
      <c r="K23" s="18">
        <v>2</v>
      </c>
      <c r="L23" s="18">
        <v>-4</v>
      </c>
      <c r="M23" s="18">
        <f>VLOOKUP(B:B,[1]Sheet1!$A$1:$C$65536,3,0)</f>
        <v>1350</v>
      </c>
      <c r="N23" s="18"/>
      <c r="O23" s="18"/>
      <c r="P23" s="18">
        <f t="shared" si="2"/>
        <v>-4</v>
      </c>
      <c r="Q23" s="18">
        <f t="shared" si="3"/>
        <v>1350</v>
      </c>
      <c r="R23" s="29">
        <v>675</v>
      </c>
      <c r="S23" s="9">
        <f t="shared" si="5"/>
        <v>1350</v>
      </c>
      <c r="T23" s="30"/>
      <c r="U23" s="9" t="s">
        <v>34</v>
      </c>
      <c r="V23" s="18">
        <f t="shared" si="4"/>
        <v>81</v>
      </c>
      <c r="W23" s="9"/>
      <c r="X23" s="9">
        <f>ROUND(V23+W23,0)</f>
        <v>81</v>
      </c>
    </row>
    <row r="24" ht="14.25" spans="1:24">
      <c r="A24" s="10">
        <v>22</v>
      </c>
      <c r="B24" s="10">
        <v>513</v>
      </c>
      <c r="C24" s="11" t="s">
        <v>54</v>
      </c>
      <c r="D24" s="12" t="s">
        <v>31</v>
      </c>
      <c r="E24" s="19">
        <v>6</v>
      </c>
      <c r="F24" s="17">
        <f t="shared" si="0"/>
        <v>2</v>
      </c>
      <c r="G24" s="18">
        <v>-20</v>
      </c>
      <c r="H24" s="18">
        <v>-20</v>
      </c>
      <c r="I24" s="18">
        <v>-20</v>
      </c>
      <c r="J24" s="18">
        <f t="shared" si="1"/>
        <v>-60</v>
      </c>
      <c r="K24" s="23">
        <v>0</v>
      </c>
      <c r="L24" s="18">
        <v>-6</v>
      </c>
      <c r="M24" s="23">
        <v>0</v>
      </c>
      <c r="N24" s="18"/>
      <c r="O24" s="18"/>
      <c r="P24" s="18">
        <f t="shared" si="2"/>
        <v>-6</v>
      </c>
      <c r="Q24" s="18">
        <f t="shared" si="3"/>
        <v>0</v>
      </c>
      <c r="R24" s="31">
        <v>0</v>
      </c>
      <c r="S24" s="9">
        <f t="shared" si="5"/>
        <v>0</v>
      </c>
      <c r="T24" s="30"/>
      <c r="U24" s="9" t="s">
        <v>34</v>
      </c>
      <c r="V24" s="18">
        <f t="shared" si="4"/>
        <v>0</v>
      </c>
      <c r="W24" s="9"/>
      <c r="X24" s="9">
        <f>ROUND(V24+W24,0)</f>
        <v>0</v>
      </c>
    </row>
    <row r="25" ht="14.25" spans="1:24">
      <c r="A25" s="10">
        <v>23</v>
      </c>
      <c r="B25" s="10">
        <v>102934</v>
      </c>
      <c r="C25" s="11" t="s">
        <v>55</v>
      </c>
      <c r="D25" s="12" t="s">
        <v>31</v>
      </c>
      <c r="E25" s="19">
        <v>6</v>
      </c>
      <c r="F25" s="17">
        <f t="shared" si="0"/>
        <v>2</v>
      </c>
      <c r="G25" s="18">
        <v>-20</v>
      </c>
      <c r="H25" s="18">
        <v>-20</v>
      </c>
      <c r="I25" s="18">
        <v>-20</v>
      </c>
      <c r="J25" s="18">
        <f t="shared" si="1"/>
        <v>-60</v>
      </c>
      <c r="K25" s="23">
        <v>0</v>
      </c>
      <c r="L25" s="18">
        <v>-6</v>
      </c>
      <c r="M25" s="23">
        <v>0</v>
      </c>
      <c r="N25" s="18"/>
      <c r="O25" s="18"/>
      <c r="P25" s="18">
        <f t="shared" si="2"/>
        <v>-6</v>
      </c>
      <c r="Q25" s="18">
        <f t="shared" si="3"/>
        <v>0</v>
      </c>
      <c r="R25" s="31">
        <v>0</v>
      </c>
      <c r="S25" s="9">
        <f t="shared" si="5"/>
        <v>0</v>
      </c>
      <c r="T25" s="30"/>
      <c r="U25" s="9" t="s">
        <v>34</v>
      </c>
      <c r="V25" s="18">
        <f t="shared" si="4"/>
        <v>0</v>
      </c>
      <c r="W25" s="9"/>
      <c r="X25" s="9">
        <f>ROUND(V25+W25,0)</f>
        <v>0</v>
      </c>
    </row>
    <row r="26" ht="14.25" spans="1:24">
      <c r="A26" s="10">
        <v>24</v>
      </c>
      <c r="B26" s="10">
        <v>308</v>
      </c>
      <c r="C26" s="11" t="s">
        <v>56</v>
      </c>
      <c r="D26" s="12" t="s">
        <v>36</v>
      </c>
      <c r="E26" s="19">
        <v>6</v>
      </c>
      <c r="F26" s="17">
        <f t="shared" si="0"/>
        <v>2</v>
      </c>
      <c r="G26" s="18"/>
      <c r="H26" s="18"/>
      <c r="I26" s="18">
        <v>-20</v>
      </c>
      <c r="J26" s="18">
        <f t="shared" si="1"/>
        <v>-20</v>
      </c>
      <c r="K26" s="18">
        <v>4</v>
      </c>
      <c r="L26" s="18">
        <v>-2</v>
      </c>
      <c r="M26" s="18">
        <f>VLOOKUP(B:B,[1]Sheet1!$A$1:$C$65536,3,0)</f>
        <v>2700</v>
      </c>
      <c r="N26" s="18"/>
      <c r="O26" s="18"/>
      <c r="P26" s="18">
        <f t="shared" si="2"/>
        <v>-2</v>
      </c>
      <c r="Q26" s="18">
        <f t="shared" si="3"/>
        <v>2700</v>
      </c>
      <c r="R26" s="29">
        <v>675</v>
      </c>
      <c r="S26" s="9">
        <f t="shared" si="5"/>
        <v>2700</v>
      </c>
      <c r="T26" s="30"/>
      <c r="U26" s="9" t="s">
        <v>34</v>
      </c>
      <c r="V26" s="18">
        <f t="shared" si="4"/>
        <v>162</v>
      </c>
      <c r="W26" s="9"/>
      <c r="X26" s="9">
        <f>ROUND(V26+W26,0)</f>
        <v>162</v>
      </c>
    </row>
    <row r="27" ht="14.25" spans="1:24">
      <c r="A27" s="10">
        <v>25</v>
      </c>
      <c r="B27" s="10">
        <v>724</v>
      </c>
      <c r="C27" s="11" t="s">
        <v>57</v>
      </c>
      <c r="D27" s="12" t="s">
        <v>33</v>
      </c>
      <c r="E27" s="19">
        <v>3</v>
      </c>
      <c r="F27" s="17">
        <f t="shared" si="0"/>
        <v>1</v>
      </c>
      <c r="G27" s="18"/>
      <c r="H27" s="18">
        <v>-10</v>
      </c>
      <c r="I27" s="18"/>
      <c r="J27" s="18">
        <f t="shared" si="1"/>
        <v>-10</v>
      </c>
      <c r="K27" s="18">
        <v>5</v>
      </c>
      <c r="L27" s="18">
        <v>2</v>
      </c>
      <c r="M27" s="18">
        <f>VLOOKUP(B:B,[1]Sheet1!$A$1:$C$65536,3,0)</f>
        <v>3220</v>
      </c>
      <c r="N27" s="18">
        <v>1</v>
      </c>
      <c r="O27" s="18">
        <v>520</v>
      </c>
      <c r="P27" s="18">
        <f t="shared" si="2"/>
        <v>1</v>
      </c>
      <c r="Q27" s="18">
        <f t="shared" si="3"/>
        <v>2700</v>
      </c>
      <c r="R27" s="29">
        <v>675</v>
      </c>
      <c r="S27" s="29">
        <f>(E27-N27)*R27</f>
        <v>1350</v>
      </c>
      <c r="T27" s="29">
        <f>P27*R27</f>
        <v>675</v>
      </c>
      <c r="U27" s="18" t="s">
        <v>27</v>
      </c>
      <c r="V27" s="18">
        <f t="shared" si="4"/>
        <v>135</v>
      </c>
      <c r="W27" s="18">
        <f>ROUND((K27-N27)*15,0)</f>
        <v>60</v>
      </c>
      <c r="X27" s="18">
        <f>V27+W27</f>
        <v>195</v>
      </c>
    </row>
    <row r="28" ht="14.25" spans="1:24">
      <c r="A28" s="10">
        <v>26</v>
      </c>
      <c r="B28" s="10">
        <v>742</v>
      </c>
      <c r="C28" s="11" t="s">
        <v>58</v>
      </c>
      <c r="D28" s="12" t="s">
        <v>36</v>
      </c>
      <c r="E28" s="19">
        <v>3</v>
      </c>
      <c r="F28" s="17">
        <f t="shared" si="0"/>
        <v>1</v>
      </c>
      <c r="G28" s="18">
        <v>-10</v>
      </c>
      <c r="H28" s="18">
        <v>-10</v>
      </c>
      <c r="I28" s="18">
        <v>-10</v>
      </c>
      <c r="J28" s="18">
        <f t="shared" si="1"/>
        <v>-30</v>
      </c>
      <c r="K28" s="23">
        <v>0</v>
      </c>
      <c r="L28" s="18">
        <v>-3</v>
      </c>
      <c r="M28" s="23">
        <v>0</v>
      </c>
      <c r="N28" s="18"/>
      <c r="O28" s="18"/>
      <c r="P28" s="18">
        <f t="shared" si="2"/>
        <v>-3</v>
      </c>
      <c r="Q28" s="18">
        <f t="shared" si="3"/>
        <v>0</v>
      </c>
      <c r="R28" s="31">
        <v>0</v>
      </c>
      <c r="S28" s="9">
        <f t="shared" si="5"/>
        <v>0</v>
      </c>
      <c r="T28" s="30"/>
      <c r="U28" s="9" t="s">
        <v>34</v>
      </c>
      <c r="V28" s="18">
        <f t="shared" si="4"/>
        <v>0</v>
      </c>
      <c r="W28" s="9"/>
      <c r="X28" s="9">
        <f>ROUND(V28+W28,0)</f>
        <v>0</v>
      </c>
    </row>
    <row r="29" ht="14.25" spans="1:24">
      <c r="A29" s="10">
        <v>27</v>
      </c>
      <c r="B29" s="10">
        <v>578</v>
      </c>
      <c r="C29" s="11" t="s">
        <v>59</v>
      </c>
      <c r="D29" s="12" t="s">
        <v>36</v>
      </c>
      <c r="E29" s="19">
        <v>6</v>
      </c>
      <c r="F29" s="17">
        <f t="shared" si="0"/>
        <v>2</v>
      </c>
      <c r="G29" s="18"/>
      <c r="H29" s="18"/>
      <c r="I29" s="18">
        <v>-20</v>
      </c>
      <c r="J29" s="18">
        <f t="shared" si="1"/>
        <v>-20</v>
      </c>
      <c r="K29" s="18">
        <v>4</v>
      </c>
      <c r="L29" s="18">
        <v>-2</v>
      </c>
      <c r="M29" s="18">
        <f>VLOOKUP(B:B,[1]Sheet1!$A$1:$C$65536,3,0)</f>
        <v>2390</v>
      </c>
      <c r="N29" s="18">
        <v>2</v>
      </c>
      <c r="O29" s="18">
        <v>1040</v>
      </c>
      <c r="P29" s="18">
        <f t="shared" si="2"/>
        <v>-4</v>
      </c>
      <c r="Q29" s="18">
        <f t="shared" si="3"/>
        <v>1350</v>
      </c>
      <c r="R29" s="29">
        <v>675</v>
      </c>
      <c r="S29" s="9">
        <f t="shared" si="5"/>
        <v>1350</v>
      </c>
      <c r="T29" s="30"/>
      <c r="U29" s="9" t="s">
        <v>34</v>
      </c>
      <c r="V29" s="18">
        <f t="shared" si="4"/>
        <v>81</v>
      </c>
      <c r="W29" s="9"/>
      <c r="X29" s="9">
        <f>ROUND(V29+W29,0)</f>
        <v>81</v>
      </c>
    </row>
    <row r="30" ht="14.25" spans="1:24">
      <c r="A30" s="10">
        <v>28</v>
      </c>
      <c r="B30" s="10">
        <v>744</v>
      </c>
      <c r="C30" s="11" t="s">
        <v>60</v>
      </c>
      <c r="D30" s="12" t="s">
        <v>36</v>
      </c>
      <c r="E30" s="19">
        <v>6</v>
      </c>
      <c r="F30" s="17">
        <f t="shared" si="0"/>
        <v>2</v>
      </c>
      <c r="G30" s="18"/>
      <c r="H30" s="18"/>
      <c r="I30" s="18"/>
      <c r="J30" s="18">
        <f t="shared" si="1"/>
        <v>0</v>
      </c>
      <c r="K30" s="18">
        <v>6</v>
      </c>
      <c r="L30" s="18">
        <v>0</v>
      </c>
      <c r="M30" s="18">
        <f>VLOOKUP(B:B,[1]Sheet1!$A$1:$C$65536,3,0)</f>
        <v>4050</v>
      </c>
      <c r="N30" s="18"/>
      <c r="O30" s="18"/>
      <c r="P30" s="18">
        <f t="shared" si="2"/>
        <v>0</v>
      </c>
      <c r="Q30" s="18">
        <f t="shared" si="3"/>
        <v>4050</v>
      </c>
      <c r="R30" s="29">
        <v>675</v>
      </c>
      <c r="S30" s="29">
        <f>(E30-N30)*R30</f>
        <v>4050</v>
      </c>
      <c r="T30" s="29">
        <f>P30*R30</f>
        <v>0</v>
      </c>
      <c r="U30" s="18" t="s">
        <v>27</v>
      </c>
      <c r="V30" s="18">
        <f t="shared" si="4"/>
        <v>243</v>
      </c>
      <c r="W30" s="18">
        <f>ROUND((K30-N30)*15,0)</f>
        <v>90</v>
      </c>
      <c r="X30" s="18">
        <f>V30+W30</f>
        <v>333</v>
      </c>
    </row>
    <row r="31" ht="14.25" spans="1:24">
      <c r="A31" s="10">
        <v>29</v>
      </c>
      <c r="B31" s="10">
        <v>709</v>
      </c>
      <c r="C31" s="11" t="s">
        <v>61</v>
      </c>
      <c r="D31" s="12" t="s">
        <v>31</v>
      </c>
      <c r="E31" s="19">
        <v>3</v>
      </c>
      <c r="F31" s="17">
        <f t="shared" si="0"/>
        <v>1</v>
      </c>
      <c r="G31" s="18">
        <v>-10</v>
      </c>
      <c r="H31" s="18"/>
      <c r="I31" s="18">
        <v>-10</v>
      </c>
      <c r="J31" s="18">
        <f t="shared" si="1"/>
        <v>-20</v>
      </c>
      <c r="K31" s="18">
        <v>4</v>
      </c>
      <c r="L31" s="18">
        <v>1</v>
      </c>
      <c r="M31" s="18">
        <f>VLOOKUP(B:B,[1]Sheet1!$A$1:$C$65536,3,0)</f>
        <v>2700</v>
      </c>
      <c r="N31" s="18"/>
      <c r="O31" s="18"/>
      <c r="P31" s="18">
        <f t="shared" si="2"/>
        <v>1</v>
      </c>
      <c r="Q31" s="18">
        <f t="shared" si="3"/>
        <v>2700</v>
      </c>
      <c r="R31" s="29">
        <v>675</v>
      </c>
      <c r="S31" s="29">
        <f>(E31-N31)*R31</f>
        <v>2025</v>
      </c>
      <c r="T31" s="29">
        <f>P31*R31</f>
        <v>675</v>
      </c>
      <c r="U31" s="18" t="s">
        <v>27</v>
      </c>
      <c r="V31" s="18">
        <f t="shared" si="4"/>
        <v>176</v>
      </c>
      <c r="W31" s="18">
        <f>ROUND((K31-N31)*15,0)</f>
        <v>60</v>
      </c>
      <c r="X31" s="18">
        <f>V31+W31</f>
        <v>236</v>
      </c>
    </row>
    <row r="32" ht="14.25" spans="1:24">
      <c r="A32" s="10">
        <v>30</v>
      </c>
      <c r="B32" s="10">
        <v>357</v>
      </c>
      <c r="C32" s="11" t="s">
        <v>62</v>
      </c>
      <c r="D32" s="12" t="s">
        <v>31</v>
      </c>
      <c r="E32" s="19">
        <v>6</v>
      </c>
      <c r="F32" s="17">
        <f t="shared" si="0"/>
        <v>2</v>
      </c>
      <c r="G32" s="18">
        <v>-10</v>
      </c>
      <c r="H32" s="18">
        <v>-20</v>
      </c>
      <c r="I32" s="18"/>
      <c r="J32" s="18">
        <f t="shared" si="1"/>
        <v>-30</v>
      </c>
      <c r="K32" s="18">
        <v>6</v>
      </c>
      <c r="L32" s="18">
        <v>0</v>
      </c>
      <c r="M32" s="18">
        <f>VLOOKUP(B:B,[1]Sheet1!$A$1:$C$65536,3,0)</f>
        <v>3399</v>
      </c>
      <c r="N32" s="18">
        <v>5</v>
      </c>
      <c r="O32" s="18">
        <v>2600</v>
      </c>
      <c r="P32" s="18">
        <f t="shared" si="2"/>
        <v>-5</v>
      </c>
      <c r="Q32" s="18">
        <f t="shared" si="3"/>
        <v>799</v>
      </c>
      <c r="R32" s="29">
        <v>799</v>
      </c>
      <c r="S32" s="29">
        <f>(E32-N32)*R32</f>
        <v>799</v>
      </c>
      <c r="T32" s="30"/>
      <c r="U32" s="18" t="s">
        <v>27</v>
      </c>
      <c r="V32" s="18">
        <f t="shared" si="4"/>
        <v>48</v>
      </c>
      <c r="W32" s="18">
        <f>ROUND((K32-N32)*15,0)</f>
        <v>15</v>
      </c>
      <c r="X32" s="18">
        <f>V32+W32</f>
        <v>63</v>
      </c>
    </row>
    <row r="33" ht="14.25" spans="1:24">
      <c r="A33" s="10">
        <v>31</v>
      </c>
      <c r="B33" s="10">
        <v>399</v>
      </c>
      <c r="C33" s="11" t="s">
        <v>63</v>
      </c>
      <c r="D33" s="12" t="s">
        <v>33</v>
      </c>
      <c r="E33" s="19">
        <v>3</v>
      </c>
      <c r="F33" s="17">
        <f t="shared" si="0"/>
        <v>1</v>
      </c>
      <c r="G33" s="18">
        <v>-10</v>
      </c>
      <c r="H33" s="18">
        <v>-10</v>
      </c>
      <c r="I33" s="18">
        <v>-10</v>
      </c>
      <c r="J33" s="18">
        <f t="shared" si="1"/>
        <v>-30</v>
      </c>
      <c r="K33" s="18">
        <v>0</v>
      </c>
      <c r="L33" s="18">
        <v>-3</v>
      </c>
      <c r="M33" s="18">
        <f>VLOOKUP(B:B,[1]Sheet1!$A$1:$C$65536,3,0)</f>
        <v>0</v>
      </c>
      <c r="N33" s="18"/>
      <c r="O33" s="18"/>
      <c r="P33" s="18">
        <f t="shared" si="2"/>
        <v>-3</v>
      </c>
      <c r="Q33" s="18">
        <f t="shared" si="3"/>
        <v>0</v>
      </c>
      <c r="R33" s="31">
        <v>0</v>
      </c>
      <c r="S33" s="9">
        <f t="shared" si="5"/>
        <v>0</v>
      </c>
      <c r="T33" s="30"/>
      <c r="U33" s="9" t="s">
        <v>34</v>
      </c>
      <c r="V33" s="18">
        <f t="shared" si="4"/>
        <v>0</v>
      </c>
      <c r="W33" s="9"/>
      <c r="X33" s="9">
        <f>ROUND(V33+W33,0)</f>
        <v>0</v>
      </c>
    </row>
    <row r="34" ht="14.25" spans="1:24">
      <c r="A34" s="10">
        <v>32</v>
      </c>
      <c r="B34" s="10">
        <v>355</v>
      </c>
      <c r="C34" s="11" t="s">
        <v>64</v>
      </c>
      <c r="D34" s="12" t="s">
        <v>36</v>
      </c>
      <c r="E34" s="19">
        <v>3</v>
      </c>
      <c r="F34" s="17">
        <f t="shared" si="0"/>
        <v>1</v>
      </c>
      <c r="G34" s="18"/>
      <c r="H34" s="18">
        <v>-10</v>
      </c>
      <c r="I34" s="18">
        <v>-10</v>
      </c>
      <c r="J34" s="18">
        <f t="shared" si="1"/>
        <v>-20</v>
      </c>
      <c r="K34" s="18">
        <v>6</v>
      </c>
      <c r="L34" s="18">
        <v>3</v>
      </c>
      <c r="M34" s="18">
        <f>VLOOKUP(B:B,[1]Sheet1!$A$1:$C$65536,3,0)</f>
        <v>4067.28</v>
      </c>
      <c r="N34" s="18"/>
      <c r="O34" s="18"/>
      <c r="P34" s="18">
        <f t="shared" si="2"/>
        <v>3</v>
      </c>
      <c r="Q34" s="18">
        <f t="shared" si="3"/>
        <v>4067.28</v>
      </c>
      <c r="R34" s="29">
        <v>677.88</v>
      </c>
      <c r="S34" s="29">
        <f>(E34-N34)*R34</f>
        <v>2033.64</v>
      </c>
      <c r="T34" s="29">
        <f>P34*R34</f>
        <v>2033.64</v>
      </c>
      <c r="U34" s="18" t="s">
        <v>27</v>
      </c>
      <c r="V34" s="18">
        <f t="shared" si="4"/>
        <v>285</v>
      </c>
      <c r="W34" s="18">
        <f>ROUND((K34-N34)*15,0)</f>
        <v>90</v>
      </c>
      <c r="X34" s="18">
        <f>V34+W34</f>
        <v>375</v>
      </c>
    </row>
    <row r="35" ht="14.25" spans="1:24">
      <c r="A35" s="10">
        <v>33</v>
      </c>
      <c r="B35" s="10">
        <v>754</v>
      </c>
      <c r="C35" s="11" t="s">
        <v>65</v>
      </c>
      <c r="D35" s="12" t="s">
        <v>26</v>
      </c>
      <c r="E35" s="19">
        <v>3</v>
      </c>
      <c r="F35" s="17">
        <f t="shared" si="0"/>
        <v>1</v>
      </c>
      <c r="G35" s="18">
        <v>-10</v>
      </c>
      <c r="H35" s="18">
        <v>-10</v>
      </c>
      <c r="I35" s="18">
        <v>-10</v>
      </c>
      <c r="J35" s="18">
        <f t="shared" si="1"/>
        <v>-30</v>
      </c>
      <c r="K35" s="23">
        <v>0</v>
      </c>
      <c r="L35" s="18">
        <v>-3</v>
      </c>
      <c r="M35" s="23">
        <v>0</v>
      </c>
      <c r="N35" s="18"/>
      <c r="O35" s="18"/>
      <c r="P35" s="18">
        <f t="shared" si="2"/>
        <v>-3</v>
      </c>
      <c r="Q35" s="18">
        <f t="shared" si="3"/>
        <v>0</v>
      </c>
      <c r="R35" s="31">
        <v>0</v>
      </c>
      <c r="S35" s="9">
        <f t="shared" si="5"/>
        <v>0</v>
      </c>
      <c r="T35" s="30"/>
      <c r="U35" s="9" t="s">
        <v>34</v>
      </c>
      <c r="V35" s="18">
        <f t="shared" si="4"/>
        <v>0</v>
      </c>
      <c r="W35" s="9"/>
      <c r="X35" s="9">
        <f>ROUND(V35+W35,0)</f>
        <v>0</v>
      </c>
    </row>
    <row r="36" ht="14.25" spans="1:24">
      <c r="A36" s="10">
        <v>34</v>
      </c>
      <c r="B36" s="10">
        <v>514</v>
      </c>
      <c r="C36" s="11" t="s">
        <v>66</v>
      </c>
      <c r="D36" s="12" t="s">
        <v>39</v>
      </c>
      <c r="E36" s="19">
        <v>6</v>
      </c>
      <c r="F36" s="17">
        <f t="shared" si="0"/>
        <v>2</v>
      </c>
      <c r="G36" s="18">
        <v>-20</v>
      </c>
      <c r="H36" s="18">
        <v>-20</v>
      </c>
      <c r="I36" s="18">
        <v>-20</v>
      </c>
      <c r="J36" s="18">
        <f t="shared" ref="J36:J67" si="6">G36+H36+I36</f>
        <v>-60</v>
      </c>
      <c r="K36" s="23">
        <v>0</v>
      </c>
      <c r="L36" s="18">
        <v>-6</v>
      </c>
      <c r="M36" s="23">
        <v>0</v>
      </c>
      <c r="N36" s="18"/>
      <c r="O36" s="18"/>
      <c r="P36" s="18">
        <f t="shared" ref="P36:P67" si="7">K36-N36-E36</f>
        <v>-6</v>
      </c>
      <c r="Q36" s="18">
        <f t="shared" ref="Q36:Q67" si="8">M36-O36</f>
        <v>0</v>
      </c>
      <c r="R36" s="31">
        <v>0</v>
      </c>
      <c r="S36" s="9">
        <f t="shared" si="5"/>
        <v>0</v>
      </c>
      <c r="T36" s="30"/>
      <c r="U36" s="9" t="s">
        <v>34</v>
      </c>
      <c r="V36" s="18">
        <f t="shared" ref="V36:V67" si="9">ROUND(S36*0.06+T36*0.08,0)</f>
        <v>0</v>
      </c>
      <c r="W36" s="9"/>
      <c r="X36" s="9">
        <f>ROUND(V36+W36,0)</f>
        <v>0</v>
      </c>
    </row>
    <row r="37" ht="14.25" spans="1:24">
      <c r="A37" s="10">
        <v>35</v>
      </c>
      <c r="B37" s="10">
        <v>747</v>
      </c>
      <c r="C37" s="11" t="s">
        <v>67</v>
      </c>
      <c r="D37" s="12" t="s">
        <v>36</v>
      </c>
      <c r="E37" s="19">
        <v>3</v>
      </c>
      <c r="F37" s="17">
        <f t="shared" si="0"/>
        <v>1</v>
      </c>
      <c r="G37" s="18">
        <v>-10</v>
      </c>
      <c r="H37" s="18"/>
      <c r="I37" s="18">
        <v>-10</v>
      </c>
      <c r="J37" s="18">
        <f t="shared" si="6"/>
        <v>-20</v>
      </c>
      <c r="K37" s="18">
        <v>2</v>
      </c>
      <c r="L37" s="18">
        <v>-1</v>
      </c>
      <c r="M37" s="18">
        <f>VLOOKUP(B:B,[1]Sheet1!$A$1:$C$65536,3,0)</f>
        <v>1699</v>
      </c>
      <c r="N37" s="18"/>
      <c r="O37" s="18"/>
      <c r="P37" s="18">
        <f t="shared" si="7"/>
        <v>-1</v>
      </c>
      <c r="Q37" s="18">
        <f t="shared" si="8"/>
        <v>1699</v>
      </c>
      <c r="R37" s="29">
        <v>849.5</v>
      </c>
      <c r="S37" s="9">
        <f t="shared" si="5"/>
        <v>1699</v>
      </c>
      <c r="T37" s="30"/>
      <c r="U37" s="9" t="s">
        <v>34</v>
      </c>
      <c r="V37" s="18">
        <f t="shared" si="9"/>
        <v>102</v>
      </c>
      <c r="W37" s="9"/>
      <c r="X37" s="9">
        <f>ROUND(V37+W37,0)</f>
        <v>102</v>
      </c>
    </row>
    <row r="38" ht="14.25" spans="1:24">
      <c r="A38" s="10">
        <v>36</v>
      </c>
      <c r="B38" s="10">
        <v>377</v>
      </c>
      <c r="C38" s="11" t="s">
        <v>68</v>
      </c>
      <c r="D38" s="12" t="s">
        <v>33</v>
      </c>
      <c r="E38" s="19">
        <v>3</v>
      </c>
      <c r="F38" s="17">
        <f t="shared" si="0"/>
        <v>1</v>
      </c>
      <c r="G38" s="18"/>
      <c r="H38" s="18"/>
      <c r="I38" s="18">
        <v>-10</v>
      </c>
      <c r="J38" s="18">
        <f t="shared" si="6"/>
        <v>-10</v>
      </c>
      <c r="K38" s="18">
        <v>4</v>
      </c>
      <c r="L38" s="18">
        <v>1</v>
      </c>
      <c r="M38" s="18">
        <f>VLOOKUP(B:B,[1]Sheet1!$A$1:$C$65536,3,0)</f>
        <v>2700</v>
      </c>
      <c r="N38" s="18"/>
      <c r="O38" s="18"/>
      <c r="P38" s="18">
        <f t="shared" si="7"/>
        <v>1</v>
      </c>
      <c r="Q38" s="18">
        <f t="shared" si="8"/>
        <v>2700</v>
      </c>
      <c r="R38" s="29">
        <v>675</v>
      </c>
      <c r="S38" s="29">
        <f>(E38-N38)*R38</f>
        <v>2025</v>
      </c>
      <c r="T38" s="29">
        <f>P38*R38</f>
        <v>675</v>
      </c>
      <c r="U38" s="18" t="s">
        <v>27</v>
      </c>
      <c r="V38" s="18">
        <f t="shared" si="9"/>
        <v>176</v>
      </c>
      <c r="W38" s="18">
        <f>ROUND((K38-N38)*15,0)</f>
        <v>60</v>
      </c>
      <c r="X38" s="18">
        <f>V38+W38</f>
        <v>236</v>
      </c>
    </row>
    <row r="39" ht="14.25" spans="1:24">
      <c r="A39" s="10">
        <v>37</v>
      </c>
      <c r="B39" s="10">
        <v>379</v>
      </c>
      <c r="C39" s="11" t="s">
        <v>69</v>
      </c>
      <c r="D39" s="12" t="s">
        <v>31</v>
      </c>
      <c r="E39" s="19">
        <v>6</v>
      </c>
      <c r="F39" s="17">
        <f t="shared" si="0"/>
        <v>2</v>
      </c>
      <c r="G39" s="18"/>
      <c r="H39" s="18"/>
      <c r="I39" s="18">
        <v>-20</v>
      </c>
      <c r="J39" s="18">
        <f t="shared" si="6"/>
        <v>-20</v>
      </c>
      <c r="K39" s="18">
        <v>8</v>
      </c>
      <c r="L39" s="18">
        <v>2</v>
      </c>
      <c r="M39" s="18">
        <f>VLOOKUP(B:B,[1]Sheet1!$A$1:$C$65536,3,0)</f>
        <v>4780</v>
      </c>
      <c r="N39" s="18">
        <v>4</v>
      </c>
      <c r="O39" s="18">
        <v>2080</v>
      </c>
      <c r="P39" s="18">
        <f t="shared" si="7"/>
        <v>-2</v>
      </c>
      <c r="Q39" s="18">
        <f t="shared" si="8"/>
        <v>2700</v>
      </c>
      <c r="R39" s="29">
        <v>675</v>
      </c>
      <c r="S39" s="29">
        <f>(E39-N39)*R39</f>
        <v>1350</v>
      </c>
      <c r="T39" s="30"/>
      <c r="U39" s="18" t="s">
        <v>27</v>
      </c>
      <c r="V39" s="18">
        <f t="shared" si="9"/>
        <v>81</v>
      </c>
      <c r="W39" s="18">
        <f>ROUND((K39-N39)*15,0)</f>
        <v>60</v>
      </c>
      <c r="X39" s="18">
        <f>V39+W39</f>
        <v>141</v>
      </c>
    </row>
    <row r="40" ht="14.25" spans="1:24">
      <c r="A40" s="10">
        <v>38</v>
      </c>
      <c r="B40" s="10">
        <v>54</v>
      </c>
      <c r="C40" s="11" t="s">
        <v>70</v>
      </c>
      <c r="D40" s="12" t="s">
        <v>26</v>
      </c>
      <c r="E40" s="19">
        <v>9</v>
      </c>
      <c r="F40" s="17">
        <f t="shared" si="0"/>
        <v>3</v>
      </c>
      <c r="G40" s="18">
        <v>-10</v>
      </c>
      <c r="H40" s="18"/>
      <c r="I40" s="18"/>
      <c r="J40" s="18">
        <f t="shared" si="6"/>
        <v>-10</v>
      </c>
      <c r="K40" s="18">
        <v>12</v>
      </c>
      <c r="L40" s="18">
        <v>3</v>
      </c>
      <c r="M40" s="18">
        <f>VLOOKUP(B:B,[1]Sheet1!$A$1:$C$65536,3,0)</f>
        <v>8100</v>
      </c>
      <c r="N40" s="18"/>
      <c r="O40" s="18"/>
      <c r="P40" s="18">
        <f t="shared" si="7"/>
        <v>3</v>
      </c>
      <c r="Q40" s="18">
        <f t="shared" si="8"/>
        <v>8100</v>
      </c>
      <c r="R40" s="29">
        <v>675</v>
      </c>
      <c r="S40" s="29">
        <f>(E40-N40)*R40</f>
        <v>6075</v>
      </c>
      <c r="T40" s="29">
        <f>P40*R40</f>
        <v>2025</v>
      </c>
      <c r="U40" s="18" t="s">
        <v>27</v>
      </c>
      <c r="V40" s="18">
        <f t="shared" si="9"/>
        <v>527</v>
      </c>
      <c r="W40" s="18">
        <f>ROUND((K40-N40)*15,0)</f>
        <v>180</v>
      </c>
      <c r="X40" s="18">
        <f>V40+W40</f>
        <v>707</v>
      </c>
    </row>
    <row r="41" ht="14.25" spans="1:24">
      <c r="A41" s="10">
        <v>39</v>
      </c>
      <c r="B41" s="10">
        <v>329</v>
      </c>
      <c r="C41" s="11" t="s">
        <v>71</v>
      </c>
      <c r="D41" s="12" t="s">
        <v>26</v>
      </c>
      <c r="E41" s="19">
        <v>6</v>
      </c>
      <c r="F41" s="17">
        <f t="shared" si="0"/>
        <v>2</v>
      </c>
      <c r="G41" s="18"/>
      <c r="H41" s="18">
        <v>-20</v>
      </c>
      <c r="I41" s="18"/>
      <c r="J41" s="18">
        <f t="shared" si="6"/>
        <v>-20</v>
      </c>
      <c r="K41" s="18">
        <v>6</v>
      </c>
      <c r="L41" s="18">
        <v>0</v>
      </c>
      <c r="M41" s="18">
        <f>VLOOKUP(B:B,[1]Sheet1!$A$1:$C$65536,3,0)</f>
        <v>4050</v>
      </c>
      <c r="N41" s="18"/>
      <c r="O41" s="18"/>
      <c r="P41" s="18">
        <f t="shared" si="7"/>
        <v>0</v>
      </c>
      <c r="Q41" s="18">
        <f t="shared" si="8"/>
        <v>4050</v>
      </c>
      <c r="R41" s="29">
        <v>675</v>
      </c>
      <c r="S41" s="29">
        <f>(E41-N41)*R41</f>
        <v>4050</v>
      </c>
      <c r="T41" s="29">
        <f>P41*R41</f>
        <v>0</v>
      </c>
      <c r="U41" s="18" t="s">
        <v>27</v>
      </c>
      <c r="V41" s="18">
        <f t="shared" si="9"/>
        <v>243</v>
      </c>
      <c r="W41" s="18">
        <f>ROUND((K41-N41)*15,0)</f>
        <v>90</v>
      </c>
      <c r="X41" s="18">
        <f>V41+W41</f>
        <v>333</v>
      </c>
    </row>
    <row r="42" ht="14.25" spans="1:24">
      <c r="A42" s="10">
        <v>40</v>
      </c>
      <c r="B42" s="10">
        <v>349</v>
      </c>
      <c r="C42" s="11" t="s">
        <v>72</v>
      </c>
      <c r="D42" s="12" t="s">
        <v>36</v>
      </c>
      <c r="E42" s="19">
        <v>3</v>
      </c>
      <c r="F42" s="17">
        <f t="shared" si="0"/>
        <v>1</v>
      </c>
      <c r="G42" s="18"/>
      <c r="H42" s="18">
        <v>-10</v>
      </c>
      <c r="I42" s="18">
        <v>-10</v>
      </c>
      <c r="J42" s="18">
        <f t="shared" si="6"/>
        <v>-20</v>
      </c>
      <c r="K42" s="18">
        <v>2</v>
      </c>
      <c r="L42" s="18">
        <v>-1</v>
      </c>
      <c r="M42" s="18">
        <f>VLOOKUP(B:B,[1]Sheet1!$A$1:$C$65536,3,0)</f>
        <v>1350</v>
      </c>
      <c r="N42" s="18"/>
      <c r="O42" s="18"/>
      <c r="P42" s="18">
        <f t="shared" si="7"/>
        <v>-1</v>
      </c>
      <c r="Q42" s="18">
        <f t="shared" si="8"/>
        <v>1350</v>
      </c>
      <c r="R42" s="29">
        <v>675</v>
      </c>
      <c r="S42" s="9">
        <f t="shared" si="5"/>
        <v>1350</v>
      </c>
      <c r="T42" s="30"/>
      <c r="U42" s="9" t="s">
        <v>34</v>
      </c>
      <c r="V42" s="18">
        <f t="shared" si="9"/>
        <v>81</v>
      </c>
      <c r="W42" s="9"/>
      <c r="X42" s="9">
        <f>ROUND(V42+W42,0)</f>
        <v>81</v>
      </c>
    </row>
    <row r="43" ht="14.25" spans="1:24">
      <c r="A43" s="10">
        <v>41</v>
      </c>
      <c r="B43" s="10">
        <v>351</v>
      </c>
      <c r="C43" s="11" t="s">
        <v>73</v>
      </c>
      <c r="D43" s="12" t="s">
        <v>26</v>
      </c>
      <c r="E43" s="19">
        <v>6</v>
      </c>
      <c r="F43" s="17">
        <f t="shared" si="0"/>
        <v>2</v>
      </c>
      <c r="G43" s="18"/>
      <c r="H43" s="18"/>
      <c r="I43" s="18"/>
      <c r="J43" s="18">
        <f t="shared" si="6"/>
        <v>0</v>
      </c>
      <c r="K43" s="18">
        <v>10</v>
      </c>
      <c r="L43" s="18">
        <v>4</v>
      </c>
      <c r="M43" s="18">
        <f>VLOOKUP(B:B,[1]Sheet1!$A$1:$C$65536,3,0)</f>
        <v>6750</v>
      </c>
      <c r="N43" s="18"/>
      <c r="O43" s="18"/>
      <c r="P43" s="18">
        <f t="shared" si="7"/>
        <v>4</v>
      </c>
      <c r="Q43" s="18">
        <f t="shared" si="8"/>
        <v>6750</v>
      </c>
      <c r="R43" s="29">
        <v>675</v>
      </c>
      <c r="S43" s="29">
        <f>(E43-N43)*R43</f>
        <v>4050</v>
      </c>
      <c r="T43" s="29">
        <f>P43*R43</f>
        <v>2700</v>
      </c>
      <c r="U43" s="18" t="s">
        <v>27</v>
      </c>
      <c r="V43" s="18">
        <f t="shared" si="9"/>
        <v>459</v>
      </c>
      <c r="W43" s="18">
        <f>ROUND((K43-N43)*15,0)</f>
        <v>150</v>
      </c>
      <c r="X43" s="18">
        <f>V43+W43</f>
        <v>609</v>
      </c>
    </row>
    <row r="44" ht="14.25" spans="1:24">
      <c r="A44" s="10">
        <v>42</v>
      </c>
      <c r="B44" s="10">
        <v>746</v>
      </c>
      <c r="C44" s="11" t="s">
        <v>74</v>
      </c>
      <c r="D44" s="12" t="s">
        <v>39</v>
      </c>
      <c r="E44" s="19">
        <v>3</v>
      </c>
      <c r="F44" s="17">
        <f t="shared" si="0"/>
        <v>1</v>
      </c>
      <c r="G44" s="18"/>
      <c r="H44" s="18">
        <v>-10</v>
      </c>
      <c r="I44" s="18"/>
      <c r="J44" s="18">
        <f t="shared" si="6"/>
        <v>-10</v>
      </c>
      <c r="K44" s="18">
        <v>4</v>
      </c>
      <c r="L44" s="18">
        <v>1</v>
      </c>
      <c r="M44" s="18">
        <f>VLOOKUP(B:B,[1]Sheet1!$A$1:$C$65536,3,0)</f>
        <v>2700</v>
      </c>
      <c r="N44" s="18"/>
      <c r="O44" s="18"/>
      <c r="P44" s="18">
        <f t="shared" si="7"/>
        <v>1</v>
      </c>
      <c r="Q44" s="18">
        <f t="shared" si="8"/>
        <v>2700</v>
      </c>
      <c r="R44" s="29">
        <v>675</v>
      </c>
      <c r="S44" s="29">
        <f>(E44-N44)*R44</f>
        <v>2025</v>
      </c>
      <c r="T44" s="29">
        <f>P44*R44</f>
        <v>675</v>
      </c>
      <c r="U44" s="18" t="s">
        <v>27</v>
      </c>
      <c r="V44" s="18">
        <f t="shared" si="9"/>
        <v>176</v>
      </c>
      <c r="W44" s="18">
        <f>ROUND((K44-N44)*15,0)</f>
        <v>60</v>
      </c>
      <c r="X44" s="18">
        <f>V44+W44</f>
        <v>236</v>
      </c>
    </row>
    <row r="45" ht="14.25" spans="1:24">
      <c r="A45" s="10">
        <v>43</v>
      </c>
      <c r="B45" s="10">
        <v>511</v>
      </c>
      <c r="C45" s="11" t="s">
        <v>75</v>
      </c>
      <c r="D45" s="12" t="s">
        <v>36</v>
      </c>
      <c r="E45" s="19">
        <v>6</v>
      </c>
      <c r="F45" s="17">
        <f t="shared" si="0"/>
        <v>2</v>
      </c>
      <c r="G45" s="18"/>
      <c r="H45" s="18">
        <v>-20</v>
      </c>
      <c r="I45" s="18"/>
      <c r="J45" s="18">
        <f t="shared" si="6"/>
        <v>-20</v>
      </c>
      <c r="K45" s="18">
        <v>4</v>
      </c>
      <c r="L45" s="18">
        <v>-2</v>
      </c>
      <c r="M45" s="18">
        <f>VLOOKUP(B:B,[1]Sheet1!$A$1:$C$65536,3,0)</f>
        <v>2700</v>
      </c>
      <c r="N45" s="18"/>
      <c r="O45" s="18"/>
      <c r="P45" s="18">
        <f t="shared" si="7"/>
        <v>-2</v>
      </c>
      <c r="Q45" s="18">
        <f t="shared" si="8"/>
        <v>2700</v>
      </c>
      <c r="R45" s="29">
        <v>675</v>
      </c>
      <c r="S45" s="9">
        <f t="shared" ref="S45:S51" si="10">(K45-N45)*R45</f>
        <v>2700</v>
      </c>
      <c r="T45" s="30"/>
      <c r="U45" s="9" t="s">
        <v>34</v>
      </c>
      <c r="V45" s="18">
        <f t="shared" si="9"/>
        <v>162</v>
      </c>
      <c r="W45" s="9"/>
      <c r="X45" s="9">
        <f>ROUND(V45+W45,0)</f>
        <v>162</v>
      </c>
    </row>
    <row r="46" ht="14.25" spans="1:24">
      <c r="A46" s="10">
        <v>44</v>
      </c>
      <c r="B46" s="10">
        <v>515</v>
      </c>
      <c r="C46" s="11" t="s">
        <v>76</v>
      </c>
      <c r="D46" s="12" t="s">
        <v>36</v>
      </c>
      <c r="E46" s="19">
        <v>3</v>
      </c>
      <c r="F46" s="17">
        <f t="shared" si="0"/>
        <v>1</v>
      </c>
      <c r="G46" s="18">
        <v>-10</v>
      </c>
      <c r="H46" s="18">
        <v>-10</v>
      </c>
      <c r="I46" s="18"/>
      <c r="J46" s="18">
        <f t="shared" si="6"/>
        <v>-20</v>
      </c>
      <c r="K46" s="18">
        <v>2</v>
      </c>
      <c r="L46" s="18">
        <v>-1</v>
      </c>
      <c r="M46" s="18">
        <f>VLOOKUP(B:B,[1]Sheet1!$A$1:$C$65536,3,0)</f>
        <v>1350</v>
      </c>
      <c r="N46" s="18"/>
      <c r="O46" s="18"/>
      <c r="P46" s="18">
        <f t="shared" si="7"/>
        <v>-1</v>
      </c>
      <c r="Q46" s="18">
        <f t="shared" si="8"/>
        <v>1350</v>
      </c>
      <c r="R46" s="29">
        <v>675</v>
      </c>
      <c r="S46" s="9">
        <f t="shared" si="10"/>
        <v>1350</v>
      </c>
      <c r="T46" s="30"/>
      <c r="U46" s="9" t="s">
        <v>34</v>
      </c>
      <c r="V46" s="18">
        <f t="shared" si="9"/>
        <v>81</v>
      </c>
      <c r="W46" s="9"/>
      <c r="X46" s="9">
        <f>ROUND(V46+W46,0)</f>
        <v>81</v>
      </c>
    </row>
    <row r="47" ht="14.25" spans="1:24">
      <c r="A47" s="10">
        <v>45</v>
      </c>
      <c r="B47" s="10">
        <v>598</v>
      </c>
      <c r="C47" s="11" t="s">
        <v>77</v>
      </c>
      <c r="D47" s="12" t="s">
        <v>33</v>
      </c>
      <c r="E47" s="19">
        <v>3</v>
      </c>
      <c r="F47" s="17">
        <f t="shared" si="0"/>
        <v>1</v>
      </c>
      <c r="G47" s="18">
        <v>-10</v>
      </c>
      <c r="H47" s="18"/>
      <c r="I47" s="18">
        <v>-10</v>
      </c>
      <c r="J47" s="18">
        <f t="shared" si="6"/>
        <v>-20</v>
      </c>
      <c r="K47" s="18">
        <v>2</v>
      </c>
      <c r="L47" s="18">
        <v>-1</v>
      </c>
      <c r="M47" s="18">
        <f>VLOOKUP(B:B,[1]Sheet1!$A$1:$C$65536,3,0)</f>
        <v>1350</v>
      </c>
      <c r="N47" s="18"/>
      <c r="O47" s="18"/>
      <c r="P47" s="18">
        <f t="shared" si="7"/>
        <v>-1</v>
      </c>
      <c r="Q47" s="18">
        <f t="shared" si="8"/>
        <v>1350</v>
      </c>
      <c r="R47" s="29">
        <v>675</v>
      </c>
      <c r="S47" s="9">
        <f t="shared" si="10"/>
        <v>1350</v>
      </c>
      <c r="T47" s="30"/>
      <c r="U47" s="9" t="s">
        <v>34</v>
      </c>
      <c r="V47" s="18">
        <f t="shared" si="9"/>
        <v>81</v>
      </c>
      <c r="W47" s="9"/>
      <c r="X47" s="9">
        <f>ROUND(V47+W47,0)</f>
        <v>81</v>
      </c>
    </row>
    <row r="48" ht="14.25" spans="1:24">
      <c r="A48" s="10">
        <v>46</v>
      </c>
      <c r="B48" s="10">
        <v>103198</v>
      </c>
      <c r="C48" s="11" t="s">
        <v>78</v>
      </c>
      <c r="D48" s="12" t="s">
        <v>31</v>
      </c>
      <c r="E48" s="19">
        <v>6</v>
      </c>
      <c r="F48" s="17">
        <f t="shared" si="0"/>
        <v>2</v>
      </c>
      <c r="G48" s="18"/>
      <c r="H48" s="18">
        <v>-20</v>
      </c>
      <c r="I48" s="18">
        <v>-20</v>
      </c>
      <c r="J48" s="18">
        <f t="shared" si="6"/>
        <v>-40</v>
      </c>
      <c r="K48" s="18">
        <v>2</v>
      </c>
      <c r="L48" s="18">
        <v>-4</v>
      </c>
      <c r="M48" s="18">
        <f>VLOOKUP(B:B,[1]Sheet1!$A$1:$C$65536,3,0)</f>
        <v>1040</v>
      </c>
      <c r="N48" s="18">
        <v>2</v>
      </c>
      <c r="O48" s="18">
        <v>1040</v>
      </c>
      <c r="P48" s="18">
        <f t="shared" si="7"/>
        <v>-6</v>
      </c>
      <c r="Q48" s="18">
        <f t="shared" si="8"/>
        <v>0</v>
      </c>
      <c r="R48" s="31">
        <v>0</v>
      </c>
      <c r="S48" s="9">
        <f t="shared" si="10"/>
        <v>0</v>
      </c>
      <c r="T48" s="30"/>
      <c r="U48" s="9" t="s">
        <v>34</v>
      </c>
      <c r="V48" s="18">
        <f t="shared" si="9"/>
        <v>0</v>
      </c>
      <c r="W48" s="9"/>
      <c r="X48" s="9">
        <f>ROUND(V48+W48,0)</f>
        <v>0</v>
      </c>
    </row>
    <row r="49" ht="14.25" spans="1:24">
      <c r="A49" s="10">
        <v>47</v>
      </c>
      <c r="B49" s="10">
        <v>704</v>
      </c>
      <c r="C49" s="11" t="s">
        <v>79</v>
      </c>
      <c r="D49" s="12" t="s">
        <v>26</v>
      </c>
      <c r="E49" s="19">
        <v>3</v>
      </c>
      <c r="F49" s="17">
        <f t="shared" si="0"/>
        <v>1</v>
      </c>
      <c r="G49" s="18">
        <v>-10</v>
      </c>
      <c r="H49" s="18">
        <v>-10</v>
      </c>
      <c r="I49" s="18">
        <v>-10</v>
      </c>
      <c r="J49" s="18">
        <f t="shared" si="6"/>
        <v>-30</v>
      </c>
      <c r="K49" s="23">
        <v>0</v>
      </c>
      <c r="L49" s="18">
        <v>-3</v>
      </c>
      <c r="M49" s="23">
        <v>0</v>
      </c>
      <c r="N49" s="18"/>
      <c r="O49" s="18"/>
      <c r="P49" s="18">
        <f t="shared" si="7"/>
        <v>-3</v>
      </c>
      <c r="Q49" s="18">
        <f t="shared" si="8"/>
        <v>0</v>
      </c>
      <c r="R49" s="31">
        <v>0</v>
      </c>
      <c r="S49" s="9">
        <f t="shared" si="10"/>
        <v>0</v>
      </c>
      <c r="T49" s="30"/>
      <c r="U49" s="9" t="s">
        <v>34</v>
      </c>
      <c r="V49" s="18">
        <f t="shared" si="9"/>
        <v>0</v>
      </c>
      <c r="W49" s="9"/>
      <c r="X49" s="9">
        <f>ROUND(V49+W49,0)</f>
        <v>0</v>
      </c>
    </row>
    <row r="50" ht="14.25" spans="1:24">
      <c r="A50" s="10">
        <v>48</v>
      </c>
      <c r="B50" s="10">
        <v>311</v>
      </c>
      <c r="C50" s="11" t="s">
        <v>80</v>
      </c>
      <c r="D50" s="12" t="s">
        <v>31</v>
      </c>
      <c r="E50" s="19">
        <v>3</v>
      </c>
      <c r="F50" s="17">
        <f t="shared" si="0"/>
        <v>1</v>
      </c>
      <c r="G50" s="18">
        <v>-10</v>
      </c>
      <c r="H50" s="18"/>
      <c r="I50" s="18"/>
      <c r="J50" s="18">
        <f t="shared" si="6"/>
        <v>-10</v>
      </c>
      <c r="K50" s="18">
        <v>4</v>
      </c>
      <c r="L50" s="18">
        <v>1</v>
      </c>
      <c r="M50" s="18">
        <f>VLOOKUP(B:B,[1]Sheet1!$A$1:$C$65536,3,0)</f>
        <v>2390</v>
      </c>
      <c r="N50" s="18">
        <v>2</v>
      </c>
      <c r="O50" s="18">
        <v>1040</v>
      </c>
      <c r="P50" s="18">
        <f t="shared" si="7"/>
        <v>-1</v>
      </c>
      <c r="Q50" s="18">
        <f t="shared" si="8"/>
        <v>1350</v>
      </c>
      <c r="R50" s="29">
        <v>675</v>
      </c>
      <c r="S50" s="29">
        <f>(E50-N50)*R50</f>
        <v>675</v>
      </c>
      <c r="T50" s="30"/>
      <c r="U50" s="18" t="s">
        <v>27</v>
      </c>
      <c r="V50" s="18">
        <f t="shared" si="9"/>
        <v>41</v>
      </c>
      <c r="W50" s="18">
        <f>ROUND((K50-N50)*15,0)</f>
        <v>30</v>
      </c>
      <c r="X50" s="18">
        <f>V50+W50</f>
        <v>71</v>
      </c>
    </row>
    <row r="51" ht="14.25" spans="1:24">
      <c r="A51" s="10">
        <v>49</v>
      </c>
      <c r="B51" s="10">
        <v>737</v>
      </c>
      <c r="C51" s="11" t="s">
        <v>81</v>
      </c>
      <c r="D51" s="12" t="s">
        <v>33</v>
      </c>
      <c r="E51" s="19">
        <v>6</v>
      </c>
      <c r="F51" s="17">
        <f t="shared" si="0"/>
        <v>2</v>
      </c>
      <c r="G51" s="18">
        <v>-20</v>
      </c>
      <c r="H51" s="18">
        <v>-10</v>
      </c>
      <c r="I51" s="18"/>
      <c r="J51" s="18">
        <f t="shared" si="6"/>
        <v>-30</v>
      </c>
      <c r="K51" s="18">
        <v>7</v>
      </c>
      <c r="L51" s="18">
        <v>1</v>
      </c>
      <c r="M51" s="18">
        <f>VLOOKUP(B:B,[1]Sheet1!$A$1:$C$65536,3,0)</f>
        <v>4849</v>
      </c>
      <c r="N51" s="18"/>
      <c r="O51" s="18"/>
      <c r="P51" s="18">
        <f t="shared" si="7"/>
        <v>1</v>
      </c>
      <c r="Q51" s="18">
        <f t="shared" si="8"/>
        <v>4849</v>
      </c>
      <c r="R51" s="29">
        <v>692.714285714286</v>
      </c>
      <c r="S51" s="29">
        <f>(E51-N51)*R51</f>
        <v>4156.28571428572</v>
      </c>
      <c r="T51" s="29">
        <f>P51*R51</f>
        <v>692.714285714286</v>
      </c>
      <c r="U51" s="18" t="s">
        <v>27</v>
      </c>
      <c r="V51" s="18">
        <f t="shared" si="9"/>
        <v>305</v>
      </c>
      <c r="W51" s="18">
        <f>ROUND((K51-N51)*15,0)</f>
        <v>105</v>
      </c>
      <c r="X51" s="18">
        <f>V51+W51</f>
        <v>410</v>
      </c>
    </row>
    <row r="52" ht="14.25" spans="1:24">
      <c r="A52" s="10">
        <v>50</v>
      </c>
      <c r="B52" s="10">
        <v>367</v>
      </c>
      <c r="C52" s="11" t="s">
        <v>82</v>
      </c>
      <c r="D52" s="12" t="s">
        <v>26</v>
      </c>
      <c r="E52" s="19">
        <v>3</v>
      </c>
      <c r="F52" s="17">
        <f t="shared" si="0"/>
        <v>1</v>
      </c>
      <c r="G52" s="18">
        <v>-10</v>
      </c>
      <c r="H52" s="18">
        <v>-10</v>
      </c>
      <c r="I52" s="18">
        <v>-10</v>
      </c>
      <c r="J52" s="18">
        <f t="shared" si="6"/>
        <v>-30</v>
      </c>
      <c r="K52" s="23">
        <v>0</v>
      </c>
      <c r="L52" s="18">
        <v>-3</v>
      </c>
      <c r="M52" s="23">
        <v>0</v>
      </c>
      <c r="N52" s="18"/>
      <c r="O52" s="18"/>
      <c r="P52" s="18">
        <f t="shared" si="7"/>
        <v>-3</v>
      </c>
      <c r="Q52" s="18">
        <f t="shared" si="8"/>
        <v>0</v>
      </c>
      <c r="R52" s="31">
        <v>0</v>
      </c>
      <c r="S52" s="9">
        <f t="shared" ref="S52:S82" si="11">(K52-N52)*R52</f>
        <v>0</v>
      </c>
      <c r="T52" s="30"/>
      <c r="U52" s="9" t="s">
        <v>34</v>
      </c>
      <c r="V52" s="18">
        <f t="shared" si="9"/>
        <v>0</v>
      </c>
      <c r="W52" s="9"/>
      <c r="X52" s="9">
        <f t="shared" ref="X52:X64" si="12">ROUND(V52+W52,0)</f>
        <v>0</v>
      </c>
    </row>
    <row r="53" ht="14.25" spans="1:24">
      <c r="A53" s="10">
        <v>51</v>
      </c>
      <c r="B53" s="10">
        <v>572</v>
      </c>
      <c r="C53" s="11" t="s">
        <v>83</v>
      </c>
      <c r="D53" s="12" t="s">
        <v>36</v>
      </c>
      <c r="E53" s="19">
        <v>3</v>
      </c>
      <c r="F53" s="17">
        <f t="shared" si="0"/>
        <v>1</v>
      </c>
      <c r="G53" s="18"/>
      <c r="H53" s="18">
        <v>-10</v>
      </c>
      <c r="I53" s="18">
        <v>-10</v>
      </c>
      <c r="J53" s="18">
        <f t="shared" si="6"/>
        <v>-20</v>
      </c>
      <c r="K53" s="18">
        <v>2</v>
      </c>
      <c r="L53" s="18">
        <v>-1</v>
      </c>
      <c r="M53" s="18">
        <f>VLOOKUP(B:B,[1]Sheet1!$A$1:$C$65536,3,0)</f>
        <v>1350</v>
      </c>
      <c r="N53" s="18"/>
      <c r="O53" s="18"/>
      <c r="P53" s="18">
        <f t="shared" si="7"/>
        <v>-1</v>
      </c>
      <c r="Q53" s="18">
        <f t="shared" si="8"/>
        <v>1350</v>
      </c>
      <c r="R53" s="29">
        <v>675</v>
      </c>
      <c r="S53" s="9">
        <f t="shared" si="11"/>
        <v>1350</v>
      </c>
      <c r="T53" s="30"/>
      <c r="U53" s="9" t="s">
        <v>34</v>
      </c>
      <c r="V53" s="18">
        <f t="shared" si="9"/>
        <v>81</v>
      </c>
      <c r="W53" s="9"/>
      <c r="X53" s="9">
        <f t="shared" si="12"/>
        <v>81</v>
      </c>
    </row>
    <row r="54" ht="14.25" spans="1:24">
      <c r="A54" s="10">
        <v>52</v>
      </c>
      <c r="B54" s="10">
        <v>584</v>
      </c>
      <c r="C54" s="11" t="s">
        <v>84</v>
      </c>
      <c r="D54" s="12" t="s">
        <v>33</v>
      </c>
      <c r="E54" s="19">
        <v>3</v>
      </c>
      <c r="F54" s="17">
        <f t="shared" si="0"/>
        <v>1</v>
      </c>
      <c r="G54" s="18">
        <v>-10</v>
      </c>
      <c r="H54" s="18">
        <v>-10</v>
      </c>
      <c r="I54" s="18">
        <v>-10</v>
      </c>
      <c r="J54" s="18">
        <f t="shared" si="6"/>
        <v>-30</v>
      </c>
      <c r="K54" s="23">
        <v>0</v>
      </c>
      <c r="L54" s="18">
        <v>-3</v>
      </c>
      <c r="M54" s="23">
        <v>0</v>
      </c>
      <c r="N54" s="18"/>
      <c r="O54" s="18"/>
      <c r="P54" s="18">
        <f t="shared" si="7"/>
        <v>-3</v>
      </c>
      <c r="Q54" s="18">
        <f t="shared" si="8"/>
        <v>0</v>
      </c>
      <c r="R54" s="31">
        <v>0</v>
      </c>
      <c r="S54" s="9">
        <f t="shared" si="11"/>
        <v>0</v>
      </c>
      <c r="T54" s="30"/>
      <c r="U54" s="9" t="s">
        <v>34</v>
      </c>
      <c r="V54" s="18">
        <f t="shared" si="9"/>
        <v>0</v>
      </c>
      <c r="W54" s="9"/>
      <c r="X54" s="9">
        <f t="shared" si="12"/>
        <v>0</v>
      </c>
    </row>
    <row r="55" ht="14.25" spans="1:24">
      <c r="A55" s="10">
        <v>53</v>
      </c>
      <c r="B55" s="10">
        <v>52</v>
      </c>
      <c r="C55" s="11" t="s">
        <v>85</v>
      </c>
      <c r="D55" s="12" t="s">
        <v>26</v>
      </c>
      <c r="E55" s="19">
        <v>6</v>
      </c>
      <c r="F55" s="17">
        <f t="shared" si="0"/>
        <v>2</v>
      </c>
      <c r="G55" s="18">
        <v>-20</v>
      </c>
      <c r="H55" s="18">
        <v>-20</v>
      </c>
      <c r="I55" s="18">
        <v>-20</v>
      </c>
      <c r="J55" s="18">
        <f t="shared" si="6"/>
        <v>-60</v>
      </c>
      <c r="K55" s="23">
        <v>0</v>
      </c>
      <c r="L55" s="18">
        <v>-6</v>
      </c>
      <c r="M55" s="23">
        <v>0</v>
      </c>
      <c r="N55" s="18"/>
      <c r="O55" s="18"/>
      <c r="P55" s="18">
        <f t="shared" si="7"/>
        <v>-6</v>
      </c>
      <c r="Q55" s="18">
        <f t="shared" si="8"/>
        <v>0</v>
      </c>
      <c r="R55" s="31">
        <v>0</v>
      </c>
      <c r="S55" s="9">
        <f t="shared" si="11"/>
        <v>0</v>
      </c>
      <c r="T55" s="30"/>
      <c r="U55" s="9" t="s">
        <v>34</v>
      </c>
      <c r="V55" s="18">
        <f t="shared" si="9"/>
        <v>0</v>
      </c>
      <c r="W55" s="9"/>
      <c r="X55" s="9">
        <f t="shared" si="12"/>
        <v>0</v>
      </c>
    </row>
    <row r="56" ht="14.25" spans="1:24">
      <c r="A56" s="10">
        <v>54</v>
      </c>
      <c r="B56" s="10">
        <v>101453</v>
      </c>
      <c r="C56" s="11" t="s">
        <v>86</v>
      </c>
      <c r="D56" s="12" t="s">
        <v>26</v>
      </c>
      <c r="E56" s="19">
        <v>3</v>
      </c>
      <c r="F56" s="17">
        <f t="shared" si="0"/>
        <v>1</v>
      </c>
      <c r="G56" s="18"/>
      <c r="H56" s="18">
        <v>-10</v>
      </c>
      <c r="I56" s="18">
        <v>-10</v>
      </c>
      <c r="J56" s="18">
        <f t="shared" si="6"/>
        <v>-20</v>
      </c>
      <c r="K56" s="18">
        <v>2</v>
      </c>
      <c r="L56" s="18">
        <v>-1</v>
      </c>
      <c r="M56" s="18">
        <f>VLOOKUP(B:B,[1]Sheet1!$A$1:$C$65536,3,0)</f>
        <v>1350</v>
      </c>
      <c r="N56" s="18"/>
      <c r="O56" s="18"/>
      <c r="P56" s="18">
        <f t="shared" si="7"/>
        <v>-1</v>
      </c>
      <c r="Q56" s="18">
        <f t="shared" si="8"/>
        <v>1350</v>
      </c>
      <c r="R56" s="29">
        <v>675</v>
      </c>
      <c r="S56" s="9">
        <f t="shared" si="11"/>
        <v>1350</v>
      </c>
      <c r="T56" s="30"/>
      <c r="U56" s="9" t="s">
        <v>34</v>
      </c>
      <c r="V56" s="18">
        <f t="shared" si="9"/>
        <v>81</v>
      </c>
      <c r="W56" s="9"/>
      <c r="X56" s="9">
        <f t="shared" si="12"/>
        <v>81</v>
      </c>
    </row>
    <row r="57" ht="14.25" spans="1:24">
      <c r="A57" s="10">
        <v>55</v>
      </c>
      <c r="B57" s="10">
        <v>745</v>
      </c>
      <c r="C57" s="11" t="s">
        <v>87</v>
      </c>
      <c r="D57" s="12" t="s">
        <v>31</v>
      </c>
      <c r="E57" s="19">
        <v>3</v>
      </c>
      <c r="F57" s="17">
        <f t="shared" si="0"/>
        <v>1</v>
      </c>
      <c r="G57" s="18">
        <v>-10</v>
      </c>
      <c r="H57" s="18">
        <v>-10</v>
      </c>
      <c r="I57" s="18"/>
      <c r="J57" s="18">
        <f t="shared" si="6"/>
        <v>-20</v>
      </c>
      <c r="K57" s="18">
        <v>2</v>
      </c>
      <c r="L57" s="18">
        <v>-1</v>
      </c>
      <c r="M57" s="18">
        <f>VLOOKUP(B:B,[1]Sheet1!$A$1:$C$65536,3,0)</f>
        <v>1350</v>
      </c>
      <c r="N57" s="18"/>
      <c r="O57" s="18"/>
      <c r="P57" s="18">
        <f t="shared" si="7"/>
        <v>-1</v>
      </c>
      <c r="Q57" s="18">
        <f t="shared" si="8"/>
        <v>1350</v>
      </c>
      <c r="R57" s="29">
        <v>675</v>
      </c>
      <c r="S57" s="9">
        <f t="shared" si="11"/>
        <v>1350</v>
      </c>
      <c r="T57" s="30"/>
      <c r="U57" s="9" t="s">
        <v>34</v>
      </c>
      <c r="V57" s="18">
        <f t="shared" si="9"/>
        <v>81</v>
      </c>
      <c r="W57" s="9"/>
      <c r="X57" s="9">
        <f t="shared" si="12"/>
        <v>81</v>
      </c>
    </row>
    <row r="58" ht="14.25" spans="1:24">
      <c r="A58" s="10">
        <v>56</v>
      </c>
      <c r="B58" s="10">
        <v>347</v>
      </c>
      <c r="C58" s="11" t="s">
        <v>88</v>
      </c>
      <c r="D58" s="12" t="s">
        <v>31</v>
      </c>
      <c r="E58" s="19">
        <v>6</v>
      </c>
      <c r="F58" s="17">
        <f t="shared" si="0"/>
        <v>2</v>
      </c>
      <c r="G58" s="18">
        <v>-20</v>
      </c>
      <c r="H58" s="18"/>
      <c r="I58" s="18"/>
      <c r="J58" s="18">
        <f t="shared" si="6"/>
        <v>-20</v>
      </c>
      <c r="K58" s="18">
        <v>5</v>
      </c>
      <c r="L58" s="18">
        <v>-1</v>
      </c>
      <c r="M58" s="18">
        <f>VLOOKUP(B:B,[1]Sheet1!$A$1:$C$65536,3,0)</f>
        <v>2910</v>
      </c>
      <c r="N58" s="18">
        <v>3</v>
      </c>
      <c r="O58" s="18">
        <v>1560</v>
      </c>
      <c r="P58" s="18">
        <f t="shared" si="7"/>
        <v>-4</v>
      </c>
      <c r="Q58" s="18">
        <f t="shared" si="8"/>
        <v>1350</v>
      </c>
      <c r="R58" s="29">
        <v>675</v>
      </c>
      <c r="S58" s="9">
        <f t="shared" si="11"/>
        <v>1350</v>
      </c>
      <c r="T58" s="30"/>
      <c r="U58" s="9" t="s">
        <v>34</v>
      </c>
      <c r="V58" s="18">
        <f t="shared" si="9"/>
        <v>81</v>
      </c>
      <c r="W58" s="9"/>
      <c r="X58" s="9">
        <f t="shared" si="12"/>
        <v>81</v>
      </c>
    </row>
    <row r="59" ht="14.25" spans="1:24">
      <c r="A59" s="10">
        <v>57</v>
      </c>
      <c r="B59" s="10">
        <v>587</v>
      </c>
      <c r="C59" s="11" t="s">
        <v>89</v>
      </c>
      <c r="D59" s="12" t="s">
        <v>26</v>
      </c>
      <c r="E59" s="19">
        <v>3</v>
      </c>
      <c r="F59" s="17">
        <f t="shared" si="0"/>
        <v>1</v>
      </c>
      <c r="G59" s="18">
        <v>-10</v>
      </c>
      <c r="H59" s="18">
        <v>-10</v>
      </c>
      <c r="I59" s="18">
        <v>-10</v>
      </c>
      <c r="J59" s="18">
        <f t="shared" si="6"/>
        <v>-30</v>
      </c>
      <c r="K59" s="23">
        <v>0</v>
      </c>
      <c r="L59" s="18">
        <v>-3</v>
      </c>
      <c r="M59" s="23">
        <v>0</v>
      </c>
      <c r="N59" s="18"/>
      <c r="O59" s="18"/>
      <c r="P59" s="18">
        <f t="shared" si="7"/>
        <v>-3</v>
      </c>
      <c r="Q59" s="18">
        <f t="shared" si="8"/>
        <v>0</v>
      </c>
      <c r="R59" s="31">
        <v>0</v>
      </c>
      <c r="S59" s="9">
        <f t="shared" si="11"/>
        <v>0</v>
      </c>
      <c r="T59" s="30"/>
      <c r="U59" s="9" t="s">
        <v>34</v>
      </c>
      <c r="V59" s="18">
        <f t="shared" si="9"/>
        <v>0</v>
      </c>
      <c r="W59" s="9"/>
      <c r="X59" s="9">
        <f t="shared" si="12"/>
        <v>0</v>
      </c>
    </row>
    <row r="60" ht="14.25" spans="1:24">
      <c r="A60" s="10">
        <v>58</v>
      </c>
      <c r="B60" s="10">
        <v>721</v>
      </c>
      <c r="C60" s="11" t="s">
        <v>90</v>
      </c>
      <c r="D60" s="12" t="s">
        <v>39</v>
      </c>
      <c r="E60" s="19">
        <v>3</v>
      </c>
      <c r="F60" s="17">
        <f t="shared" si="0"/>
        <v>1</v>
      </c>
      <c r="G60" s="18">
        <v>-10</v>
      </c>
      <c r="H60" s="18">
        <v>-10</v>
      </c>
      <c r="I60" s="18">
        <v>-10</v>
      </c>
      <c r="J60" s="18">
        <f t="shared" si="6"/>
        <v>-30</v>
      </c>
      <c r="K60" s="23">
        <v>0</v>
      </c>
      <c r="L60" s="18">
        <v>-3</v>
      </c>
      <c r="M60" s="23">
        <v>0</v>
      </c>
      <c r="N60" s="18"/>
      <c r="O60" s="18"/>
      <c r="P60" s="18">
        <f t="shared" si="7"/>
        <v>-3</v>
      </c>
      <c r="Q60" s="18">
        <f t="shared" si="8"/>
        <v>0</v>
      </c>
      <c r="R60" s="31">
        <v>0</v>
      </c>
      <c r="S60" s="9">
        <f t="shared" si="11"/>
        <v>0</v>
      </c>
      <c r="T60" s="30"/>
      <c r="U60" s="9" t="s">
        <v>34</v>
      </c>
      <c r="V60" s="18">
        <f t="shared" si="9"/>
        <v>0</v>
      </c>
      <c r="W60" s="9"/>
      <c r="X60" s="9">
        <f t="shared" si="12"/>
        <v>0</v>
      </c>
    </row>
    <row r="61" ht="14.25" spans="1:24">
      <c r="A61" s="10">
        <v>59</v>
      </c>
      <c r="B61" s="10">
        <v>102565</v>
      </c>
      <c r="C61" s="11" t="s">
        <v>91</v>
      </c>
      <c r="D61" s="12" t="s">
        <v>31</v>
      </c>
      <c r="E61" s="19">
        <v>3</v>
      </c>
      <c r="F61" s="17">
        <f t="shared" si="0"/>
        <v>1</v>
      </c>
      <c r="G61" s="18">
        <v>-10</v>
      </c>
      <c r="H61" s="18">
        <v>-10</v>
      </c>
      <c r="I61" s="18">
        <v>-10</v>
      </c>
      <c r="J61" s="18">
        <f t="shared" si="6"/>
        <v>-30</v>
      </c>
      <c r="K61" s="23">
        <v>0</v>
      </c>
      <c r="L61" s="18">
        <v>-3</v>
      </c>
      <c r="M61" s="23">
        <v>0</v>
      </c>
      <c r="N61" s="18"/>
      <c r="O61" s="18"/>
      <c r="P61" s="18">
        <f t="shared" si="7"/>
        <v>-3</v>
      </c>
      <c r="Q61" s="18">
        <f t="shared" si="8"/>
        <v>0</v>
      </c>
      <c r="R61" s="31">
        <v>0</v>
      </c>
      <c r="S61" s="9">
        <f t="shared" si="11"/>
        <v>0</v>
      </c>
      <c r="T61" s="30"/>
      <c r="U61" s="9" t="s">
        <v>34</v>
      </c>
      <c r="V61" s="18">
        <f t="shared" si="9"/>
        <v>0</v>
      </c>
      <c r="W61" s="9"/>
      <c r="X61" s="9">
        <f t="shared" si="12"/>
        <v>0</v>
      </c>
    </row>
    <row r="62" ht="14.25" spans="1:24">
      <c r="A62" s="10">
        <v>60</v>
      </c>
      <c r="B62" s="10">
        <v>748</v>
      </c>
      <c r="C62" s="11" t="s">
        <v>92</v>
      </c>
      <c r="D62" s="12" t="s">
        <v>39</v>
      </c>
      <c r="E62" s="19">
        <v>3</v>
      </c>
      <c r="F62" s="17">
        <f t="shared" si="0"/>
        <v>1</v>
      </c>
      <c r="G62" s="18">
        <v>-10</v>
      </c>
      <c r="H62" s="18">
        <v>-10</v>
      </c>
      <c r="I62" s="18">
        <v>-10</v>
      </c>
      <c r="J62" s="18">
        <f t="shared" si="6"/>
        <v>-30</v>
      </c>
      <c r="K62" s="23">
        <v>0</v>
      </c>
      <c r="L62" s="18">
        <v>-3</v>
      </c>
      <c r="M62" s="23">
        <v>0</v>
      </c>
      <c r="N62" s="18"/>
      <c r="O62" s="18"/>
      <c r="P62" s="18">
        <f t="shared" si="7"/>
        <v>-3</v>
      </c>
      <c r="Q62" s="18">
        <f t="shared" si="8"/>
        <v>0</v>
      </c>
      <c r="R62" s="31">
        <v>0</v>
      </c>
      <c r="S62" s="9">
        <f t="shared" si="11"/>
        <v>0</v>
      </c>
      <c r="T62" s="30"/>
      <c r="U62" s="9" t="s">
        <v>34</v>
      </c>
      <c r="V62" s="18">
        <f t="shared" si="9"/>
        <v>0</v>
      </c>
      <c r="W62" s="9"/>
      <c r="X62" s="9">
        <f t="shared" si="12"/>
        <v>0</v>
      </c>
    </row>
    <row r="63" ht="14.25" spans="1:24">
      <c r="A63" s="10">
        <v>61</v>
      </c>
      <c r="B63" s="10">
        <v>570</v>
      </c>
      <c r="C63" s="11" t="s">
        <v>93</v>
      </c>
      <c r="D63" s="12" t="s">
        <v>31</v>
      </c>
      <c r="E63" s="19">
        <v>6</v>
      </c>
      <c r="F63" s="17">
        <f t="shared" si="0"/>
        <v>2</v>
      </c>
      <c r="G63" s="18">
        <v>-10</v>
      </c>
      <c r="H63" s="18">
        <v>-20</v>
      </c>
      <c r="I63" s="18">
        <v>-20</v>
      </c>
      <c r="J63" s="18">
        <f t="shared" si="6"/>
        <v>-50</v>
      </c>
      <c r="K63" s="18">
        <v>1</v>
      </c>
      <c r="L63" s="18">
        <v>-5</v>
      </c>
      <c r="M63" s="18">
        <f>VLOOKUP(B:B,[1]Sheet1!$A$1:$C$65536,3,0)</f>
        <v>520</v>
      </c>
      <c r="N63" s="18">
        <v>1</v>
      </c>
      <c r="O63" s="18">
        <v>520</v>
      </c>
      <c r="P63" s="18">
        <f t="shared" si="7"/>
        <v>-6</v>
      </c>
      <c r="Q63" s="18">
        <f t="shared" si="8"/>
        <v>0</v>
      </c>
      <c r="R63" s="31">
        <v>0</v>
      </c>
      <c r="S63" s="9">
        <f t="shared" si="11"/>
        <v>0</v>
      </c>
      <c r="T63" s="30"/>
      <c r="U63" s="9" t="s">
        <v>34</v>
      </c>
      <c r="V63" s="18">
        <f t="shared" si="9"/>
        <v>0</v>
      </c>
      <c r="W63" s="9"/>
      <c r="X63" s="9">
        <f t="shared" si="12"/>
        <v>0</v>
      </c>
    </row>
    <row r="64" ht="14.25" spans="1:24">
      <c r="A64" s="10">
        <v>62</v>
      </c>
      <c r="B64" s="10">
        <v>102935</v>
      </c>
      <c r="C64" s="11" t="s">
        <v>94</v>
      </c>
      <c r="D64" s="12" t="s">
        <v>36</v>
      </c>
      <c r="E64" s="19">
        <v>6</v>
      </c>
      <c r="F64" s="17">
        <f t="shared" si="0"/>
        <v>2</v>
      </c>
      <c r="G64" s="18">
        <v>-20</v>
      </c>
      <c r="H64" s="18">
        <v>-20</v>
      </c>
      <c r="I64" s="18">
        <v>-20</v>
      </c>
      <c r="J64" s="18">
        <f t="shared" si="6"/>
        <v>-60</v>
      </c>
      <c r="K64" s="23">
        <v>0</v>
      </c>
      <c r="L64" s="18">
        <v>-6</v>
      </c>
      <c r="M64" s="23">
        <v>0</v>
      </c>
      <c r="N64" s="18"/>
      <c r="O64" s="18"/>
      <c r="P64" s="18">
        <f t="shared" si="7"/>
        <v>-6</v>
      </c>
      <c r="Q64" s="18">
        <f t="shared" si="8"/>
        <v>0</v>
      </c>
      <c r="R64" s="31">
        <v>0</v>
      </c>
      <c r="S64" s="9">
        <f t="shared" si="11"/>
        <v>0</v>
      </c>
      <c r="T64" s="30"/>
      <c r="U64" s="9" t="s">
        <v>34</v>
      </c>
      <c r="V64" s="18">
        <f t="shared" si="9"/>
        <v>0</v>
      </c>
      <c r="W64" s="9"/>
      <c r="X64" s="9">
        <f t="shared" si="12"/>
        <v>0</v>
      </c>
    </row>
    <row r="65" ht="14.25" spans="1:24">
      <c r="A65" s="10">
        <v>63</v>
      </c>
      <c r="B65" s="10">
        <v>103639</v>
      </c>
      <c r="C65" s="11" t="s">
        <v>95</v>
      </c>
      <c r="D65" s="12" t="s">
        <v>33</v>
      </c>
      <c r="E65" s="19">
        <v>3</v>
      </c>
      <c r="F65" s="17">
        <f t="shared" si="0"/>
        <v>1</v>
      </c>
      <c r="G65" s="18"/>
      <c r="H65" s="18"/>
      <c r="I65" s="18">
        <v>-10</v>
      </c>
      <c r="J65" s="18">
        <f t="shared" si="6"/>
        <v>-10</v>
      </c>
      <c r="K65" s="18">
        <v>4</v>
      </c>
      <c r="L65" s="18">
        <v>1</v>
      </c>
      <c r="M65" s="18">
        <f>VLOOKUP(B:B,[1]Sheet1!$A$1:$C$65536,3,0)</f>
        <v>2700</v>
      </c>
      <c r="N65" s="18"/>
      <c r="O65" s="18"/>
      <c r="P65" s="18">
        <f t="shared" si="7"/>
        <v>1</v>
      </c>
      <c r="Q65" s="18">
        <f t="shared" si="8"/>
        <v>2700</v>
      </c>
      <c r="R65" s="29">
        <v>675</v>
      </c>
      <c r="S65" s="29">
        <f>(E65-N65)*R65</f>
        <v>2025</v>
      </c>
      <c r="T65" s="29">
        <f>P65*R65</f>
        <v>675</v>
      </c>
      <c r="U65" s="18" t="s">
        <v>27</v>
      </c>
      <c r="V65" s="18">
        <f t="shared" si="9"/>
        <v>176</v>
      </c>
      <c r="W65" s="18">
        <f>ROUND((K65-N65)*15,0)</f>
        <v>60</v>
      </c>
      <c r="X65" s="18">
        <f>V65+W65</f>
        <v>236</v>
      </c>
    </row>
    <row r="66" ht="14.25" spans="1:24">
      <c r="A66" s="10">
        <v>64</v>
      </c>
      <c r="B66" s="10">
        <v>743</v>
      </c>
      <c r="C66" s="11" t="s">
        <v>96</v>
      </c>
      <c r="D66" s="12" t="s">
        <v>33</v>
      </c>
      <c r="E66" s="19">
        <v>3</v>
      </c>
      <c r="F66" s="17">
        <f t="shared" si="0"/>
        <v>1</v>
      </c>
      <c r="G66" s="18"/>
      <c r="H66" s="18">
        <v>-10</v>
      </c>
      <c r="I66" s="18">
        <v>-10</v>
      </c>
      <c r="J66" s="18">
        <f t="shared" si="6"/>
        <v>-20</v>
      </c>
      <c r="K66" s="18">
        <v>2</v>
      </c>
      <c r="L66" s="18">
        <v>-1</v>
      </c>
      <c r="M66" s="18">
        <f>VLOOKUP(B:B,[1]Sheet1!$A$1:$C$65536,3,0)</f>
        <v>1350</v>
      </c>
      <c r="N66" s="18"/>
      <c r="O66" s="18"/>
      <c r="P66" s="18">
        <f t="shared" si="7"/>
        <v>-1</v>
      </c>
      <c r="Q66" s="18">
        <f t="shared" si="8"/>
        <v>1350</v>
      </c>
      <c r="R66" s="29">
        <v>675</v>
      </c>
      <c r="S66" s="9">
        <f t="shared" si="11"/>
        <v>1350</v>
      </c>
      <c r="T66" s="30"/>
      <c r="U66" s="9" t="s">
        <v>34</v>
      </c>
      <c r="V66" s="18">
        <f t="shared" si="9"/>
        <v>81</v>
      </c>
      <c r="W66" s="9"/>
      <c r="X66" s="9">
        <f>ROUND(V66+W66,0)</f>
        <v>81</v>
      </c>
    </row>
    <row r="67" ht="14.25" spans="1:24">
      <c r="A67" s="10">
        <v>65</v>
      </c>
      <c r="B67" s="10">
        <v>573</v>
      </c>
      <c r="C67" s="11" t="s">
        <v>97</v>
      </c>
      <c r="D67" s="12" t="s">
        <v>33</v>
      </c>
      <c r="E67" s="19">
        <v>3</v>
      </c>
      <c r="F67" s="17">
        <f t="shared" si="0"/>
        <v>1</v>
      </c>
      <c r="G67" s="18">
        <v>-10</v>
      </c>
      <c r="H67" s="18">
        <v>-10</v>
      </c>
      <c r="I67" s="18"/>
      <c r="J67" s="18">
        <f t="shared" si="6"/>
        <v>-20</v>
      </c>
      <c r="K67" s="18">
        <v>10</v>
      </c>
      <c r="L67" s="18">
        <v>7</v>
      </c>
      <c r="M67" s="18">
        <f>VLOOKUP(B:B,[1]Sheet1!$A$1:$C$65536,3,0)</f>
        <v>6998</v>
      </c>
      <c r="N67" s="18"/>
      <c r="O67" s="18"/>
      <c r="P67" s="18">
        <f t="shared" si="7"/>
        <v>7</v>
      </c>
      <c r="Q67" s="18">
        <f t="shared" si="8"/>
        <v>6998</v>
      </c>
      <c r="R67" s="29">
        <v>699.8</v>
      </c>
      <c r="S67" s="29">
        <f>(E67-N67)*R67</f>
        <v>2099.4</v>
      </c>
      <c r="T67" s="29">
        <f>P67*R67</f>
        <v>4898.6</v>
      </c>
      <c r="U67" s="18" t="s">
        <v>27</v>
      </c>
      <c r="V67" s="18">
        <f t="shared" si="9"/>
        <v>518</v>
      </c>
      <c r="W67" s="18">
        <f>ROUND((K67-N67)*15,0)</f>
        <v>150</v>
      </c>
      <c r="X67" s="18">
        <f>V67+W67</f>
        <v>668</v>
      </c>
    </row>
    <row r="68" ht="14.25" spans="1:24">
      <c r="A68" s="10">
        <v>66</v>
      </c>
      <c r="B68" s="10">
        <v>727</v>
      </c>
      <c r="C68" s="11" t="s">
        <v>98</v>
      </c>
      <c r="D68" s="12" t="s">
        <v>31</v>
      </c>
      <c r="E68" s="19">
        <v>3</v>
      </c>
      <c r="F68" s="17">
        <f t="shared" ref="F68:F104" si="13">E68/3</f>
        <v>1</v>
      </c>
      <c r="G68" s="18">
        <v>-10</v>
      </c>
      <c r="H68" s="18">
        <v>-10</v>
      </c>
      <c r="I68" s="18">
        <v>-10</v>
      </c>
      <c r="J68" s="18">
        <f t="shared" ref="J68:J104" si="14">G68+H68+I68</f>
        <v>-30</v>
      </c>
      <c r="K68" s="23">
        <v>0</v>
      </c>
      <c r="L68" s="18">
        <v>-3</v>
      </c>
      <c r="M68" s="23">
        <v>0</v>
      </c>
      <c r="N68" s="18"/>
      <c r="O68" s="18"/>
      <c r="P68" s="18">
        <f t="shared" ref="P68:P104" si="15">K68-N68-E68</f>
        <v>-3</v>
      </c>
      <c r="Q68" s="18">
        <f t="shared" ref="Q68:Q104" si="16">M68-O68</f>
        <v>0</v>
      </c>
      <c r="R68" s="31">
        <v>0</v>
      </c>
      <c r="S68" s="9">
        <f t="shared" si="11"/>
        <v>0</v>
      </c>
      <c r="T68" s="30"/>
      <c r="U68" s="9" t="s">
        <v>34</v>
      </c>
      <c r="V68" s="18">
        <f t="shared" ref="V68:V104" si="17">ROUND(S68*0.06+T68*0.08,0)</f>
        <v>0</v>
      </c>
      <c r="W68" s="9"/>
      <c r="X68" s="9">
        <f>ROUND(V68+W68,0)</f>
        <v>0</v>
      </c>
    </row>
    <row r="69" ht="14.25" spans="1:24">
      <c r="A69" s="10">
        <v>67</v>
      </c>
      <c r="B69" s="10">
        <v>102479</v>
      </c>
      <c r="C69" s="11" t="s">
        <v>99</v>
      </c>
      <c r="D69" s="12" t="s">
        <v>36</v>
      </c>
      <c r="E69" s="19">
        <v>3</v>
      </c>
      <c r="F69" s="17">
        <f t="shared" si="13"/>
        <v>1</v>
      </c>
      <c r="G69" s="18">
        <v>-10</v>
      </c>
      <c r="H69" s="18">
        <v>-10</v>
      </c>
      <c r="I69" s="18"/>
      <c r="J69" s="18">
        <f t="shared" si="14"/>
        <v>-20</v>
      </c>
      <c r="K69" s="18">
        <v>2</v>
      </c>
      <c r="L69" s="18">
        <v>-1</v>
      </c>
      <c r="M69" s="18">
        <f>VLOOKUP(B:B,[1]Sheet1!$A$1:$C$65536,3,0)</f>
        <v>1350</v>
      </c>
      <c r="N69" s="18"/>
      <c r="O69" s="18"/>
      <c r="P69" s="18">
        <f t="shared" si="15"/>
        <v>-1</v>
      </c>
      <c r="Q69" s="18">
        <f t="shared" si="16"/>
        <v>1350</v>
      </c>
      <c r="R69" s="29">
        <v>675</v>
      </c>
      <c r="S69" s="9">
        <f t="shared" si="11"/>
        <v>1350</v>
      </c>
      <c r="T69" s="30"/>
      <c r="U69" s="9" t="s">
        <v>34</v>
      </c>
      <c r="V69" s="18">
        <f t="shared" si="17"/>
        <v>81</v>
      </c>
      <c r="W69" s="9"/>
      <c r="X69" s="9">
        <f>ROUND(V69+W69,0)</f>
        <v>81</v>
      </c>
    </row>
    <row r="70" ht="14.25" spans="1:24">
      <c r="A70" s="10">
        <v>68</v>
      </c>
      <c r="B70" s="10">
        <v>716</v>
      </c>
      <c r="C70" s="11" t="s">
        <v>100</v>
      </c>
      <c r="D70" s="12" t="s">
        <v>39</v>
      </c>
      <c r="E70" s="19">
        <v>3</v>
      </c>
      <c r="F70" s="17">
        <f t="shared" si="13"/>
        <v>1</v>
      </c>
      <c r="G70" s="18">
        <v>-10</v>
      </c>
      <c r="H70" s="18"/>
      <c r="I70" s="18">
        <v>-10</v>
      </c>
      <c r="J70" s="18">
        <f t="shared" si="14"/>
        <v>-20</v>
      </c>
      <c r="K70" s="18">
        <v>2</v>
      </c>
      <c r="L70" s="18">
        <v>-1</v>
      </c>
      <c r="M70" s="18">
        <f>VLOOKUP(B:B,[1]Sheet1!$A$1:$C$65536,3,0)</f>
        <v>1350</v>
      </c>
      <c r="N70" s="18"/>
      <c r="O70" s="18"/>
      <c r="P70" s="18">
        <f t="shared" si="15"/>
        <v>-1</v>
      </c>
      <c r="Q70" s="18">
        <f t="shared" si="16"/>
        <v>1350</v>
      </c>
      <c r="R70" s="29">
        <v>675</v>
      </c>
      <c r="S70" s="9">
        <f t="shared" si="11"/>
        <v>1350</v>
      </c>
      <c r="T70" s="30"/>
      <c r="U70" s="9" t="s">
        <v>34</v>
      </c>
      <c r="V70" s="18">
        <f t="shared" si="17"/>
        <v>81</v>
      </c>
      <c r="W70" s="9"/>
      <c r="X70" s="9">
        <f>ROUND(V70+W70,0)</f>
        <v>81</v>
      </c>
    </row>
    <row r="71" ht="14.25" spans="1:24">
      <c r="A71" s="10">
        <v>69</v>
      </c>
      <c r="B71" s="10">
        <v>591</v>
      </c>
      <c r="C71" s="11" t="s">
        <v>101</v>
      </c>
      <c r="D71" s="12" t="s">
        <v>39</v>
      </c>
      <c r="E71" s="19">
        <v>3</v>
      </c>
      <c r="F71" s="17">
        <f t="shared" si="13"/>
        <v>1</v>
      </c>
      <c r="G71" s="18"/>
      <c r="H71" s="18"/>
      <c r="I71" s="18"/>
      <c r="J71" s="18">
        <f t="shared" si="14"/>
        <v>0</v>
      </c>
      <c r="K71" s="18">
        <v>6</v>
      </c>
      <c r="L71" s="18">
        <v>3</v>
      </c>
      <c r="M71" s="18">
        <f>VLOOKUP(B:B,[1]Sheet1!$A$1:$C$65536,3,0)</f>
        <v>4050</v>
      </c>
      <c r="N71" s="18"/>
      <c r="O71" s="18"/>
      <c r="P71" s="18">
        <f t="shared" si="15"/>
        <v>3</v>
      </c>
      <c r="Q71" s="18">
        <f t="shared" si="16"/>
        <v>4050</v>
      </c>
      <c r="R71" s="29">
        <v>675</v>
      </c>
      <c r="S71" s="29">
        <f>(E71-N71)*R71</f>
        <v>2025</v>
      </c>
      <c r="T71" s="29">
        <f>P71*R71</f>
        <v>2025</v>
      </c>
      <c r="U71" s="18" t="s">
        <v>27</v>
      </c>
      <c r="V71" s="18">
        <f t="shared" si="17"/>
        <v>284</v>
      </c>
      <c r="W71" s="18">
        <f>ROUND((K71-N71)*15,0)</f>
        <v>90</v>
      </c>
      <c r="X71" s="18">
        <f>V71+W71</f>
        <v>374</v>
      </c>
    </row>
    <row r="72" ht="14.25" spans="1:24">
      <c r="A72" s="10">
        <v>70</v>
      </c>
      <c r="B72" s="10">
        <v>717</v>
      </c>
      <c r="C72" s="11" t="s">
        <v>102</v>
      </c>
      <c r="D72" s="12" t="s">
        <v>39</v>
      </c>
      <c r="E72" s="19">
        <v>3</v>
      </c>
      <c r="F72" s="17">
        <f t="shared" si="13"/>
        <v>1</v>
      </c>
      <c r="G72" s="18">
        <v>-10</v>
      </c>
      <c r="H72" s="18"/>
      <c r="I72" s="18">
        <v>-10</v>
      </c>
      <c r="J72" s="18">
        <f t="shared" si="14"/>
        <v>-20</v>
      </c>
      <c r="K72" s="18">
        <v>2</v>
      </c>
      <c r="L72" s="18">
        <v>-1</v>
      </c>
      <c r="M72" s="18">
        <f>VLOOKUP(B:B,[1]Sheet1!$A$1:$C$65536,3,0)</f>
        <v>1064.96</v>
      </c>
      <c r="N72" s="18">
        <v>2</v>
      </c>
      <c r="O72" s="18">
        <v>1064.96</v>
      </c>
      <c r="P72" s="18">
        <f t="shared" si="15"/>
        <v>-3</v>
      </c>
      <c r="Q72" s="18">
        <f t="shared" si="16"/>
        <v>0</v>
      </c>
      <c r="R72" s="31">
        <v>0</v>
      </c>
      <c r="S72" s="9">
        <f t="shared" si="11"/>
        <v>0</v>
      </c>
      <c r="T72" s="30"/>
      <c r="U72" s="9" t="s">
        <v>34</v>
      </c>
      <c r="V72" s="18">
        <f t="shared" si="17"/>
        <v>0</v>
      </c>
      <c r="W72" s="9"/>
      <c r="X72" s="9">
        <f>ROUND(V72+W72,0)</f>
        <v>0</v>
      </c>
    </row>
    <row r="73" ht="14.25" spans="1:24">
      <c r="A73" s="10">
        <v>71</v>
      </c>
      <c r="B73" s="10">
        <v>339</v>
      </c>
      <c r="C73" s="11" t="s">
        <v>103</v>
      </c>
      <c r="D73" s="12" t="s">
        <v>31</v>
      </c>
      <c r="E73" s="19">
        <v>3</v>
      </c>
      <c r="F73" s="17">
        <f t="shared" si="13"/>
        <v>1</v>
      </c>
      <c r="G73" s="18">
        <v>-10</v>
      </c>
      <c r="H73" s="18">
        <v>-10</v>
      </c>
      <c r="I73" s="18"/>
      <c r="J73" s="18">
        <f t="shared" si="14"/>
        <v>-20</v>
      </c>
      <c r="K73" s="18">
        <v>2</v>
      </c>
      <c r="L73" s="18">
        <v>-1</v>
      </c>
      <c r="M73" s="18">
        <f>VLOOKUP(B:B,[1]Sheet1!$A$1:$C$65536,3,0)</f>
        <v>1350</v>
      </c>
      <c r="N73" s="18"/>
      <c r="O73" s="18"/>
      <c r="P73" s="18">
        <f t="shared" si="15"/>
        <v>-1</v>
      </c>
      <c r="Q73" s="18">
        <f t="shared" si="16"/>
        <v>1350</v>
      </c>
      <c r="R73" s="29">
        <v>675</v>
      </c>
      <c r="S73" s="9">
        <f t="shared" si="11"/>
        <v>1350</v>
      </c>
      <c r="T73" s="30"/>
      <c r="U73" s="9" t="s">
        <v>34</v>
      </c>
      <c r="V73" s="18">
        <f t="shared" si="17"/>
        <v>81</v>
      </c>
      <c r="W73" s="9"/>
      <c r="X73" s="9">
        <f>ROUND(V73+W73,0)</f>
        <v>81</v>
      </c>
    </row>
    <row r="74" ht="14.25" spans="1:24">
      <c r="A74" s="10">
        <v>72</v>
      </c>
      <c r="B74" s="10">
        <v>103199</v>
      </c>
      <c r="C74" s="11" t="s">
        <v>104</v>
      </c>
      <c r="D74" s="12" t="s">
        <v>31</v>
      </c>
      <c r="E74" s="19">
        <v>3</v>
      </c>
      <c r="F74" s="17">
        <f t="shared" si="13"/>
        <v>1</v>
      </c>
      <c r="G74" s="18">
        <v>-10</v>
      </c>
      <c r="H74" s="18"/>
      <c r="I74" s="18">
        <v>-10</v>
      </c>
      <c r="J74" s="18">
        <f t="shared" si="14"/>
        <v>-20</v>
      </c>
      <c r="K74" s="18">
        <v>1</v>
      </c>
      <c r="L74" s="18">
        <v>-2</v>
      </c>
      <c r="M74" s="18">
        <f>VLOOKUP(B:B,[1]Sheet1!$A$1:$C$65536,3,0)</f>
        <v>799</v>
      </c>
      <c r="N74" s="18"/>
      <c r="O74" s="18"/>
      <c r="P74" s="18">
        <f t="shared" si="15"/>
        <v>-2</v>
      </c>
      <c r="Q74" s="18">
        <f t="shared" si="16"/>
        <v>799</v>
      </c>
      <c r="R74" s="29">
        <v>799</v>
      </c>
      <c r="S74" s="9">
        <f t="shared" si="11"/>
        <v>799</v>
      </c>
      <c r="T74" s="30"/>
      <c r="U74" s="9" t="s">
        <v>34</v>
      </c>
      <c r="V74" s="18">
        <f t="shared" si="17"/>
        <v>48</v>
      </c>
      <c r="W74" s="9"/>
      <c r="X74" s="9">
        <f>ROUND(V74+W74,0)</f>
        <v>48</v>
      </c>
    </row>
    <row r="75" ht="14.25" spans="1:24">
      <c r="A75" s="10">
        <v>73</v>
      </c>
      <c r="B75" s="10">
        <v>752</v>
      </c>
      <c r="C75" s="11" t="s">
        <v>105</v>
      </c>
      <c r="D75" s="12" t="s">
        <v>31</v>
      </c>
      <c r="E75" s="19">
        <v>3</v>
      </c>
      <c r="F75" s="17">
        <f t="shared" si="13"/>
        <v>1</v>
      </c>
      <c r="G75" s="18">
        <v>-10</v>
      </c>
      <c r="H75" s="18">
        <v>-10</v>
      </c>
      <c r="I75" s="18">
        <v>-10</v>
      </c>
      <c r="J75" s="18">
        <f t="shared" si="14"/>
        <v>-30</v>
      </c>
      <c r="K75" s="23">
        <v>0</v>
      </c>
      <c r="L75" s="18">
        <v>-3</v>
      </c>
      <c r="M75" s="23">
        <v>0</v>
      </c>
      <c r="N75" s="18"/>
      <c r="O75" s="18"/>
      <c r="P75" s="18">
        <f t="shared" si="15"/>
        <v>-3</v>
      </c>
      <c r="Q75" s="18">
        <f t="shared" si="16"/>
        <v>0</v>
      </c>
      <c r="R75" s="31">
        <v>0</v>
      </c>
      <c r="S75" s="9">
        <f t="shared" si="11"/>
        <v>0</v>
      </c>
      <c r="T75" s="30"/>
      <c r="U75" s="9" t="s">
        <v>34</v>
      </c>
      <c r="V75" s="18">
        <f t="shared" si="17"/>
        <v>0</v>
      </c>
      <c r="W75" s="9"/>
      <c r="X75" s="9">
        <f>ROUND(V75+W75,0)</f>
        <v>0</v>
      </c>
    </row>
    <row r="76" ht="14.25" spans="1:24">
      <c r="A76" s="10">
        <v>74</v>
      </c>
      <c r="B76" s="10">
        <v>723</v>
      </c>
      <c r="C76" s="11" t="s">
        <v>106</v>
      </c>
      <c r="D76" s="12" t="s">
        <v>36</v>
      </c>
      <c r="E76" s="19">
        <v>3</v>
      </c>
      <c r="F76" s="17">
        <f t="shared" si="13"/>
        <v>1</v>
      </c>
      <c r="G76" s="18">
        <v>-10</v>
      </c>
      <c r="H76" s="18">
        <v>-10</v>
      </c>
      <c r="I76" s="18"/>
      <c r="J76" s="18">
        <f t="shared" si="14"/>
        <v>-20</v>
      </c>
      <c r="K76" s="18">
        <v>6</v>
      </c>
      <c r="L76" s="18">
        <v>3</v>
      </c>
      <c r="M76" s="18">
        <f>VLOOKUP(B:B,[1]Sheet1!$A$1:$C$65536,3,0)</f>
        <v>4050</v>
      </c>
      <c r="N76" s="18"/>
      <c r="O76" s="18"/>
      <c r="P76" s="18">
        <f t="shared" si="15"/>
        <v>3</v>
      </c>
      <c r="Q76" s="18">
        <f t="shared" si="16"/>
        <v>4050</v>
      </c>
      <c r="R76" s="29">
        <v>675</v>
      </c>
      <c r="S76" s="29">
        <f>(E76-N76)*R76</f>
        <v>2025</v>
      </c>
      <c r="T76" s="29">
        <f>P76*R76</f>
        <v>2025</v>
      </c>
      <c r="U76" s="18" t="s">
        <v>27</v>
      </c>
      <c r="V76" s="18">
        <f t="shared" si="17"/>
        <v>284</v>
      </c>
      <c r="W76" s="18">
        <f>ROUND((K76-N76)*15,0)</f>
        <v>90</v>
      </c>
      <c r="X76" s="18">
        <f>V76+W76</f>
        <v>374</v>
      </c>
    </row>
    <row r="77" ht="14.25" spans="1:24">
      <c r="A77" s="10">
        <v>75</v>
      </c>
      <c r="B77" s="10">
        <v>740</v>
      </c>
      <c r="C77" s="11" t="s">
        <v>107</v>
      </c>
      <c r="D77" s="12" t="s">
        <v>33</v>
      </c>
      <c r="E77" s="19">
        <v>3</v>
      </c>
      <c r="F77" s="17">
        <f t="shared" si="13"/>
        <v>1</v>
      </c>
      <c r="G77" s="18">
        <v>-10</v>
      </c>
      <c r="H77" s="18">
        <v>-10</v>
      </c>
      <c r="I77" s="18">
        <v>-10</v>
      </c>
      <c r="J77" s="18">
        <f t="shared" si="14"/>
        <v>-30</v>
      </c>
      <c r="K77" s="23">
        <v>0</v>
      </c>
      <c r="L77" s="18">
        <v>-3</v>
      </c>
      <c r="M77" s="23">
        <v>0</v>
      </c>
      <c r="N77" s="18"/>
      <c r="O77" s="18"/>
      <c r="P77" s="18">
        <f t="shared" si="15"/>
        <v>-3</v>
      </c>
      <c r="Q77" s="18">
        <f t="shared" si="16"/>
        <v>0</v>
      </c>
      <c r="R77" s="31">
        <v>0</v>
      </c>
      <c r="S77" s="9">
        <f t="shared" si="11"/>
        <v>0</v>
      </c>
      <c r="T77" s="30"/>
      <c r="U77" s="9" t="s">
        <v>34</v>
      </c>
      <c r="V77" s="18">
        <f t="shared" si="17"/>
        <v>0</v>
      </c>
      <c r="W77" s="9"/>
      <c r="X77" s="9">
        <f>ROUND(V77+W77,0)</f>
        <v>0</v>
      </c>
    </row>
    <row r="78" ht="14.25" spans="1:24">
      <c r="A78" s="10">
        <v>76</v>
      </c>
      <c r="B78" s="10">
        <v>594</v>
      </c>
      <c r="C78" s="11" t="s">
        <v>108</v>
      </c>
      <c r="D78" s="12" t="s">
        <v>39</v>
      </c>
      <c r="E78" s="19">
        <v>3</v>
      </c>
      <c r="F78" s="17">
        <f t="shared" si="13"/>
        <v>1</v>
      </c>
      <c r="G78" s="18">
        <v>-10</v>
      </c>
      <c r="H78" s="18"/>
      <c r="I78" s="18">
        <v>-10</v>
      </c>
      <c r="J78" s="18">
        <f t="shared" si="14"/>
        <v>-20</v>
      </c>
      <c r="K78" s="18">
        <v>2</v>
      </c>
      <c r="L78" s="18">
        <v>-1</v>
      </c>
      <c r="M78" s="18">
        <f>VLOOKUP(B:B,[1]Sheet1!$A$1:$C$65536,3,0)</f>
        <v>1350</v>
      </c>
      <c r="N78" s="18"/>
      <c r="O78" s="18"/>
      <c r="P78" s="18">
        <f t="shared" si="15"/>
        <v>-1</v>
      </c>
      <c r="Q78" s="18">
        <f t="shared" si="16"/>
        <v>1350</v>
      </c>
      <c r="R78" s="29">
        <v>675</v>
      </c>
      <c r="S78" s="9">
        <f t="shared" si="11"/>
        <v>1350</v>
      </c>
      <c r="T78" s="30"/>
      <c r="U78" s="9" t="s">
        <v>34</v>
      </c>
      <c r="V78" s="18">
        <f t="shared" si="17"/>
        <v>81</v>
      </c>
      <c r="W78" s="9"/>
      <c r="X78" s="9">
        <f>ROUND(V78+W78,0)</f>
        <v>81</v>
      </c>
    </row>
    <row r="79" ht="14.25" spans="1:24">
      <c r="A79" s="10">
        <v>77</v>
      </c>
      <c r="B79" s="10">
        <v>56</v>
      </c>
      <c r="C79" s="11" t="s">
        <v>109</v>
      </c>
      <c r="D79" s="12" t="s">
        <v>26</v>
      </c>
      <c r="E79" s="19">
        <v>6</v>
      </c>
      <c r="F79" s="17">
        <f t="shared" si="13"/>
        <v>2</v>
      </c>
      <c r="G79" s="18">
        <v>-20</v>
      </c>
      <c r="H79" s="18">
        <v>-20</v>
      </c>
      <c r="I79" s="18">
        <v>-20</v>
      </c>
      <c r="J79" s="18">
        <f t="shared" si="14"/>
        <v>-60</v>
      </c>
      <c r="K79" s="23">
        <v>0</v>
      </c>
      <c r="L79" s="18">
        <v>-6</v>
      </c>
      <c r="M79" s="23">
        <v>0</v>
      </c>
      <c r="N79" s="18"/>
      <c r="O79" s="18"/>
      <c r="P79" s="18">
        <f t="shared" si="15"/>
        <v>-6</v>
      </c>
      <c r="Q79" s="18">
        <f t="shared" si="16"/>
        <v>0</v>
      </c>
      <c r="R79" s="31">
        <v>0</v>
      </c>
      <c r="S79" s="9">
        <f t="shared" si="11"/>
        <v>0</v>
      </c>
      <c r="T79" s="30"/>
      <c r="U79" s="9" t="s">
        <v>34</v>
      </c>
      <c r="V79" s="18">
        <f t="shared" si="17"/>
        <v>0</v>
      </c>
      <c r="W79" s="9"/>
      <c r="X79" s="9">
        <f>ROUND(V79+W79,0)</f>
        <v>0</v>
      </c>
    </row>
    <row r="80" ht="14.25" spans="1:24">
      <c r="A80" s="10">
        <v>78</v>
      </c>
      <c r="B80" s="10">
        <v>733</v>
      </c>
      <c r="C80" s="11" t="s">
        <v>110</v>
      </c>
      <c r="D80" s="12" t="s">
        <v>33</v>
      </c>
      <c r="E80" s="19">
        <v>3</v>
      </c>
      <c r="F80" s="17">
        <f t="shared" si="13"/>
        <v>1</v>
      </c>
      <c r="G80" s="18"/>
      <c r="H80" s="18">
        <v>-10</v>
      </c>
      <c r="I80" s="18">
        <v>-10</v>
      </c>
      <c r="J80" s="18">
        <f t="shared" si="14"/>
        <v>-20</v>
      </c>
      <c r="K80" s="18">
        <v>2</v>
      </c>
      <c r="L80" s="18">
        <v>-1</v>
      </c>
      <c r="M80" s="18">
        <f>VLOOKUP(B:B,[1]Sheet1!$A$1:$C$65536,3,0)</f>
        <v>1350</v>
      </c>
      <c r="N80" s="18"/>
      <c r="O80" s="18"/>
      <c r="P80" s="18">
        <f t="shared" si="15"/>
        <v>-1</v>
      </c>
      <c r="Q80" s="18">
        <f t="shared" si="16"/>
        <v>1350</v>
      </c>
      <c r="R80" s="29">
        <v>675</v>
      </c>
      <c r="S80" s="9">
        <f t="shared" si="11"/>
        <v>1350</v>
      </c>
      <c r="T80" s="30"/>
      <c r="U80" s="9" t="s">
        <v>34</v>
      </c>
      <c r="V80" s="18">
        <f t="shared" si="17"/>
        <v>81</v>
      </c>
      <c r="W80" s="9"/>
      <c r="X80" s="9">
        <f>ROUND(V80+W80,0)</f>
        <v>81</v>
      </c>
    </row>
    <row r="81" ht="14.25" spans="1:24">
      <c r="A81" s="10">
        <v>79</v>
      </c>
      <c r="B81" s="10">
        <v>391</v>
      </c>
      <c r="C81" s="11" t="s">
        <v>111</v>
      </c>
      <c r="D81" s="12" t="s">
        <v>36</v>
      </c>
      <c r="E81" s="19">
        <v>3</v>
      </c>
      <c r="F81" s="17">
        <f t="shared" si="13"/>
        <v>1</v>
      </c>
      <c r="G81" s="18">
        <v>-10</v>
      </c>
      <c r="H81" s="18"/>
      <c r="I81" s="18"/>
      <c r="J81" s="18">
        <f t="shared" si="14"/>
        <v>-10</v>
      </c>
      <c r="K81" s="18">
        <v>6</v>
      </c>
      <c r="L81" s="18">
        <v>3</v>
      </c>
      <c r="M81" s="18">
        <f>VLOOKUP(B:B,[1]Sheet1!$A$1:$C$65536,3,0)</f>
        <v>4050</v>
      </c>
      <c r="N81" s="18"/>
      <c r="O81" s="18"/>
      <c r="P81" s="18">
        <f t="shared" si="15"/>
        <v>3</v>
      </c>
      <c r="Q81" s="18">
        <f t="shared" si="16"/>
        <v>4050</v>
      </c>
      <c r="R81" s="29">
        <v>675</v>
      </c>
      <c r="S81" s="29">
        <f>(E81-N81)*R81</f>
        <v>2025</v>
      </c>
      <c r="T81" s="29">
        <f>P81*R81</f>
        <v>2025</v>
      </c>
      <c r="U81" s="18" t="s">
        <v>27</v>
      </c>
      <c r="V81" s="18">
        <f t="shared" si="17"/>
        <v>284</v>
      </c>
      <c r="W81" s="18">
        <f>ROUND((K81-N81)*15,0)</f>
        <v>90</v>
      </c>
      <c r="X81" s="18">
        <f>V81+W81</f>
        <v>374</v>
      </c>
    </row>
    <row r="82" ht="14.25" spans="1:24">
      <c r="A82" s="10">
        <v>80</v>
      </c>
      <c r="B82" s="10">
        <v>738</v>
      </c>
      <c r="C82" s="11" t="s">
        <v>112</v>
      </c>
      <c r="D82" s="12" t="s">
        <v>26</v>
      </c>
      <c r="E82" s="19">
        <v>3</v>
      </c>
      <c r="F82" s="17">
        <f t="shared" si="13"/>
        <v>1</v>
      </c>
      <c r="G82" s="18"/>
      <c r="H82" s="18"/>
      <c r="I82" s="18"/>
      <c r="J82" s="18">
        <f t="shared" si="14"/>
        <v>0</v>
      </c>
      <c r="K82" s="18">
        <v>6</v>
      </c>
      <c r="L82" s="18">
        <v>3</v>
      </c>
      <c r="M82" s="18">
        <f>VLOOKUP(B:B,[1]Sheet1!$A$1:$C$65536,3,0)</f>
        <v>4050</v>
      </c>
      <c r="N82" s="18"/>
      <c r="O82" s="18"/>
      <c r="P82" s="18">
        <f t="shared" si="15"/>
        <v>3</v>
      </c>
      <c r="Q82" s="18">
        <f t="shared" si="16"/>
        <v>4050</v>
      </c>
      <c r="R82" s="29">
        <v>675</v>
      </c>
      <c r="S82" s="29">
        <f>(E82-N82)*R82</f>
        <v>2025</v>
      </c>
      <c r="T82" s="29">
        <f>P82*R82</f>
        <v>2025</v>
      </c>
      <c r="U82" s="18" t="s">
        <v>27</v>
      </c>
      <c r="V82" s="18">
        <f t="shared" si="17"/>
        <v>284</v>
      </c>
      <c r="W82" s="18">
        <f>ROUND((K82-N82)*15,0)</f>
        <v>90</v>
      </c>
      <c r="X82" s="18">
        <f>V82+W82</f>
        <v>374</v>
      </c>
    </row>
    <row r="83" ht="14.25" spans="1:24">
      <c r="A83" s="10">
        <v>81</v>
      </c>
      <c r="B83" s="10">
        <v>539</v>
      </c>
      <c r="C83" s="11" t="s">
        <v>113</v>
      </c>
      <c r="D83" s="12" t="s">
        <v>39</v>
      </c>
      <c r="E83" s="19">
        <v>3</v>
      </c>
      <c r="F83" s="17">
        <f t="shared" si="13"/>
        <v>1</v>
      </c>
      <c r="G83" s="18">
        <v>-10</v>
      </c>
      <c r="H83" s="18"/>
      <c r="I83" s="18"/>
      <c r="J83" s="18">
        <f t="shared" si="14"/>
        <v>-10</v>
      </c>
      <c r="K83" s="18">
        <v>4</v>
      </c>
      <c r="L83" s="18">
        <v>1</v>
      </c>
      <c r="M83" s="18">
        <f>VLOOKUP(B:B,[1]Sheet1!$A$1:$C$65536,3,0)</f>
        <v>2432.73</v>
      </c>
      <c r="N83" s="18">
        <v>2</v>
      </c>
      <c r="O83" s="18">
        <v>1082.73</v>
      </c>
      <c r="P83" s="18">
        <f t="shared" si="15"/>
        <v>-1</v>
      </c>
      <c r="Q83" s="18">
        <f t="shared" si="16"/>
        <v>1350</v>
      </c>
      <c r="R83" s="29">
        <v>675</v>
      </c>
      <c r="S83" s="29">
        <f>(E83-N83)*R83</f>
        <v>675</v>
      </c>
      <c r="T83" s="30"/>
      <c r="U83" s="18" t="s">
        <v>27</v>
      </c>
      <c r="V83" s="18">
        <f t="shared" si="17"/>
        <v>41</v>
      </c>
      <c r="W83" s="18">
        <f>ROUND((K83-N83)*15,0)</f>
        <v>30</v>
      </c>
      <c r="X83" s="18">
        <f>V83+W83</f>
        <v>71</v>
      </c>
    </row>
    <row r="84" ht="14.25" spans="1:24">
      <c r="A84" s="10">
        <v>82</v>
      </c>
      <c r="B84" s="10">
        <v>720</v>
      </c>
      <c r="C84" s="11" t="s">
        <v>114</v>
      </c>
      <c r="D84" s="12" t="s">
        <v>39</v>
      </c>
      <c r="E84" s="19">
        <v>3</v>
      </c>
      <c r="F84" s="17">
        <f t="shared" si="13"/>
        <v>1</v>
      </c>
      <c r="G84" s="18">
        <v>-10</v>
      </c>
      <c r="H84" s="18">
        <v>-10</v>
      </c>
      <c r="I84" s="18"/>
      <c r="J84" s="18">
        <f t="shared" si="14"/>
        <v>-20</v>
      </c>
      <c r="K84" s="18">
        <v>2</v>
      </c>
      <c r="L84" s="18">
        <v>-1</v>
      </c>
      <c r="M84" s="18">
        <f>VLOOKUP(B:B,[1]Sheet1!$A$1:$C$65536,3,0)</f>
        <v>1350</v>
      </c>
      <c r="N84" s="18"/>
      <c r="O84" s="18"/>
      <c r="P84" s="18">
        <f t="shared" si="15"/>
        <v>-1</v>
      </c>
      <c r="Q84" s="18">
        <f t="shared" si="16"/>
        <v>1350</v>
      </c>
      <c r="R84" s="29">
        <v>675</v>
      </c>
      <c r="S84" s="9">
        <f t="shared" ref="S83:S104" si="18">(K84-N84)*R84</f>
        <v>1350</v>
      </c>
      <c r="T84" s="30"/>
      <c r="U84" s="9" t="s">
        <v>34</v>
      </c>
      <c r="V84" s="18">
        <f t="shared" si="17"/>
        <v>81</v>
      </c>
      <c r="W84" s="9"/>
      <c r="X84" s="9">
        <f t="shared" ref="X84:X99" si="19">ROUND(V84+W84,0)</f>
        <v>81</v>
      </c>
    </row>
    <row r="85" ht="14.25" spans="1:24">
      <c r="A85" s="10">
        <v>83</v>
      </c>
      <c r="B85" s="10">
        <v>753</v>
      </c>
      <c r="C85" s="11" t="s">
        <v>115</v>
      </c>
      <c r="D85" s="12" t="s">
        <v>33</v>
      </c>
      <c r="E85" s="19">
        <v>3</v>
      </c>
      <c r="F85" s="17">
        <f t="shared" si="13"/>
        <v>1</v>
      </c>
      <c r="G85" s="18">
        <v>-10</v>
      </c>
      <c r="H85" s="18">
        <v>-10</v>
      </c>
      <c r="I85" s="18">
        <v>-10</v>
      </c>
      <c r="J85" s="18">
        <f t="shared" si="14"/>
        <v>-30</v>
      </c>
      <c r="K85" s="23">
        <v>0</v>
      </c>
      <c r="L85" s="18">
        <v>-3</v>
      </c>
      <c r="M85" s="23">
        <v>0</v>
      </c>
      <c r="N85" s="18"/>
      <c r="O85" s="18"/>
      <c r="P85" s="18">
        <f t="shared" si="15"/>
        <v>-3</v>
      </c>
      <c r="Q85" s="18">
        <f t="shared" si="16"/>
        <v>0</v>
      </c>
      <c r="R85" s="31">
        <v>0</v>
      </c>
      <c r="S85" s="9">
        <f t="shared" si="18"/>
        <v>0</v>
      </c>
      <c r="T85" s="30"/>
      <c r="U85" s="9" t="s">
        <v>34</v>
      </c>
      <c r="V85" s="18">
        <f t="shared" si="17"/>
        <v>0</v>
      </c>
      <c r="W85" s="9"/>
      <c r="X85" s="9">
        <f t="shared" si="19"/>
        <v>0</v>
      </c>
    </row>
    <row r="86" ht="14.25" spans="1:24">
      <c r="A86" s="10">
        <v>84</v>
      </c>
      <c r="B86" s="10">
        <v>732</v>
      </c>
      <c r="C86" s="11" t="s">
        <v>116</v>
      </c>
      <c r="D86" s="12" t="s">
        <v>39</v>
      </c>
      <c r="E86" s="19">
        <v>3</v>
      </c>
      <c r="F86" s="17">
        <f t="shared" si="13"/>
        <v>1</v>
      </c>
      <c r="G86" s="18">
        <v>-10</v>
      </c>
      <c r="H86" s="18">
        <v>-10</v>
      </c>
      <c r="I86" s="18">
        <v>-10</v>
      </c>
      <c r="J86" s="18">
        <f t="shared" si="14"/>
        <v>-30</v>
      </c>
      <c r="K86" s="23">
        <v>0</v>
      </c>
      <c r="L86" s="18">
        <v>-3</v>
      </c>
      <c r="M86" s="23">
        <v>0</v>
      </c>
      <c r="N86" s="18"/>
      <c r="O86" s="18"/>
      <c r="P86" s="18">
        <f t="shared" si="15"/>
        <v>-3</v>
      </c>
      <c r="Q86" s="18">
        <f t="shared" si="16"/>
        <v>0</v>
      </c>
      <c r="R86" s="31">
        <v>0</v>
      </c>
      <c r="S86" s="9">
        <f t="shared" si="18"/>
        <v>0</v>
      </c>
      <c r="T86" s="30"/>
      <c r="U86" s="9" t="s">
        <v>34</v>
      </c>
      <c r="V86" s="18">
        <f t="shared" si="17"/>
        <v>0</v>
      </c>
      <c r="W86" s="9"/>
      <c r="X86" s="9">
        <f t="shared" si="19"/>
        <v>0</v>
      </c>
    </row>
    <row r="87" ht="14.25" spans="1:24">
      <c r="A87" s="10">
        <v>85</v>
      </c>
      <c r="B87" s="10">
        <v>545</v>
      </c>
      <c r="C87" s="11" t="s">
        <v>117</v>
      </c>
      <c r="D87" s="12" t="s">
        <v>33</v>
      </c>
      <c r="E87" s="19">
        <v>3</v>
      </c>
      <c r="F87" s="17">
        <f t="shared" si="13"/>
        <v>1</v>
      </c>
      <c r="G87" s="18">
        <v>-10</v>
      </c>
      <c r="H87" s="18">
        <v>-10</v>
      </c>
      <c r="I87" s="18"/>
      <c r="J87" s="18">
        <f t="shared" si="14"/>
        <v>-20</v>
      </c>
      <c r="K87" s="18">
        <v>2</v>
      </c>
      <c r="L87" s="18">
        <v>-1</v>
      </c>
      <c r="M87" s="18">
        <f>VLOOKUP(B:B,[1]Sheet1!$A$1:$C$65536,3,0)</f>
        <v>1350</v>
      </c>
      <c r="N87" s="18"/>
      <c r="O87" s="18"/>
      <c r="P87" s="18">
        <f t="shared" si="15"/>
        <v>-1</v>
      </c>
      <c r="Q87" s="18">
        <f t="shared" si="16"/>
        <v>1350</v>
      </c>
      <c r="R87" s="29">
        <v>675</v>
      </c>
      <c r="S87" s="9">
        <f t="shared" si="18"/>
        <v>1350</v>
      </c>
      <c r="T87" s="30"/>
      <c r="U87" s="9" t="s">
        <v>34</v>
      </c>
      <c r="V87" s="18">
        <f t="shared" si="17"/>
        <v>81</v>
      </c>
      <c r="W87" s="9"/>
      <c r="X87" s="9">
        <f t="shared" si="19"/>
        <v>81</v>
      </c>
    </row>
    <row r="88" ht="14.25" spans="1:24">
      <c r="A88" s="10">
        <v>86</v>
      </c>
      <c r="B88" s="10">
        <v>371</v>
      </c>
      <c r="C88" s="11" t="s">
        <v>118</v>
      </c>
      <c r="D88" s="12" t="s">
        <v>39</v>
      </c>
      <c r="E88" s="19">
        <v>3</v>
      </c>
      <c r="F88" s="17">
        <f t="shared" si="13"/>
        <v>1</v>
      </c>
      <c r="G88" s="18">
        <v>-10</v>
      </c>
      <c r="H88" s="18"/>
      <c r="I88" s="18">
        <v>-10</v>
      </c>
      <c r="J88" s="18">
        <f t="shared" si="14"/>
        <v>-20</v>
      </c>
      <c r="K88" s="18">
        <v>2</v>
      </c>
      <c r="L88" s="18">
        <v>-1</v>
      </c>
      <c r="M88" s="18">
        <f>VLOOKUP(B:B,[1]Sheet1!$A$1:$C$65536,3,0)</f>
        <v>1350</v>
      </c>
      <c r="N88" s="18"/>
      <c r="O88" s="18"/>
      <c r="P88" s="18">
        <f t="shared" si="15"/>
        <v>-1</v>
      </c>
      <c r="Q88" s="18">
        <f t="shared" si="16"/>
        <v>1350</v>
      </c>
      <c r="R88" s="29">
        <v>675</v>
      </c>
      <c r="S88" s="9">
        <f t="shared" si="18"/>
        <v>1350</v>
      </c>
      <c r="T88" s="30"/>
      <c r="U88" s="9" t="s">
        <v>34</v>
      </c>
      <c r="V88" s="18">
        <f t="shared" si="17"/>
        <v>81</v>
      </c>
      <c r="W88" s="9"/>
      <c r="X88" s="9">
        <f t="shared" si="19"/>
        <v>81</v>
      </c>
    </row>
    <row r="89" ht="14.25" spans="1:24">
      <c r="A89" s="10">
        <v>87</v>
      </c>
      <c r="B89" s="10">
        <v>102567</v>
      </c>
      <c r="C89" s="11" t="s">
        <v>119</v>
      </c>
      <c r="D89" s="12" t="s">
        <v>39</v>
      </c>
      <c r="E89" s="19">
        <v>6</v>
      </c>
      <c r="F89" s="17">
        <f t="shared" si="13"/>
        <v>2</v>
      </c>
      <c r="G89" s="18">
        <v>-20</v>
      </c>
      <c r="H89" s="18"/>
      <c r="I89" s="18">
        <v>-20</v>
      </c>
      <c r="J89" s="18">
        <f t="shared" si="14"/>
        <v>-40</v>
      </c>
      <c r="K89" s="18">
        <v>2</v>
      </c>
      <c r="L89" s="18">
        <v>-4</v>
      </c>
      <c r="M89" s="18">
        <f>VLOOKUP(B:B,[1]Sheet1!$A$1:$C$65536,3,0)</f>
        <v>1350</v>
      </c>
      <c r="N89" s="18"/>
      <c r="O89" s="18"/>
      <c r="P89" s="18">
        <f t="shared" si="15"/>
        <v>-4</v>
      </c>
      <c r="Q89" s="18">
        <f t="shared" si="16"/>
        <v>1350</v>
      </c>
      <c r="R89" s="29">
        <v>675</v>
      </c>
      <c r="S89" s="9">
        <f t="shared" si="18"/>
        <v>1350</v>
      </c>
      <c r="T89" s="30"/>
      <c r="U89" s="9" t="s">
        <v>34</v>
      </c>
      <c r="V89" s="18">
        <f t="shared" si="17"/>
        <v>81</v>
      </c>
      <c r="W89" s="9"/>
      <c r="X89" s="9">
        <f t="shared" si="19"/>
        <v>81</v>
      </c>
    </row>
    <row r="90" ht="14.25" spans="1:24">
      <c r="A90" s="10">
        <v>88</v>
      </c>
      <c r="B90" s="10">
        <v>710</v>
      </c>
      <c r="C90" s="11" t="s">
        <v>120</v>
      </c>
      <c r="D90" s="12" t="s">
        <v>26</v>
      </c>
      <c r="E90" s="19">
        <v>3</v>
      </c>
      <c r="F90" s="17">
        <f t="shared" si="13"/>
        <v>1</v>
      </c>
      <c r="G90" s="18">
        <v>-10</v>
      </c>
      <c r="H90" s="18">
        <v>-10</v>
      </c>
      <c r="I90" s="18">
        <v>-10</v>
      </c>
      <c r="J90" s="18">
        <f t="shared" si="14"/>
        <v>-30</v>
      </c>
      <c r="K90" s="23">
        <v>0</v>
      </c>
      <c r="L90" s="18">
        <v>-3</v>
      </c>
      <c r="M90" s="23">
        <v>0</v>
      </c>
      <c r="N90" s="18"/>
      <c r="O90" s="18"/>
      <c r="P90" s="18">
        <f t="shared" si="15"/>
        <v>-3</v>
      </c>
      <c r="Q90" s="18">
        <f t="shared" si="16"/>
        <v>0</v>
      </c>
      <c r="R90" s="31">
        <v>0</v>
      </c>
      <c r="S90" s="9">
        <f t="shared" si="18"/>
        <v>0</v>
      </c>
      <c r="T90" s="30"/>
      <c r="U90" s="9" t="s">
        <v>34</v>
      </c>
      <c r="V90" s="18">
        <f t="shared" si="17"/>
        <v>0</v>
      </c>
      <c r="W90" s="9"/>
      <c r="X90" s="9">
        <f t="shared" si="19"/>
        <v>0</v>
      </c>
    </row>
    <row r="91" ht="14.25" spans="1:24">
      <c r="A91" s="10">
        <v>89</v>
      </c>
      <c r="B91" s="10">
        <v>549</v>
      </c>
      <c r="C91" s="11" t="s">
        <v>121</v>
      </c>
      <c r="D91" s="12" t="s">
        <v>39</v>
      </c>
      <c r="E91" s="19">
        <v>3</v>
      </c>
      <c r="F91" s="17">
        <f t="shared" si="13"/>
        <v>1</v>
      </c>
      <c r="G91" s="18">
        <v>-10</v>
      </c>
      <c r="H91" s="18">
        <v>-10</v>
      </c>
      <c r="I91" s="18">
        <v>-10</v>
      </c>
      <c r="J91" s="18">
        <f t="shared" si="14"/>
        <v>-30</v>
      </c>
      <c r="K91" s="23">
        <v>0</v>
      </c>
      <c r="L91" s="18">
        <v>-3</v>
      </c>
      <c r="M91" s="23">
        <v>0</v>
      </c>
      <c r="N91" s="18"/>
      <c r="O91" s="18"/>
      <c r="P91" s="18">
        <f t="shared" si="15"/>
        <v>-3</v>
      </c>
      <c r="Q91" s="18">
        <f t="shared" si="16"/>
        <v>0</v>
      </c>
      <c r="R91" s="31">
        <v>0</v>
      </c>
      <c r="S91" s="9">
        <f t="shared" si="18"/>
        <v>0</v>
      </c>
      <c r="T91" s="30"/>
      <c r="U91" s="9" t="s">
        <v>34</v>
      </c>
      <c r="V91" s="18">
        <f t="shared" si="17"/>
        <v>0</v>
      </c>
      <c r="W91" s="9"/>
      <c r="X91" s="9">
        <f t="shared" si="19"/>
        <v>0</v>
      </c>
    </row>
    <row r="92" ht="14.25" spans="1:24">
      <c r="A92" s="10">
        <v>90</v>
      </c>
      <c r="B92" s="10">
        <v>718</v>
      </c>
      <c r="C92" s="11" t="s">
        <v>122</v>
      </c>
      <c r="D92" s="12" t="s">
        <v>36</v>
      </c>
      <c r="E92" s="19">
        <v>3</v>
      </c>
      <c r="F92" s="17">
        <f t="shared" si="13"/>
        <v>1</v>
      </c>
      <c r="G92" s="18">
        <v>-10</v>
      </c>
      <c r="H92" s="18">
        <v>-10</v>
      </c>
      <c r="I92" s="18">
        <v>-10</v>
      </c>
      <c r="J92" s="18">
        <f t="shared" si="14"/>
        <v>-30</v>
      </c>
      <c r="K92" s="23">
        <v>0</v>
      </c>
      <c r="L92" s="18">
        <v>-3</v>
      </c>
      <c r="M92" s="23">
        <v>0</v>
      </c>
      <c r="N92" s="18"/>
      <c r="O92" s="18"/>
      <c r="P92" s="18">
        <f t="shared" si="15"/>
        <v>-3</v>
      </c>
      <c r="Q92" s="18">
        <f t="shared" si="16"/>
        <v>0</v>
      </c>
      <c r="R92" s="31">
        <v>0</v>
      </c>
      <c r="S92" s="9">
        <f t="shared" si="18"/>
        <v>0</v>
      </c>
      <c r="T92" s="30"/>
      <c r="U92" s="9" t="s">
        <v>34</v>
      </c>
      <c r="V92" s="18">
        <f t="shared" si="17"/>
        <v>0</v>
      </c>
      <c r="W92" s="9"/>
      <c r="X92" s="9">
        <f t="shared" si="19"/>
        <v>0</v>
      </c>
    </row>
    <row r="93" ht="14.25" spans="1:24">
      <c r="A93" s="10">
        <v>91</v>
      </c>
      <c r="B93" s="10">
        <v>102478</v>
      </c>
      <c r="C93" s="11" t="s">
        <v>123</v>
      </c>
      <c r="D93" s="12" t="s">
        <v>36</v>
      </c>
      <c r="E93" s="19">
        <v>3</v>
      </c>
      <c r="F93" s="17">
        <f t="shared" si="13"/>
        <v>1</v>
      </c>
      <c r="G93" s="18">
        <v>-10</v>
      </c>
      <c r="H93" s="18">
        <v>-10</v>
      </c>
      <c r="I93" s="18">
        <v>-10</v>
      </c>
      <c r="J93" s="18">
        <f t="shared" si="14"/>
        <v>-30</v>
      </c>
      <c r="K93" s="23">
        <v>0</v>
      </c>
      <c r="L93" s="18">
        <v>-3</v>
      </c>
      <c r="M93" s="23">
        <v>0</v>
      </c>
      <c r="N93" s="18"/>
      <c r="O93" s="18"/>
      <c r="P93" s="18">
        <f t="shared" si="15"/>
        <v>-3</v>
      </c>
      <c r="Q93" s="18">
        <f t="shared" si="16"/>
        <v>0</v>
      </c>
      <c r="R93" s="31">
        <v>0</v>
      </c>
      <c r="S93" s="9">
        <f t="shared" si="18"/>
        <v>0</v>
      </c>
      <c r="T93" s="30"/>
      <c r="U93" s="9" t="s">
        <v>34</v>
      </c>
      <c r="V93" s="18">
        <f t="shared" si="17"/>
        <v>0</v>
      </c>
      <c r="W93" s="9"/>
      <c r="X93" s="9">
        <f t="shared" si="19"/>
        <v>0</v>
      </c>
    </row>
    <row r="94" ht="14.25" spans="1:24">
      <c r="A94" s="10">
        <v>92</v>
      </c>
      <c r="B94" s="10">
        <v>104429</v>
      </c>
      <c r="C94" s="11" t="s">
        <v>124</v>
      </c>
      <c r="D94" s="12" t="s">
        <v>31</v>
      </c>
      <c r="E94" s="19">
        <v>6</v>
      </c>
      <c r="F94" s="17">
        <f t="shared" si="13"/>
        <v>2</v>
      </c>
      <c r="G94" s="18">
        <v>-20</v>
      </c>
      <c r="H94" s="18"/>
      <c r="I94" s="18">
        <v>-20</v>
      </c>
      <c r="J94" s="18">
        <f t="shared" si="14"/>
        <v>-40</v>
      </c>
      <c r="K94" s="18">
        <v>2</v>
      </c>
      <c r="L94" s="18">
        <v>-4</v>
      </c>
      <c r="M94" s="18">
        <f>VLOOKUP(B:B,[1]Sheet1!$A$1:$C$65536,3,0)</f>
        <v>1350</v>
      </c>
      <c r="N94" s="18"/>
      <c r="O94" s="18"/>
      <c r="P94" s="18">
        <f t="shared" si="15"/>
        <v>-4</v>
      </c>
      <c r="Q94" s="18">
        <f t="shared" si="16"/>
        <v>1350</v>
      </c>
      <c r="R94" s="29">
        <v>675</v>
      </c>
      <c r="S94" s="9">
        <f t="shared" si="18"/>
        <v>1350</v>
      </c>
      <c r="T94" s="30"/>
      <c r="U94" s="9" t="s">
        <v>34</v>
      </c>
      <c r="V94" s="18">
        <f t="shared" si="17"/>
        <v>81</v>
      </c>
      <c r="W94" s="9"/>
      <c r="X94" s="9">
        <f t="shared" si="19"/>
        <v>81</v>
      </c>
    </row>
    <row r="95" ht="14.25" spans="1:24">
      <c r="A95" s="10">
        <v>93</v>
      </c>
      <c r="B95" s="10">
        <v>104428</v>
      </c>
      <c r="C95" s="11" t="s">
        <v>125</v>
      </c>
      <c r="D95" s="12" t="s">
        <v>26</v>
      </c>
      <c r="E95" s="19">
        <v>3</v>
      </c>
      <c r="F95" s="17">
        <f t="shared" si="13"/>
        <v>1</v>
      </c>
      <c r="G95" s="18">
        <v>-10</v>
      </c>
      <c r="H95" s="18">
        <v>-10</v>
      </c>
      <c r="I95" s="18"/>
      <c r="J95" s="18">
        <f t="shared" si="14"/>
        <v>-20</v>
      </c>
      <c r="K95" s="18">
        <v>2</v>
      </c>
      <c r="L95" s="18">
        <v>-1</v>
      </c>
      <c r="M95" s="18">
        <f>VLOOKUP(B:B,[1]Sheet1!$A$1:$C$65536,3,0)</f>
        <v>1350</v>
      </c>
      <c r="N95" s="18"/>
      <c r="O95" s="18"/>
      <c r="P95" s="18">
        <f t="shared" si="15"/>
        <v>-1</v>
      </c>
      <c r="Q95" s="18">
        <f t="shared" si="16"/>
        <v>1350</v>
      </c>
      <c r="R95" s="29">
        <v>675</v>
      </c>
      <c r="S95" s="9">
        <f t="shared" si="18"/>
        <v>1350</v>
      </c>
      <c r="T95" s="30"/>
      <c r="U95" s="9" t="s">
        <v>34</v>
      </c>
      <c r="V95" s="18">
        <f t="shared" si="17"/>
        <v>81</v>
      </c>
      <c r="W95" s="9"/>
      <c r="X95" s="9">
        <f t="shared" si="19"/>
        <v>81</v>
      </c>
    </row>
    <row r="96" ht="14.25" spans="1:24">
      <c r="A96" s="10">
        <v>94</v>
      </c>
      <c r="B96" s="10">
        <v>706</v>
      </c>
      <c r="C96" s="11" t="s">
        <v>126</v>
      </c>
      <c r="D96" s="12" t="s">
        <v>26</v>
      </c>
      <c r="E96" s="19">
        <v>3</v>
      </c>
      <c r="F96" s="17">
        <f t="shared" si="13"/>
        <v>1</v>
      </c>
      <c r="G96" s="18">
        <v>-10</v>
      </c>
      <c r="H96" s="18">
        <v>-10</v>
      </c>
      <c r="I96" s="18">
        <v>-10</v>
      </c>
      <c r="J96" s="18">
        <f t="shared" si="14"/>
        <v>-30</v>
      </c>
      <c r="K96" s="23">
        <v>0</v>
      </c>
      <c r="L96" s="18">
        <v>-3</v>
      </c>
      <c r="M96" s="23">
        <v>0</v>
      </c>
      <c r="N96" s="18"/>
      <c r="O96" s="18"/>
      <c r="P96" s="18">
        <f t="shared" si="15"/>
        <v>-3</v>
      </c>
      <c r="Q96" s="18">
        <f t="shared" si="16"/>
        <v>0</v>
      </c>
      <c r="R96" s="31">
        <v>0</v>
      </c>
      <c r="S96" s="9">
        <f t="shared" si="18"/>
        <v>0</v>
      </c>
      <c r="T96" s="30"/>
      <c r="U96" s="9" t="s">
        <v>34</v>
      </c>
      <c r="V96" s="18">
        <f t="shared" si="17"/>
        <v>0</v>
      </c>
      <c r="W96" s="9"/>
      <c r="X96" s="9">
        <f t="shared" si="19"/>
        <v>0</v>
      </c>
    </row>
    <row r="97" ht="14.25" spans="1:24">
      <c r="A97" s="10">
        <v>95</v>
      </c>
      <c r="B97" s="10">
        <v>713</v>
      </c>
      <c r="C97" s="11" t="s">
        <v>127</v>
      </c>
      <c r="D97" s="12" t="s">
        <v>26</v>
      </c>
      <c r="E97" s="19">
        <v>3</v>
      </c>
      <c r="F97" s="17">
        <f t="shared" si="13"/>
        <v>1</v>
      </c>
      <c r="G97" s="18">
        <v>-20</v>
      </c>
      <c r="H97" s="18">
        <v>-10</v>
      </c>
      <c r="I97" s="18"/>
      <c r="J97" s="18">
        <f t="shared" si="14"/>
        <v>-30</v>
      </c>
      <c r="K97" s="18">
        <v>1</v>
      </c>
      <c r="L97" s="18">
        <v>-2</v>
      </c>
      <c r="M97" s="18">
        <f>VLOOKUP(B:B,[1]Sheet1!$A$1:$C$65536,3,0)</f>
        <v>451</v>
      </c>
      <c r="N97" s="18"/>
      <c r="O97" s="18"/>
      <c r="P97" s="18">
        <f t="shared" si="15"/>
        <v>-2</v>
      </c>
      <c r="Q97" s="18">
        <f t="shared" si="16"/>
        <v>451</v>
      </c>
      <c r="R97" s="29">
        <v>451</v>
      </c>
      <c r="S97" s="9">
        <f t="shared" si="18"/>
        <v>451</v>
      </c>
      <c r="T97" s="30"/>
      <c r="U97" s="9" t="s">
        <v>34</v>
      </c>
      <c r="V97" s="18">
        <f t="shared" si="17"/>
        <v>27</v>
      </c>
      <c r="W97" s="9"/>
      <c r="X97" s="9">
        <f t="shared" si="19"/>
        <v>27</v>
      </c>
    </row>
    <row r="98" ht="14.25" spans="1:24">
      <c r="A98" s="10">
        <v>96</v>
      </c>
      <c r="B98" s="10">
        <v>102564</v>
      </c>
      <c r="C98" s="11" t="s">
        <v>128</v>
      </c>
      <c r="D98" s="12" t="s">
        <v>39</v>
      </c>
      <c r="E98" s="19">
        <v>3</v>
      </c>
      <c r="F98" s="17">
        <f t="shared" si="13"/>
        <v>1</v>
      </c>
      <c r="G98" s="18">
        <v>-10</v>
      </c>
      <c r="H98" s="18">
        <v>-10</v>
      </c>
      <c r="I98" s="18">
        <v>-10</v>
      </c>
      <c r="J98" s="18">
        <f t="shared" si="14"/>
        <v>-30</v>
      </c>
      <c r="K98" s="23">
        <v>0</v>
      </c>
      <c r="L98" s="18">
        <v>-3</v>
      </c>
      <c r="M98" s="23">
        <v>0</v>
      </c>
      <c r="N98" s="18"/>
      <c r="O98" s="18"/>
      <c r="P98" s="18">
        <f t="shared" si="15"/>
        <v>-3</v>
      </c>
      <c r="Q98" s="18">
        <f t="shared" si="16"/>
        <v>0</v>
      </c>
      <c r="R98" s="31">
        <v>0</v>
      </c>
      <c r="S98" s="9">
        <f t="shared" si="18"/>
        <v>0</v>
      </c>
      <c r="T98" s="30"/>
      <c r="U98" s="9" t="s">
        <v>34</v>
      </c>
      <c r="V98" s="18">
        <f t="shared" si="17"/>
        <v>0</v>
      </c>
      <c r="W98" s="9"/>
      <c r="X98" s="9">
        <f t="shared" si="19"/>
        <v>0</v>
      </c>
    </row>
    <row r="99" ht="14.25" spans="1:24">
      <c r="A99" s="10">
        <v>97</v>
      </c>
      <c r="B99" s="10">
        <v>741</v>
      </c>
      <c r="C99" s="11" t="s">
        <v>129</v>
      </c>
      <c r="D99" s="12" t="s">
        <v>31</v>
      </c>
      <c r="E99" s="19">
        <v>3</v>
      </c>
      <c r="F99" s="17">
        <f t="shared" si="13"/>
        <v>1</v>
      </c>
      <c r="G99" s="18">
        <v>-10</v>
      </c>
      <c r="H99" s="18">
        <v>-10</v>
      </c>
      <c r="I99" s="18">
        <v>-10</v>
      </c>
      <c r="J99" s="18">
        <f t="shared" si="14"/>
        <v>-30</v>
      </c>
      <c r="K99" s="23">
        <v>0</v>
      </c>
      <c r="L99" s="18">
        <v>-3</v>
      </c>
      <c r="M99" s="23">
        <v>0</v>
      </c>
      <c r="N99" s="18"/>
      <c r="O99" s="18"/>
      <c r="P99" s="18">
        <f t="shared" si="15"/>
        <v>-3</v>
      </c>
      <c r="Q99" s="18">
        <f t="shared" si="16"/>
        <v>0</v>
      </c>
      <c r="R99" s="31">
        <v>0</v>
      </c>
      <c r="S99" s="9">
        <f t="shared" si="18"/>
        <v>0</v>
      </c>
      <c r="T99" s="30"/>
      <c r="U99" s="9" t="s">
        <v>34</v>
      </c>
      <c r="V99" s="18">
        <f t="shared" si="17"/>
        <v>0</v>
      </c>
      <c r="W99" s="9"/>
      <c r="X99" s="9">
        <f t="shared" si="19"/>
        <v>0</v>
      </c>
    </row>
    <row r="100" ht="14.25" spans="1:24">
      <c r="A100" s="10">
        <v>98</v>
      </c>
      <c r="B100" s="10">
        <v>104430</v>
      </c>
      <c r="C100" s="11" t="s">
        <v>130</v>
      </c>
      <c r="D100" s="12" t="s">
        <v>33</v>
      </c>
      <c r="E100" s="19">
        <v>3</v>
      </c>
      <c r="F100" s="17">
        <f t="shared" si="13"/>
        <v>1</v>
      </c>
      <c r="G100" s="18">
        <v>-10</v>
      </c>
      <c r="H100" s="18"/>
      <c r="I100" s="18"/>
      <c r="J100" s="18">
        <f t="shared" si="14"/>
        <v>-10</v>
      </c>
      <c r="K100" s="18">
        <v>6</v>
      </c>
      <c r="L100" s="18">
        <v>3</v>
      </c>
      <c r="M100" s="18">
        <f>VLOOKUP(B:B,[1]Sheet1!$A$1:$C$65536,3,0)</f>
        <v>4050</v>
      </c>
      <c r="N100" s="18"/>
      <c r="O100" s="18"/>
      <c r="P100" s="18">
        <f t="shared" si="15"/>
        <v>3</v>
      </c>
      <c r="Q100" s="18">
        <f t="shared" si="16"/>
        <v>4050</v>
      </c>
      <c r="R100" s="29">
        <v>675</v>
      </c>
      <c r="S100" s="29">
        <f>(E100-N100)*R100</f>
        <v>2025</v>
      </c>
      <c r="T100" s="29">
        <f>P100*R100</f>
        <v>2025</v>
      </c>
      <c r="U100" s="18" t="s">
        <v>27</v>
      </c>
      <c r="V100" s="18">
        <f t="shared" si="17"/>
        <v>284</v>
      </c>
      <c r="W100" s="18">
        <f>ROUND((K100-N100)*15,0)</f>
        <v>90</v>
      </c>
      <c r="X100" s="18">
        <f>V100+W100</f>
        <v>374</v>
      </c>
    </row>
    <row r="101" ht="14.25" spans="1:24">
      <c r="A101" s="10">
        <v>99</v>
      </c>
      <c r="B101" s="10">
        <v>104838</v>
      </c>
      <c r="C101" s="11" t="s">
        <v>131</v>
      </c>
      <c r="D101" s="12" t="s">
        <v>26</v>
      </c>
      <c r="E101" s="19">
        <v>3</v>
      </c>
      <c r="F101" s="17">
        <f t="shared" si="13"/>
        <v>1</v>
      </c>
      <c r="G101" s="18">
        <v>-10</v>
      </c>
      <c r="H101" s="18">
        <v>-10</v>
      </c>
      <c r="I101" s="18"/>
      <c r="J101" s="18">
        <f t="shared" si="14"/>
        <v>-20</v>
      </c>
      <c r="K101" s="18">
        <v>4</v>
      </c>
      <c r="L101" s="18">
        <v>1</v>
      </c>
      <c r="M101" s="18">
        <f>VLOOKUP(B:B,[1]Sheet1!$A$1:$C$65536,3,0)</f>
        <v>2700</v>
      </c>
      <c r="N101" s="18"/>
      <c r="O101" s="18"/>
      <c r="P101" s="18">
        <f t="shared" si="15"/>
        <v>1</v>
      </c>
      <c r="Q101" s="18">
        <f t="shared" si="16"/>
        <v>2700</v>
      </c>
      <c r="R101" s="29">
        <v>675</v>
      </c>
      <c r="S101" s="29">
        <f>(E101-N101)*R101</f>
        <v>2025</v>
      </c>
      <c r="T101" s="29">
        <f>P101*R101</f>
        <v>675</v>
      </c>
      <c r="U101" s="18" t="s">
        <v>27</v>
      </c>
      <c r="V101" s="18">
        <f t="shared" si="17"/>
        <v>176</v>
      </c>
      <c r="W101" s="18">
        <f>ROUND((K101-N101)*15,0)</f>
        <v>60</v>
      </c>
      <c r="X101" s="18">
        <f>V101+W101</f>
        <v>236</v>
      </c>
    </row>
    <row r="102" ht="14.25" spans="1:24">
      <c r="A102" s="10">
        <v>100</v>
      </c>
      <c r="B102" s="10">
        <v>104533</v>
      </c>
      <c r="C102" s="11" t="s">
        <v>132</v>
      </c>
      <c r="D102" s="12" t="s">
        <v>39</v>
      </c>
      <c r="E102" s="19">
        <v>3</v>
      </c>
      <c r="F102" s="17">
        <f t="shared" si="13"/>
        <v>1</v>
      </c>
      <c r="G102" s="18">
        <v>-10</v>
      </c>
      <c r="H102" s="18">
        <v>-10</v>
      </c>
      <c r="I102" s="18">
        <v>-10</v>
      </c>
      <c r="J102" s="18">
        <f t="shared" si="14"/>
        <v>-30</v>
      </c>
      <c r="K102" s="23">
        <v>0</v>
      </c>
      <c r="L102" s="18">
        <v>-3</v>
      </c>
      <c r="M102" s="23">
        <v>0</v>
      </c>
      <c r="N102" s="18"/>
      <c r="O102" s="18"/>
      <c r="P102" s="18">
        <f t="shared" si="15"/>
        <v>-3</v>
      </c>
      <c r="Q102" s="18">
        <f t="shared" si="16"/>
        <v>0</v>
      </c>
      <c r="R102" s="31">
        <v>0</v>
      </c>
      <c r="S102" s="9">
        <f t="shared" si="18"/>
        <v>0</v>
      </c>
      <c r="T102" s="30"/>
      <c r="U102" s="9" t="s">
        <v>34</v>
      </c>
      <c r="V102" s="18">
        <f t="shared" si="17"/>
        <v>0</v>
      </c>
      <c r="W102" s="9"/>
      <c r="X102" s="9">
        <f>ROUND(V102+W102,0)</f>
        <v>0</v>
      </c>
    </row>
    <row r="103" ht="14.25" spans="1:24">
      <c r="A103" s="10">
        <v>101</v>
      </c>
      <c r="B103" s="10">
        <v>105267</v>
      </c>
      <c r="C103" s="11" t="s">
        <v>133</v>
      </c>
      <c r="D103" s="12" t="s">
        <v>31</v>
      </c>
      <c r="E103" s="19">
        <v>6</v>
      </c>
      <c r="F103" s="17">
        <f t="shared" si="13"/>
        <v>2</v>
      </c>
      <c r="G103" s="18">
        <v>-10</v>
      </c>
      <c r="H103" s="18">
        <v>-20</v>
      </c>
      <c r="I103" s="18">
        <v>-20</v>
      </c>
      <c r="J103" s="18">
        <f t="shared" si="14"/>
        <v>-50</v>
      </c>
      <c r="K103" s="18">
        <v>1</v>
      </c>
      <c r="L103" s="18">
        <v>-5</v>
      </c>
      <c r="M103" s="18">
        <f>VLOOKUP(B:B,[1]Sheet1!$A$1:$C$65536,3,0)</f>
        <v>1350</v>
      </c>
      <c r="N103" s="18"/>
      <c r="O103" s="18"/>
      <c r="P103" s="18">
        <f t="shared" si="15"/>
        <v>-5</v>
      </c>
      <c r="Q103" s="18">
        <f t="shared" si="16"/>
        <v>1350</v>
      </c>
      <c r="R103" s="29">
        <v>1350</v>
      </c>
      <c r="S103" s="9">
        <f t="shared" si="18"/>
        <v>1350</v>
      </c>
      <c r="T103" s="30"/>
      <c r="U103" s="9" t="s">
        <v>34</v>
      </c>
      <c r="V103" s="18">
        <f t="shared" si="17"/>
        <v>81</v>
      </c>
      <c r="W103" s="9"/>
      <c r="X103" s="9">
        <f>ROUND(V103+W103,0)</f>
        <v>81</v>
      </c>
    </row>
    <row r="104" ht="14.25" spans="1:24">
      <c r="A104" s="10">
        <v>102</v>
      </c>
      <c r="B104" s="10">
        <v>105396</v>
      </c>
      <c r="C104" s="11" t="s">
        <v>134</v>
      </c>
      <c r="D104" s="12" t="s">
        <v>33</v>
      </c>
      <c r="E104" s="19">
        <v>6</v>
      </c>
      <c r="F104" s="17">
        <f t="shared" si="13"/>
        <v>2</v>
      </c>
      <c r="G104" s="18">
        <v>-20</v>
      </c>
      <c r="H104" s="18">
        <v>-20</v>
      </c>
      <c r="I104" s="18">
        <v>-20</v>
      </c>
      <c r="J104" s="18">
        <f t="shared" si="14"/>
        <v>-60</v>
      </c>
      <c r="K104" s="23">
        <v>0</v>
      </c>
      <c r="L104" s="18">
        <v>-6</v>
      </c>
      <c r="M104" s="23">
        <v>0</v>
      </c>
      <c r="N104" s="18"/>
      <c r="O104" s="18"/>
      <c r="P104" s="18">
        <f t="shared" si="15"/>
        <v>-6</v>
      </c>
      <c r="Q104" s="18">
        <f t="shared" si="16"/>
        <v>0</v>
      </c>
      <c r="R104" s="31">
        <v>0</v>
      </c>
      <c r="S104" s="9">
        <f t="shared" si="18"/>
        <v>0</v>
      </c>
      <c r="T104" s="30"/>
      <c r="U104" s="9" t="s">
        <v>34</v>
      </c>
      <c r="V104" s="18">
        <f t="shared" si="17"/>
        <v>0</v>
      </c>
      <c r="W104" s="9"/>
      <c r="X104" s="9">
        <f>ROUND(V104+W104,0)</f>
        <v>0</v>
      </c>
    </row>
    <row r="105" ht="14.25" spans="1:24">
      <c r="A105" s="24" t="s">
        <v>135</v>
      </c>
      <c r="B105" s="24"/>
      <c r="C105" s="25"/>
      <c r="D105" s="12" t="s">
        <v>136</v>
      </c>
      <c r="E105" s="19">
        <f>SUM(E3:E104)</f>
        <v>579</v>
      </c>
      <c r="F105" s="19">
        <f t="shared" ref="F105:X105" si="20">SUM(F3:F104)</f>
        <v>193</v>
      </c>
      <c r="G105" s="19">
        <f t="shared" si="20"/>
        <v>-1139.2</v>
      </c>
      <c r="H105" s="19">
        <f t="shared" si="20"/>
        <v>-960</v>
      </c>
      <c r="I105" s="19">
        <f t="shared" si="20"/>
        <v>-1088.32</v>
      </c>
      <c r="J105" s="19">
        <f t="shared" si="20"/>
        <v>-3187.52</v>
      </c>
      <c r="K105" s="19">
        <f t="shared" si="20"/>
        <v>443.144</v>
      </c>
      <c r="L105" s="19">
        <f t="shared" si="20"/>
        <v>-135.856</v>
      </c>
      <c r="M105" s="19">
        <f t="shared" si="20"/>
        <v>294612.73</v>
      </c>
      <c r="N105" s="19">
        <f t="shared" si="20"/>
        <v>44</v>
      </c>
      <c r="O105" s="19">
        <f t="shared" si="20"/>
        <v>22947.69</v>
      </c>
      <c r="P105" s="19">
        <f t="shared" si="20"/>
        <v>-179.856</v>
      </c>
      <c r="Q105" s="19">
        <f t="shared" si="20"/>
        <v>271665.04</v>
      </c>
      <c r="R105" s="19">
        <f t="shared" si="20"/>
        <v>46942.1622893033</v>
      </c>
      <c r="S105" s="19">
        <f t="shared" si="20"/>
        <v>200231.01375877</v>
      </c>
      <c r="T105" s="19">
        <f t="shared" si="20"/>
        <v>56490.6126403384</v>
      </c>
      <c r="U105" s="19"/>
      <c r="V105" s="19">
        <f t="shared" si="20"/>
        <v>16541</v>
      </c>
      <c r="W105" s="19">
        <f t="shared" si="20"/>
        <v>4622</v>
      </c>
      <c r="X105" s="19">
        <f t="shared" si="20"/>
        <v>21163</v>
      </c>
    </row>
  </sheetData>
  <mergeCells count="2">
    <mergeCell ref="A1:F1"/>
    <mergeCell ref="A105:C10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5"/>
  <sheetViews>
    <sheetView topLeftCell="B1" workbookViewId="0">
      <selection activeCell="C18" sqref="C18"/>
    </sheetView>
  </sheetViews>
  <sheetFormatPr defaultColWidth="9" defaultRowHeight="13.5"/>
  <cols>
    <col min="1" max="1" width="5.25" style="2" customWidth="1"/>
    <col min="2" max="2" width="6.25" style="2" customWidth="1"/>
    <col min="3" max="3" width="25" style="3" customWidth="1"/>
    <col min="4" max="4" width="10.25" style="4" customWidth="1"/>
    <col min="5" max="5" width="7.25" style="2" customWidth="1"/>
    <col min="6" max="6" width="7.75" style="5" customWidth="1"/>
    <col min="7" max="10" width="9" hidden="1" customWidth="1"/>
    <col min="11" max="15" width="16.875" customWidth="1"/>
  </cols>
  <sheetData>
    <row r="1" ht="18.75" customHeight="1" spans="1:15">
      <c r="A1" s="6" t="s">
        <v>0</v>
      </c>
      <c r="B1" s="6"/>
      <c r="C1" s="7"/>
      <c r="D1" s="8"/>
      <c r="E1" s="6"/>
      <c r="F1" s="6"/>
      <c r="G1" s="9"/>
      <c r="H1" s="9"/>
      <c r="I1" s="9"/>
      <c r="J1" s="9"/>
      <c r="K1" s="9"/>
      <c r="L1" s="9"/>
      <c r="M1" s="9"/>
      <c r="N1" s="9"/>
      <c r="O1" s="9"/>
    </row>
    <row r="2" s="1" customFormat="1" ht="40.5" spans="1:15">
      <c r="A2" s="10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20" t="s">
        <v>11</v>
      </c>
      <c r="L2" s="20" t="s">
        <v>12</v>
      </c>
      <c r="M2" s="20" t="s">
        <v>14</v>
      </c>
      <c r="N2" s="21" t="s">
        <v>21</v>
      </c>
      <c r="O2" s="22" t="s">
        <v>23</v>
      </c>
    </row>
    <row r="3" s="1" customFormat="1" spans="1:15">
      <c r="A3" s="10">
        <v>1</v>
      </c>
      <c r="B3" s="10">
        <v>54</v>
      </c>
      <c r="C3" s="11" t="s">
        <v>25</v>
      </c>
      <c r="D3" s="12" t="s">
        <v>26</v>
      </c>
      <c r="E3" s="16">
        <v>9</v>
      </c>
      <c r="F3" s="17">
        <f t="shared" ref="F3:F66" si="0">E3/3</f>
        <v>3</v>
      </c>
      <c r="G3" s="18">
        <v>-10</v>
      </c>
      <c r="H3" s="18"/>
      <c r="I3" s="18"/>
      <c r="J3" s="18">
        <f t="shared" ref="J3:J66" si="1">G3+H3+I3</f>
        <v>-10</v>
      </c>
      <c r="K3" s="18">
        <v>12</v>
      </c>
      <c r="L3" s="18">
        <v>3</v>
      </c>
      <c r="M3" s="18"/>
      <c r="N3" s="18" t="s">
        <v>27</v>
      </c>
      <c r="O3" s="18">
        <v>180</v>
      </c>
    </row>
    <row r="4" ht="14.25" spans="1:15">
      <c r="A4" s="10">
        <v>2</v>
      </c>
      <c r="B4" s="10">
        <v>307</v>
      </c>
      <c r="C4" s="11" t="s">
        <v>28</v>
      </c>
      <c r="D4" s="12" t="s">
        <v>29</v>
      </c>
      <c r="E4" s="19">
        <v>66</v>
      </c>
      <c r="F4" s="17">
        <f t="shared" si="0"/>
        <v>22</v>
      </c>
      <c r="G4" s="18">
        <v>-19.2</v>
      </c>
      <c r="H4" s="18"/>
      <c r="I4" s="18"/>
      <c r="J4" s="18">
        <f t="shared" si="1"/>
        <v>-19.2</v>
      </c>
      <c r="K4" s="18">
        <v>88.8</v>
      </c>
      <c r="L4" s="18">
        <v>22.8</v>
      </c>
      <c r="M4" s="18">
        <v>6</v>
      </c>
      <c r="N4" s="18" t="s">
        <v>27</v>
      </c>
      <c r="O4" s="18">
        <v>1242</v>
      </c>
    </row>
    <row r="5" ht="14.25" spans="1:15">
      <c r="A5" s="10">
        <v>3</v>
      </c>
      <c r="B5" s="10">
        <v>582</v>
      </c>
      <c r="C5" s="11" t="s">
        <v>30</v>
      </c>
      <c r="D5" s="12" t="s">
        <v>31</v>
      </c>
      <c r="E5" s="19">
        <v>12</v>
      </c>
      <c r="F5" s="17">
        <f t="shared" si="0"/>
        <v>4</v>
      </c>
      <c r="G5" s="18">
        <v>-30</v>
      </c>
      <c r="H5" s="18"/>
      <c r="I5" s="18"/>
      <c r="J5" s="18">
        <f t="shared" si="1"/>
        <v>-30</v>
      </c>
      <c r="K5" s="18">
        <v>15</v>
      </c>
      <c r="L5" s="18">
        <v>3</v>
      </c>
      <c r="M5" s="18">
        <v>1</v>
      </c>
      <c r="N5" s="18" t="s">
        <v>27</v>
      </c>
      <c r="O5" s="18">
        <v>210</v>
      </c>
    </row>
    <row r="6" ht="14.25" spans="1:15">
      <c r="A6" s="10">
        <v>4</v>
      </c>
      <c r="B6" s="10">
        <v>750</v>
      </c>
      <c r="C6" s="11" t="s">
        <v>32</v>
      </c>
      <c r="D6" s="12" t="s">
        <v>33</v>
      </c>
      <c r="E6" s="19">
        <v>12</v>
      </c>
      <c r="F6" s="17">
        <f t="shared" si="0"/>
        <v>4</v>
      </c>
      <c r="G6" s="18">
        <v>-20</v>
      </c>
      <c r="H6" s="18">
        <v>-40</v>
      </c>
      <c r="I6" s="18">
        <v>-40</v>
      </c>
      <c r="J6" s="18">
        <f t="shared" si="1"/>
        <v>-100</v>
      </c>
      <c r="K6" s="18">
        <v>2</v>
      </c>
      <c r="L6" s="18">
        <v>-10</v>
      </c>
      <c r="M6" s="18"/>
      <c r="N6" s="9" t="s">
        <v>34</v>
      </c>
      <c r="O6" s="9"/>
    </row>
    <row r="7" ht="14.25" spans="1:15">
      <c r="A7" s="10">
        <v>5</v>
      </c>
      <c r="B7" s="10">
        <v>337</v>
      </c>
      <c r="C7" s="11" t="s">
        <v>35</v>
      </c>
      <c r="D7" s="12" t="s">
        <v>36</v>
      </c>
      <c r="E7" s="19">
        <v>12</v>
      </c>
      <c r="F7" s="17">
        <f t="shared" si="0"/>
        <v>4</v>
      </c>
      <c r="G7" s="18">
        <v>-20</v>
      </c>
      <c r="H7" s="18">
        <v>-40</v>
      </c>
      <c r="I7" s="18"/>
      <c r="J7" s="18">
        <f t="shared" si="1"/>
        <v>-60</v>
      </c>
      <c r="K7" s="18">
        <v>12</v>
      </c>
      <c r="L7" s="18">
        <v>0</v>
      </c>
      <c r="M7" s="18"/>
      <c r="N7" s="18" t="s">
        <v>27</v>
      </c>
      <c r="O7" s="18">
        <v>180</v>
      </c>
    </row>
    <row r="8" ht="14.25" spans="1:15">
      <c r="A8" s="10">
        <v>6</v>
      </c>
      <c r="B8" s="10">
        <v>517</v>
      </c>
      <c r="C8" s="11" t="s">
        <v>37</v>
      </c>
      <c r="D8" s="12" t="s">
        <v>36</v>
      </c>
      <c r="E8" s="19">
        <v>12</v>
      </c>
      <c r="F8" s="17">
        <f t="shared" si="0"/>
        <v>4</v>
      </c>
      <c r="G8" s="18">
        <v>-40</v>
      </c>
      <c r="H8" s="18"/>
      <c r="I8" s="18">
        <v>-20</v>
      </c>
      <c r="J8" s="18">
        <f t="shared" si="1"/>
        <v>-60</v>
      </c>
      <c r="K8" s="18">
        <v>6</v>
      </c>
      <c r="L8" s="18">
        <v>-6</v>
      </c>
      <c r="M8" s="18"/>
      <c r="N8" s="9" t="s">
        <v>34</v>
      </c>
      <c r="O8" s="9"/>
    </row>
    <row r="9" ht="14.25" spans="1:15">
      <c r="A9" s="10">
        <v>7</v>
      </c>
      <c r="B9" s="10">
        <v>341</v>
      </c>
      <c r="C9" s="11" t="s">
        <v>38</v>
      </c>
      <c r="D9" s="12" t="s">
        <v>39</v>
      </c>
      <c r="E9" s="19">
        <v>12</v>
      </c>
      <c r="F9" s="17">
        <f t="shared" si="0"/>
        <v>4</v>
      </c>
      <c r="G9" s="18">
        <v>-20</v>
      </c>
      <c r="H9" s="18"/>
      <c r="I9" s="18">
        <v>-40</v>
      </c>
      <c r="J9" s="18">
        <f t="shared" si="1"/>
        <v>-60</v>
      </c>
      <c r="K9" s="18">
        <v>14.096</v>
      </c>
      <c r="L9" s="18">
        <v>2.096</v>
      </c>
      <c r="M9" s="18"/>
      <c r="N9" s="18" t="s">
        <v>27</v>
      </c>
      <c r="O9" s="18">
        <v>211</v>
      </c>
    </row>
    <row r="10" ht="14.25" spans="1:15">
      <c r="A10" s="10">
        <v>8</v>
      </c>
      <c r="B10" s="10">
        <v>343</v>
      </c>
      <c r="C10" s="11" t="s">
        <v>40</v>
      </c>
      <c r="D10" s="12" t="s">
        <v>31</v>
      </c>
      <c r="E10" s="19">
        <v>15</v>
      </c>
      <c r="F10" s="17">
        <f t="shared" si="0"/>
        <v>5</v>
      </c>
      <c r="G10" s="18"/>
      <c r="H10" s="18"/>
      <c r="I10" s="18">
        <v>-48.32</v>
      </c>
      <c r="J10" s="18">
        <f t="shared" si="1"/>
        <v>-48.32</v>
      </c>
      <c r="K10" s="18">
        <v>18.248</v>
      </c>
      <c r="L10" s="18">
        <v>3.248</v>
      </c>
      <c r="M10" s="18"/>
      <c r="N10" s="18" t="s">
        <v>27</v>
      </c>
      <c r="O10" s="18">
        <v>274</v>
      </c>
    </row>
    <row r="11" ht="14.25" spans="1:15">
      <c r="A11" s="10">
        <v>9</v>
      </c>
      <c r="B11" s="10">
        <v>571</v>
      </c>
      <c r="C11" s="11" t="s">
        <v>41</v>
      </c>
      <c r="D11" s="12" t="s">
        <v>33</v>
      </c>
      <c r="E11" s="19">
        <v>15</v>
      </c>
      <c r="F11" s="17">
        <f t="shared" si="0"/>
        <v>5</v>
      </c>
      <c r="G11" s="18">
        <v>-30</v>
      </c>
      <c r="H11" s="18">
        <v>-40</v>
      </c>
      <c r="I11" s="18">
        <v>-30</v>
      </c>
      <c r="J11" s="18">
        <f t="shared" si="1"/>
        <v>-100</v>
      </c>
      <c r="K11" s="18">
        <v>5</v>
      </c>
      <c r="L11" s="18">
        <v>-10</v>
      </c>
      <c r="M11" s="18"/>
      <c r="N11" s="9" t="s">
        <v>34</v>
      </c>
      <c r="O11" s="9"/>
    </row>
    <row r="12" ht="14.25" spans="1:15">
      <c r="A12" s="10">
        <v>10</v>
      </c>
      <c r="B12" s="10">
        <v>712</v>
      </c>
      <c r="C12" s="11" t="s">
        <v>42</v>
      </c>
      <c r="D12" s="12" t="s">
        <v>33</v>
      </c>
      <c r="E12" s="19">
        <v>12</v>
      </c>
      <c r="F12" s="17">
        <f t="shared" si="0"/>
        <v>4</v>
      </c>
      <c r="G12" s="18">
        <v>-20</v>
      </c>
      <c r="H12" s="18">
        <v>-40</v>
      </c>
      <c r="I12" s="18">
        <v>-40</v>
      </c>
      <c r="J12" s="18">
        <f t="shared" si="1"/>
        <v>-100</v>
      </c>
      <c r="K12" s="18">
        <v>2</v>
      </c>
      <c r="L12" s="18">
        <v>-10</v>
      </c>
      <c r="M12" s="18"/>
      <c r="N12" s="9" t="s">
        <v>34</v>
      </c>
      <c r="O12" s="9"/>
    </row>
    <row r="13" ht="14.25" spans="1:15">
      <c r="A13" s="10">
        <v>11</v>
      </c>
      <c r="B13" s="10">
        <v>365</v>
      </c>
      <c r="C13" s="11" t="s">
        <v>43</v>
      </c>
      <c r="D13" s="12" t="s">
        <v>31</v>
      </c>
      <c r="E13" s="19">
        <v>15</v>
      </c>
      <c r="F13" s="17">
        <f t="shared" si="0"/>
        <v>5</v>
      </c>
      <c r="G13" s="18">
        <v>-30</v>
      </c>
      <c r="H13" s="18">
        <v>-10</v>
      </c>
      <c r="I13" s="18">
        <v>-50</v>
      </c>
      <c r="J13" s="18">
        <f t="shared" si="1"/>
        <v>-90</v>
      </c>
      <c r="K13" s="18">
        <v>6</v>
      </c>
      <c r="L13" s="18">
        <v>-9</v>
      </c>
      <c r="M13" s="18"/>
      <c r="N13" s="9" t="s">
        <v>34</v>
      </c>
      <c r="O13" s="9"/>
    </row>
    <row r="14" ht="14.25" spans="1:15">
      <c r="A14" s="10">
        <v>12</v>
      </c>
      <c r="B14" s="10">
        <v>387</v>
      </c>
      <c r="C14" s="11" t="s">
        <v>44</v>
      </c>
      <c r="D14" s="12" t="s">
        <v>33</v>
      </c>
      <c r="E14" s="19">
        <v>15</v>
      </c>
      <c r="F14" s="17">
        <f t="shared" si="0"/>
        <v>5</v>
      </c>
      <c r="G14" s="18">
        <v>-50</v>
      </c>
      <c r="H14" s="18">
        <v>-10</v>
      </c>
      <c r="I14" s="18">
        <v>-50</v>
      </c>
      <c r="J14" s="18">
        <f t="shared" si="1"/>
        <v>-110</v>
      </c>
      <c r="K14" s="18">
        <v>4</v>
      </c>
      <c r="L14" s="18">
        <v>-11</v>
      </c>
      <c r="M14" s="18"/>
      <c r="N14" s="9" t="s">
        <v>34</v>
      </c>
      <c r="O14" s="9"/>
    </row>
    <row r="15" ht="14.25" spans="1:15">
      <c r="A15" s="10">
        <v>13</v>
      </c>
      <c r="B15" s="10">
        <v>385</v>
      </c>
      <c r="C15" s="11" t="s">
        <v>45</v>
      </c>
      <c r="D15" s="12" t="s">
        <v>39</v>
      </c>
      <c r="E15" s="19">
        <v>6</v>
      </c>
      <c r="F15" s="17">
        <f t="shared" si="0"/>
        <v>2</v>
      </c>
      <c r="G15" s="18"/>
      <c r="H15" s="18">
        <v>-20</v>
      </c>
      <c r="I15" s="18"/>
      <c r="J15" s="18">
        <f t="shared" si="1"/>
        <v>-20</v>
      </c>
      <c r="K15" s="18">
        <v>12</v>
      </c>
      <c r="L15" s="18">
        <v>6</v>
      </c>
      <c r="M15" s="18"/>
      <c r="N15" s="18" t="s">
        <v>27</v>
      </c>
      <c r="O15" s="18">
        <v>180</v>
      </c>
    </row>
    <row r="16" ht="14.25" spans="1:15">
      <c r="A16" s="10">
        <v>14</v>
      </c>
      <c r="B16" s="10">
        <v>585</v>
      </c>
      <c r="C16" s="11" t="s">
        <v>46</v>
      </c>
      <c r="D16" s="12" t="s">
        <v>31</v>
      </c>
      <c r="E16" s="19">
        <v>6</v>
      </c>
      <c r="F16" s="17">
        <f t="shared" si="0"/>
        <v>2</v>
      </c>
      <c r="G16" s="18"/>
      <c r="H16" s="18"/>
      <c r="I16" s="18"/>
      <c r="J16" s="18">
        <f t="shared" si="1"/>
        <v>0</v>
      </c>
      <c r="K16" s="18">
        <v>23</v>
      </c>
      <c r="L16" s="18">
        <v>17</v>
      </c>
      <c r="M16" s="18">
        <v>10</v>
      </c>
      <c r="N16" s="18" t="s">
        <v>27</v>
      </c>
      <c r="O16" s="18">
        <v>195</v>
      </c>
    </row>
    <row r="17" ht="14.25" spans="1:15">
      <c r="A17" s="10">
        <v>15</v>
      </c>
      <c r="B17" s="10">
        <v>581</v>
      </c>
      <c r="C17" s="11" t="s">
        <v>47</v>
      </c>
      <c r="D17" s="12" t="s">
        <v>31</v>
      </c>
      <c r="E17" s="19">
        <v>6</v>
      </c>
      <c r="F17" s="17">
        <f t="shared" si="0"/>
        <v>2</v>
      </c>
      <c r="G17" s="18"/>
      <c r="H17" s="18">
        <v>-10</v>
      </c>
      <c r="I17" s="18"/>
      <c r="J17" s="18">
        <f t="shared" si="1"/>
        <v>-10</v>
      </c>
      <c r="K17" s="18">
        <v>6</v>
      </c>
      <c r="L17" s="18">
        <v>0</v>
      </c>
      <c r="M17" s="18">
        <v>3</v>
      </c>
      <c r="N17" s="18" t="s">
        <v>27</v>
      </c>
      <c r="O17" s="18">
        <v>45</v>
      </c>
    </row>
    <row r="18" ht="14.25" spans="1:15">
      <c r="A18" s="10">
        <v>16</v>
      </c>
      <c r="B18" s="10">
        <v>730</v>
      </c>
      <c r="C18" s="11" t="s">
        <v>48</v>
      </c>
      <c r="D18" s="12" t="s">
        <v>31</v>
      </c>
      <c r="E18" s="19">
        <v>9</v>
      </c>
      <c r="F18" s="17">
        <f t="shared" si="0"/>
        <v>3</v>
      </c>
      <c r="G18" s="18">
        <v>-30</v>
      </c>
      <c r="H18" s="18">
        <v>-10</v>
      </c>
      <c r="I18" s="18"/>
      <c r="J18" s="18">
        <f t="shared" si="1"/>
        <v>-40</v>
      </c>
      <c r="K18" s="18">
        <v>7</v>
      </c>
      <c r="L18" s="18">
        <v>-2</v>
      </c>
      <c r="M18" s="18"/>
      <c r="N18" s="9" t="s">
        <v>34</v>
      </c>
      <c r="O18" s="9"/>
    </row>
    <row r="19" ht="14.25" spans="1:15">
      <c r="A19" s="10">
        <v>17</v>
      </c>
      <c r="B19" s="10">
        <v>707</v>
      </c>
      <c r="C19" s="11" t="s">
        <v>49</v>
      </c>
      <c r="D19" s="12" t="s">
        <v>33</v>
      </c>
      <c r="E19" s="19">
        <v>9</v>
      </c>
      <c r="F19" s="17">
        <f t="shared" si="0"/>
        <v>3</v>
      </c>
      <c r="G19" s="18">
        <v>-30</v>
      </c>
      <c r="H19" s="18">
        <v>-30</v>
      </c>
      <c r="I19" s="18">
        <v>-30</v>
      </c>
      <c r="J19" s="18">
        <f t="shared" si="1"/>
        <v>-90</v>
      </c>
      <c r="K19" s="23">
        <v>0</v>
      </c>
      <c r="L19" s="18">
        <v>-9</v>
      </c>
      <c r="M19" s="18"/>
      <c r="N19" s="9" t="s">
        <v>34</v>
      </c>
      <c r="O19" s="9"/>
    </row>
    <row r="20" ht="14.25" spans="1:15">
      <c r="A20" s="10">
        <v>18</v>
      </c>
      <c r="B20" s="10">
        <v>359</v>
      </c>
      <c r="C20" s="11" t="s">
        <v>50</v>
      </c>
      <c r="D20" s="12" t="s">
        <v>31</v>
      </c>
      <c r="E20" s="19">
        <v>9</v>
      </c>
      <c r="F20" s="17">
        <f t="shared" si="0"/>
        <v>3</v>
      </c>
      <c r="G20" s="18">
        <v>-30</v>
      </c>
      <c r="H20" s="18">
        <v>-10</v>
      </c>
      <c r="I20" s="18">
        <v>-30</v>
      </c>
      <c r="J20" s="18">
        <f t="shared" si="1"/>
        <v>-70</v>
      </c>
      <c r="K20" s="18">
        <v>2</v>
      </c>
      <c r="L20" s="18">
        <v>-7</v>
      </c>
      <c r="M20" s="18"/>
      <c r="N20" s="9" t="s">
        <v>34</v>
      </c>
      <c r="O20" s="9"/>
    </row>
    <row r="21" ht="14.25" spans="1:15">
      <c r="A21" s="10">
        <v>19</v>
      </c>
      <c r="B21" s="10">
        <v>546</v>
      </c>
      <c r="C21" s="11" t="s">
        <v>51</v>
      </c>
      <c r="D21" s="12" t="s">
        <v>33</v>
      </c>
      <c r="E21" s="19">
        <v>3</v>
      </c>
      <c r="F21" s="17">
        <f t="shared" si="0"/>
        <v>1</v>
      </c>
      <c r="G21" s="18">
        <v>-10</v>
      </c>
      <c r="H21" s="18">
        <v>-10</v>
      </c>
      <c r="I21" s="18"/>
      <c r="J21" s="18">
        <f t="shared" si="1"/>
        <v>-20</v>
      </c>
      <c r="K21" s="18">
        <v>2</v>
      </c>
      <c r="L21" s="18">
        <v>-1</v>
      </c>
      <c r="M21" s="18"/>
      <c r="N21" s="9" t="s">
        <v>34</v>
      </c>
      <c r="O21" s="9"/>
    </row>
    <row r="22" ht="14.25" spans="1:15">
      <c r="A22" s="10">
        <v>20</v>
      </c>
      <c r="B22" s="10">
        <v>373</v>
      </c>
      <c r="C22" s="11" t="s">
        <v>52</v>
      </c>
      <c r="D22" s="12" t="s">
        <v>36</v>
      </c>
      <c r="E22" s="19">
        <v>3</v>
      </c>
      <c r="F22" s="17">
        <f t="shared" si="0"/>
        <v>1</v>
      </c>
      <c r="G22" s="18"/>
      <c r="H22" s="18"/>
      <c r="I22" s="18"/>
      <c r="J22" s="18">
        <f t="shared" si="1"/>
        <v>0</v>
      </c>
      <c r="K22" s="18">
        <v>7</v>
      </c>
      <c r="L22" s="18">
        <v>4</v>
      </c>
      <c r="M22" s="18"/>
      <c r="N22" s="18" t="s">
        <v>27</v>
      </c>
      <c r="O22" s="18">
        <v>105</v>
      </c>
    </row>
    <row r="23" ht="14.25" spans="1:15">
      <c r="A23" s="10">
        <v>21</v>
      </c>
      <c r="B23" s="10">
        <v>726</v>
      </c>
      <c r="C23" s="11" t="s">
        <v>53</v>
      </c>
      <c r="D23" s="12" t="s">
        <v>31</v>
      </c>
      <c r="E23" s="19">
        <v>6</v>
      </c>
      <c r="F23" s="17">
        <f t="shared" si="0"/>
        <v>2</v>
      </c>
      <c r="G23" s="18">
        <v>-20</v>
      </c>
      <c r="H23" s="18"/>
      <c r="I23" s="18">
        <v>-20</v>
      </c>
      <c r="J23" s="18">
        <f t="shared" si="1"/>
        <v>-40</v>
      </c>
      <c r="K23" s="18">
        <v>2</v>
      </c>
      <c r="L23" s="18">
        <v>-4</v>
      </c>
      <c r="M23" s="18"/>
      <c r="N23" s="9" t="s">
        <v>34</v>
      </c>
      <c r="O23" s="9"/>
    </row>
    <row r="24" ht="14.25" spans="1:15">
      <c r="A24" s="10">
        <v>22</v>
      </c>
      <c r="B24" s="10">
        <v>513</v>
      </c>
      <c r="C24" s="11" t="s">
        <v>54</v>
      </c>
      <c r="D24" s="12" t="s">
        <v>31</v>
      </c>
      <c r="E24" s="19">
        <v>6</v>
      </c>
      <c r="F24" s="17">
        <f t="shared" si="0"/>
        <v>2</v>
      </c>
      <c r="G24" s="18">
        <v>-20</v>
      </c>
      <c r="H24" s="18">
        <v>-20</v>
      </c>
      <c r="I24" s="18">
        <v>-20</v>
      </c>
      <c r="J24" s="18">
        <f t="shared" si="1"/>
        <v>-60</v>
      </c>
      <c r="K24" s="23">
        <v>0</v>
      </c>
      <c r="L24" s="18">
        <v>-6</v>
      </c>
      <c r="M24" s="18"/>
      <c r="N24" s="9" t="s">
        <v>34</v>
      </c>
      <c r="O24" s="9"/>
    </row>
    <row r="25" ht="14.25" spans="1:15">
      <c r="A25" s="10">
        <v>23</v>
      </c>
      <c r="B25" s="10">
        <v>102934</v>
      </c>
      <c r="C25" s="11" t="s">
        <v>55</v>
      </c>
      <c r="D25" s="12" t="s">
        <v>31</v>
      </c>
      <c r="E25" s="19">
        <v>6</v>
      </c>
      <c r="F25" s="17">
        <f t="shared" si="0"/>
        <v>2</v>
      </c>
      <c r="G25" s="18">
        <v>-20</v>
      </c>
      <c r="H25" s="18">
        <v>-20</v>
      </c>
      <c r="I25" s="18">
        <v>-20</v>
      </c>
      <c r="J25" s="18">
        <f t="shared" si="1"/>
        <v>-60</v>
      </c>
      <c r="K25" s="23">
        <v>0</v>
      </c>
      <c r="L25" s="18">
        <v>-6</v>
      </c>
      <c r="M25" s="18"/>
      <c r="N25" s="9" t="s">
        <v>34</v>
      </c>
      <c r="O25" s="9"/>
    </row>
    <row r="26" ht="14.25" spans="1:15">
      <c r="A26" s="10">
        <v>24</v>
      </c>
      <c r="B26" s="10">
        <v>308</v>
      </c>
      <c r="C26" s="11" t="s">
        <v>56</v>
      </c>
      <c r="D26" s="12" t="s">
        <v>36</v>
      </c>
      <c r="E26" s="19">
        <v>6</v>
      </c>
      <c r="F26" s="17">
        <f t="shared" si="0"/>
        <v>2</v>
      </c>
      <c r="G26" s="18"/>
      <c r="H26" s="18"/>
      <c r="I26" s="18">
        <v>-20</v>
      </c>
      <c r="J26" s="18">
        <f t="shared" si="1"/>
        <v>-20</v>
      </c>
      <c r="K26" s="18">
        <v>4</v>
      </c>
      <c r="L26" s="18">
        <v>-2</v>
      </c>
      <c r="M26" s="18"/>
      <c r="N26" s="9" t="s">
        <v>34</v>
      </c>
      <c r="O26" s="9"/>
    </row>
    <row r="27" ht="14.25" spans="1:15">
      <c r="A27" s="10">
        <v>25</v>
      </c>
      <c r="B27" s="10">
        <v>724</v>
      </c>
      <c r="C27" s="11" t="s">
        <v>57</v>
      </c>
      <c r="D27" s="12" t="s">
        <v>33</v>
      </c>
      <c r="E27" s="19">
        <v>3</v>
      </c>
      <c r="F27" s="17">
        <f t="shared" si="0"/>
        <v>1</v>
      </c>
      <c r="G27" s="18"/>
      <c r="H27" s="18">
        <v>-10</v>
      </c>
      <c r="I27" s="18"/>
      <c r="J27" s="18">
        <f t="shared" si="1"/>
        <v>-10</v>
      </c>
      <c r="K27" s="18">
        <v>5</v>
      </c>
      <c r="L27" s="18">
        <v>2</v>
      </c>
      <c r="M27" s="18">
        <v>1</v>
      </c>
      <c r="N27" s="18" t="s">
        <v>27</v>
      </c>
      <c r="O27" s="18">
        <v>60</v>
      </c>
    </row>
    <row r="28" ht="14.25" spans="1:15">
      <c r="A28" s="10">
        <v>26</v>
      </c>
      <c r="B28" s="10">
        <v>742</v>
      </c>
      <c r="C28" s="11" t="s">
        <v>58</v>
      </c>
      <c r="D28" s="12" t="s">
        <v>36</v>
      </c>
      <c r="E28" s="19">
        <v>3</v>
      </c>
      <c r="F28" s="17">
        <f t="shared" si="0"/>
        <v>1</v>
      </c>
      <c r="G28" s="18">
        <v>-10</v>
      </c>
      <c r="H28" s="18">
        <v>-10</v>
      </c>
      <c r="I28" s="18">
        <v>-10</v>
      </c>
      <c r="J28" s="18">
        <f t="shared" si="1"/>
        <v>-30</v>
      </c>
      <c r="K28" s="23">
        <v>0</v>
      </c>
      <c r="L28" s="18">
        <v>-3</v>
      </c>
      <c r="M28" s="18"/>
      <c r="N28" s="9" t="s">
        <v>34</v>
      </c>
      <c r="O28" s="9"/>
    </row>
    <row r="29" ht="14.25" spans="1:15">
      <c r="A29" s="10">
        <v>27</v>
      </c>
      <c r="B29" s="10">
        <v>578</v>
      </c>
      <c r="C29" s="11" t="s">
        <v>59</v>
      </c>
      <c r="D29" s="12" t="s">
        <v>36</v>
      </c>
      <c r="E29" s="19">
        <v>6</v>
      </c>
      <c r="F29" s="17">
        <f t="shared" si="0"/>
        <v>2</v>
      </c>
      <c r="G29" s="18"/>
      <c r="H29" s="18"/>
      <c r="I29" s="18">
        <v>-20</v>
      </c>
      <c r="J29" s="18">
        <f t="shared" si="1"/>
        <v>-20</v>
      </c>
      <c r="K29" s="18">
        <v>4</v>
      </c>
      <c r="L29" s="18">
        <v>-2</v>
      </c>
      <c r="M29" s="18">
        <v>2</v>
      </c>
      <c r="N29" s="9" t="s">
        <v>34</v>
      </c>
      <c r="O29" s="9"/>
    </row>
    <row r="30" ht="14.25" spans="1:15">
      <c r="A30" s="10">
        <v>28</v>
      </c>
      <c r="B30" s="10">
        <v>744</v>
      </c>
      <c r="C30" s="11" t="s">
        <v>60</v>
      </c>
      <c r="D30" s="12" t="s">
        <v>36</v>
      </c>
      <c r="E30" s="19">
        <v>6</v>
      </c>
      <c r="F30" s="17">
        <f t="shared" si="0"/>
        <v>2</v>
      </c>
      <c r="G30" s="18"/>
      <c r="H30" s="18"/>
      <c r="I30" s="18"/>
      <c r="J30" s="18">
        <f t="shared" si="1"/>
        <v>0</v>
      </c>
      <c r="K30" s="18">
        <v>6</v>
      </c>
      <c r="L30" s="18">
        <v>0</v>
      </c>
      <c r="M30" s="18"/>
      <c r="N30" s="18" t="s">
        <v>27</v>
      </c>
      <c r="O30" s="18">
        <v>90</v>
      </c>
    </row>
    <row r="31" ht="14.25" spans="1:15">
      <c r="A31" s="10">
        <v>29</v>
      </c>
      <c r="B31" s="10">
        <v>709</v>
      </c>
      <c r="C31" s="11" t="s">
        <v>61</v>
      </c>
      <c r="D31" s="12" t="s">
        <v>31</v>
      </c>
      <c r="E31" s="19">
        <v>3</v>
      </c>
      <c r="F31" s="17">
        <f t="shared" si="0"/>
        <v>1</v>
      </c>
      <c r="G31" s="18">
        <v>-10</v>
      </c>
      <c r="H31" s="18"/>
      <c r="I31" s="18">
        <v>-10</v>
      </c>
      <c r="J31" s="18">
        <f t="shared" si="1"/>
        <v>-20</v>
      </c>
      <c r="K31" s="18">
        <v>4</v>
      </c>
      <c r="L31" s="18">
        <v>1</v>
      </c>
      <c r="M31" s="18"/>
      <c r="N31" s="18" t="s">
        <v>27</v>
      </c>
      <c r="O31" s="18">
        <v>60</v>
      </c>
    </row>
    <row r="32" ht="14.25" spans="1:15">
      <c r="A32" s="10">
        <v>30</v>
      </c>
      <c r="B32" s="10">
        <v>357</v>
      </c>
      <c r="C32" s="11" t="s">
        <v>62</v>
      </c>
      <c r="D32" s="12" t="s">
        <v>31</v>
      </c>
      <c r="E32" s="19">
        <v>6</v>
      </c>
      <c r="F32" s="17">
        <f t="shared" si="0"/>
        <v>2</v>
      </c>
      <c r="G32" s="18">
        <v>-10</v>
      </c>
      <c r="H32" s="18">
        <v>-20</v>
      </c>
      <c r="I32" s="18"/>
      <c r="J32" s="18">
        <f t="shared" si="1"/>
        <v>-30</v>
      </c>
      <c r="K32" s="18">
        <v>6</v>
      </c>
      <c r="L32" s="18">
        <v>0</v>
      </c>
      <c r="M32" s="18">
        <v>5</v>
      </c>
      <c r="N32" s="18" t="s">
        <v>27</v>
      </c>
      <c r="O32" s="18">
        <v>15</v>
      </c>
    </row>
    <row r="33" ht="14.25" spans="1:15">
      <c r="A33" s="10">
        <v>31</v>
      </c>
      <c r="B33" s="10">
        <v>399</v>
      </c>
      <c r="C33" s="11" t="s">
        <v>63</v>
      </c>
      <c r="D33" s="12" t="s">
        <v>33</v>
      </c>
      <c r="E33" s="19">
        <v>3</v>
      </c>
      <c r="F33" s="17">
        <f t="shared" si="0"/>
        <v>1</v>
      </c>
      <c r="G33" s="18">
        <v>-10</v>
      </c>
      <c r="H33" s="18">
        <v>-10</v>
      </c>
      <c r="I33" s="18">
        <v>-10</v>
      </c>
      <c r="J33" s="18">
        <f t="shared" si="1"/>
        <v>-30</v>
      </c>
      <c r="K33" s="18">
        <v>0</v>
      </c>
      <c r="L33" s="18">
        <v>-3</v>
      </c>
      <c r="M33" s="18"/>
      <c r="N33" s="9" t="s">
        <v>34</v>
      </c>
      <c r="O33" s="9"/>
    </row>
    <row r="34" ht="14.25" spans="1:15">
      <c r="A34" s="10">
        <v>32</v>
      </c>
      <c r="B34" s="10">
        <v>355</v>
      </c>
      <c r="C34" s="11" t="s">
        <v>64</v>
      </c>
      <c r="D34" s="12" t="s">
        <v>36</v>
      </c>
      <c r="E34" s="19">
        <v>3</v>
      </c>
      <c r="F34" s="17">
        <f t="shared" si="0"/>
        <v>1</v>
      </c>
      <c r="G34" s="18"/>
      <c r="H34" s="18">
        <v>-10</v>
      </c>
      <c r="I34" s="18">
        <v>-10</v>
      </c>
      <c r="J34" s="18">
        <f t="shared" si="1"/>
        <v>-20</v>
      </c>
      <c r="K34" s="18">
        <v>6</v>
      </c>
      <c r="L34" s="18">
        <v>3</v>
      </c>
      <c r="M34" s="18"/>
      <c r="N34" s="18" t="s">
        <v>27</v>
      </c>
      <c r="O34" s="18">
        <v>90</v>
      </c>
    </row>
    <row r="35" ht="14.25" spans="1:15">
      <c r="A35" s="10">
        <v>33</v>
      </c>
      <c r="B35" s="10">
        <v>754</v>
      </c>
      <c r="C35" s="11" t="s">
        <v>65</v>
      </c>
      <c r="D35" s="12" t="s">
        <v>26</v>
      </c>
      <c r="E35" s="19">
        <v>3</v>
      </c>
      <c r="F35" s="17">
        <f t="shared" si="0"/>
        <v>1</v>
      </c>
      <c r="G35" s="18">
        <v>-10</v>
      </c>
      <c r="H35" s="18">
        <v>-10</v>
      </c>
      <c r="I35" s="18">
        <v>-10</v>
      </c>
      <c r="J35" s="18">
        <f t="shared" si="1"/>
        <v>-30</v>
      </c>
      <c r="K35" s="23">
        <v>0</v>
      </c>
      <c r="L35" s="18">
        <v>-3</v>
      </c>
      <c r="M35" s="18"/>
      <c r="N35" s="9" t="s">
        <v>34</v>
      </c>
      <c r="O35" s="9"/>
    </row>
    <row r="36" ht="14.25" spans="1:15">
      <c r="A36" s="10">
        <v>34</v>
      </c>
      <c r="B36" s="10">
        <v>514</v>
      </c>
      <c r="C36" s="11" t="s">
        <v>66</v>
      </c>
      <c r="D36" s="12" t="s">
        <v>39</v>
      </c>
      <c r="E36" s="19">
        <v>6</v>
      </c>
      <c r="F36" s="17">
        <f t="shared" si="0"/>
        <v>2</v>
      </c>
      <c r="G36" s="18">
        <v>-20</v>
      </c>
      <c r="H36" s="18">
        <v>-20</v>
      </c>
      <c r="I36" s="18">
        <v>-20</v>
      </c>
      <c r="J36" s="18">
        <f t="shared" si="1"/>
        <v>-60</v>
      </c>
      <c r="K36" s="23">
        <v>0</v>
      </c>
      <c r="L36" s="18">
        <v>-6</v>
      </c>
      <c r="M36" s="18"/>
      <c r="N36" s="9" t="s">
        <v>34</v>
      </c>
      <c r="O36" s="9"/>
    </row>
    <row r="37" ht="14.25" spans="1:15">
      <c r="A37" s="10">
        <v>35</v>
      </c>
      <c r="B37" s="10">
        <v>747</v>
      </c>
      <c r="C37" s="11" t="s">
        <v>67</v>
      </c>
      <c r="D37" s="12" t="s">
        <v>36</v>
      </c>
      <c r="E37" s="19">
        <v>3</v>
      </c>
      <c r="F37" s="17">
        <f t="shared" si="0"/>
        <v>1</v>
      </c>
      <c r="G37" s="18">
        <v>-10</v>
      </c>
      <c r="H37" s="18"/>
      <c r="I37" s="18">
        <v>-10</v>
      </c>
      <c r="J37" s="18">
        <f t="shared" si="1"/>
        <v>-20</v>
      </c>
      <c r="K37" s="18">
        <v>2</v>
      </c>
      <c r="L37" s="18">
        <v>-1</v>
      </c>
      <c r="M37" s="18"/>
      <c r="N37" s="9" t="s">
        <v>34</v>
      </c>
      <c r="O37" s="9"/>
    </row>
    <row r="38" ht="14.25" spans="1:15">
      <c r="A38" s="10">
        <v>36</v>
      </c>
      <c r="B38" s="10">
        <v>377</v>
      </c>
      <c r="C38" s="11" t="s">
        <v>68</v>
      </c>
      <c r="D38" s="12" t="s">
        <v>33</v>
      </c>
      <c r="E38" s="19">
        <v>3</v>
      </c>
      <c r="F38" s="17">
        <f t="shared" si="0"/>
        <v>1</v>
      </c>
      <c r="G38" s="18"/>
      <c r="H38" s="18"/>
      <c r="I38" s="18">
        <v>-10</v>
      </c>
      <c r="J38" s="18">
        <f t="shared" si="1"/>
        <v>-10</v>
      </c>
      <c r="K38" s="18">
        <v>4</v>
      </c>
      <c r="L38" s="18">
        <v>1</v>
      </c>
      <c r="M38" s="18"/>
      <c r="N38" s="18" t="s">
        <v>27</v>
      </c>
      <c r="O38" s="18">
        <v>60</v>
      </c>
    </row>
    <row r="39" ht="14.25" spans="1:15">
      <c r="A39" s="10">
        <v>37</v>
      </c>
      <c r="B39" s="10">
        <v>379</v>
      </c>
      <c r="C39" s="11" t="s">
        <v>69</v>
      </c>
      <c r="D39" s="12" t="s">
        <v>31</v>
      </c>
      <c r="E39" s="19">
        <v>6</v>
      </c>
      <c r="F39" s="17">
        <f t="shared" si="0"/>
        <v>2</v>
      </c>
      <c r="G39" s="18"/>
      <c r="H39" s="18"/>
      <c r="I39" s="18">
        <v>-20</v>
      </c>
      <c r="J39" s="18">
        <f t="shared" si="1"/>
        <v>-20</v>
      </c>
      <c r="K39" s="18">
        <v>8</v>
      </c>
      <c r="L39" s="18">
        <v>2</v>
      </c>
      <c r="M39" s="18">
        <v>4</v>
      </c>
      <c r="N39" s="18" t="s">
        <v>27</v>
      </c>
      <c r="O39" s="18">
        <v>60</v>
      </c>
    </row>
    <row r="40" ht="14.25" spans="1:15">
      <c r="A40" s="10">
        <v>38</v>
      </c>
      <c r="B40" s="10">
        <v>54</v>
      </c>
      <c r="C40" s="11" t="s">
        <v>70</v>
      </c>
      <c r="D40" s="12" t="s">
        <v>26</v>
      </c>
      <c r="E40" s="19">
        <v>9</v>
      </c>
      <c r="F40" s="17">
        <f t="shared" si="0"/>
        <v>3</v>
      </c>
      <c r="G40" s="18">
        <v>-10</v>
      </c>
      <c r="H40" s="18"/>
      <c r="I40" s="18"/>
      <c r="J40" s="18">
        <f t="shared" si="1"/>
        <v>-10</v>
      </c>
      <c r="K40" s="18">
        <v>12</v>
      </c>
      <c r="L40" s="18">
        <v>3</v>
      </c>
      <c r="M40" s="18"/>
      <c r="N40" s="18" t="s">
        <v>27</v>
      </c>
      <c r="O40" s="18">
        <v>180</v>
      </c>
    </row>
    <row r="41" ht="14.25" spans="1:15">
      <c r="A41" s="10">
        <v>39</v>
      </c>
      <c r="B41" s="10">
        <v>329</v>
      </c>
      <c r="C41" s="11" t="s">
        <v>71</v>
      </c>
      <c r="D41" s="12" t="s">
        <v>26</v>
      </c>
      <c r="E41" s="19">
        <v>6</v>
      </c>
      <c r="F41" s="17">
        <f t="shared" si="0"/>
        <v>2</v>
      </c>
      <c r="G41" s="18"/>
      <c r="H41" s="18">
        <v>-20</v>
      </c>
      <c r="I41" s="18"/>
      <c r="J41" s="18">
        <f t="shared" si="1"/>
        <v>-20</v>
      </c>
      <c r="K41" s="18">
        <v>6</v>
      </c>
      <c r="L41" s="18">
        <v>0</v>
      </c>
      <c r="M41" s="18"/>
      <c r="N41" s="18" t="s">
        <v>27</v>
      </c>
      <c r="O41" s="18">
        <v>90</v>
      </c>
    </row>
    <row r="42" ht="14.25" spans="1:15">
      <c r="A42" s="10">
        <v>40</v>
      </c>
      <c r="B42" s="10">
        <v>349</v>
      </c>
      <c r="C42" s="11" t="s">
        <v>72</v>
      </c>
      <c r="D42" s="12" t="s">
        <v>36</v>
      </c>
      <c r="E42" s="19">
        <v>3</v>
      </c>
      <c r="F42" s="17">
        <f t="shared" si="0"/>
        <v>1</v>
      </c>
      <c r="G42" s="18"/>
      <c r="H42" s="18">
        <v>-10</v>
      </c>
      <c r="I42" s="18">
        <v>-10</v>
      </c>
      <c r="J42" s="18">
        <f t="shared" si="1"/>
        <v>-20</v>
      </c>
      <c r="K42" s="18">
        <v>2</v>
      </c>
      <c r="L42" s="18">
        <v>-1</v>
      </c>
      <c r="M42" s="18"/>
      <c r="N42" s="9" t="s">
        <v>34</v>
      </c>
      <c r="O42" s="9"/>
    </row>
    <row r="43" ht="14.25" spans="1:15">
      <c r="A43" s="10">
        <v>41</v>
      </c>
      <c r="B43" s="10">
        <v>351</v>
      </c>
      <c r="C43" s="11" t="s">
        <v>73</v>
      </c>
      <c r="D43" s="12" t="s">
        <v>26</v>
      </c>
      <c r="E43" s="19">
        <v>6</v>
      </c>
      <c r="F43" s="17">
        <f t="shared" si="0"/>
        <v>2</v>
      </c>
      <c r="G43" s="18"/>
      <c r="H43" s="18"/>
      <c r="I43" s="18"/>
      <c r="J43" s="18">
        <f t="shared" si="1"/>
        <v>0</v>
      </c>
      <c r="K43" s="18">
        <v>10</v>
      </c>
      <c r="L43" s="18">
        <v>4</v>
      </c>
      <c r="M43" s="18"/>
      <c r="N43" s="18" t="s">
        <v>27</v>
      </c>
      <c r="O43" s="18">
        <v>150</v>
      </c>
    </row>
    <row r="44" ht="14.25" spans="1:15">
      <c r="A44" s="10">
        <v>42</v>
      </c>
      <c r="B44" s="10">
        <v>746</v>
      </c>
      <c r="C44" s="11" t="s">
        <v>74</v>
      </c>
      <c r="D44" s="12" t="s">
        <v>39</v>
      </c>
      <c r="E44" s="19">
        <v>3</v>
      </c>
      <c r="F44" s="17">
        <f t="shared" si="0"/>
        <v>1</v>
      </c>
      <c r="G44" s="18"/>
      <c r="H44" s="18">
        <v>-10</v>
      </c>
      <c r="I44" s="18"/>
      <c r="J44" s="18">
        <f t="shared" si="1"/>
        <v>-10</v>
      </c>
      <c r="K44" s="18">
        <v>4</v>
      </c>
      <c r="L44" s="18">
        <v>1</v>
      </c>
      <c r="M44" s="18"/>
      <c r="N44" s="18" t="s">
        <v>27</v>
      </c>
      <c r="O44" s="18">
        <v>60</v>
      </c>
    </row>
    <row r="45" ht="14.25" spans="1:15">
      <c r="A45" s="10">
        <v>43</v>
      </c>
      <c r="B45" s="10">
        <v>511</v>
      </c>
      <c r="C45" s="11" t="s">
        <v>75</v>
      </c>
      <c r="D45" s="12" t="s">
        <v>36</v>
      </c>
      <c r="E45" s="19">
        <v>6</v>
      </c>
      <c r="F45" s="17">
        <f t="shared" si="0"/>
        <v>2</v>
      </c>
      <c r="G45" s="18"/>
      <c r="H45" s="18">
        <v>-20</v>
      </c>
      <c r="I45" s="18"/>
      <c r="J45" s="18">
        <f t="shared" si="1"/>
        <v>-20</v>
      </c>
      <c r="K45" s="18">
        <v>4</v>
      </c>
      <c r="L45" s="18">
        <v>-2</v>
      </c>
      <c r="M45" s="18"/>
      <c r="N45" s="9" t="s">
        <v>34</v>
      </c>
      <c r="O45" s="9"/>
    </row>
    <row r="46" ht="14.25" spans="1:15">
      <c r="A46" s="10">
        <v>44</v>
      </c>
      <c r="B46" s="10">
        <v>515</v>
      </c>
      <c r="C46" s="11" t="s">
        <v>76</v>
      </c>
      <c r="D46" s="12" t="s">
        <v>36</v>
      </c>
      <c r="E46" s="19">
        <v>3</v>
      </c>
      <c r="F46" s="17">
        <f t="shared" si="0"/>
        <v>1</v>
      </c>
      <c r="G46" s="18">
        <v>-10</v>
      </c>
      <c r="H46" s="18">
        <v>-10</v>
      </c>
      <c r="I46" s="18"/>
      <c r="J46" s="18">
        <f t="shared" si="1"/>
        <v>-20</v>
      </c>
      <c r="K46" s="18">
        <v>2</v>
      </c>
      <c r="L46" s="18">
        <v>-1</v>
      </c>
      <c r="M46" s="18"/>
      <c r="N46" s="9" t="s">
        <v>34</v>
      </c>
      <c r="O46" s="9"/>
    </row>
    <row r="47" ht="14.25" spans="1:15">
      <c r="A47" s="10">
        <v>45</v>
      </c>
      <c r="B47" s="10">
        <v>598</v>
      </c>
      <c r="C47" s="11" t="s">
        <v>77</v>
      </c>
      <c r="D47" s="12" t="s">
        <v>33</v>
      </c>
      <c r="E47" s="19">
        <v>3</v>
      </c>
      <c r="F47" s="17">
        <f t="shared" si="0"/>
        <v>1</v>
      </c>
      <c r="G47" s="18">
        <v>-10</v>
      </c>
      <c r="H47" s="18"/>
      <c r="I47" s="18">
        <v>-10</v>
      </c>
      <c r="J47" s="18">
        <f t="shared" si="1"/>
        <v>-20</v>
      </c>
      <c r="K47" s="18">
        <v>2</v>
      </c>
      <c r="L47" s="18">
        <v>-1</v>
      </c>
      <c r="M47" s="18"/>
      <c r="N47" s="9" t="s">
        <v>34</v>
      </c>
      <c r="O47" s="9"/>
    </row>
    <row r="48" ht="14.25" spans="1:15">
      <c r="A48" s="10">
        <v>46</v>
      </c>
      <c r="B48" s="10">
        <v>103198</v>
      </c>
      <c r="C48" s="11" t="s">
        <v>78</v>
      </c>
      <c r="D48" s="12" t="s">
        <v>31</v>
      </c>
      <c r="E48" s="19">
        <v>6</v>
      </c>
      <c r="F48" s="17">
        <f t="shared" si="0"/>
        <v>2</v>
      </c>
      <c r="G48" s="18"/>
      <c r="H48" s="18">
        <v>-20</v>
      </c>
      <c r="I48" s="18">
        <v>-20</v>
      </c>
      <c r="J48" s="18">
        <f t="shared" si="1"/>
        <v>-40</v>
      </c>
      <c r="K48" s="18">
        <v>2</v>
      </c>
      <c r="L48" s="18">
        <v>-4</v>
      </c>
      <c r="M48" s="18">
        <v>2</v>
      </c>
      <c r="N48" s="9" t="s">
        <v>34</v>
      </c>
      <c r="O48" s="9"/>
    </row>
    <row r="49" ht="14.25" spans="1:15">
      <c r="A49" s="10">
        <v>47</v>
      </c>
      <c r="B49" s="10">
        <v>704</v>
      </c>
      <c r="C49" s="11" t="s">
        <v>79</v>
      </c>
      <c r="D49" s="12" t="s">
        <v>26</v>
      </c>
      <c r="E49" s="19">
        <v>3</v>
      </c>
      <c r="F49" s="17">
        <f t="shared" si="0"/>
        <v>1</v>
      </c>
      <c r="G49" s="18">
        <v>-10</v>
      </c>
      <c r="H49" s="18">
        <v>-10</v>
      </c>
      <c r="I49" s="18">
        <v>-10</v>
      </c>
      <c r="J49" s="18">
        <f t="shared" si="1"/>
        <v>-30</v>
      </c>
      <c r="K49" s="23">
        <v>0</v>
      </c>
      <c r="L49" s="18">
        <v>-3</v>
      </c>
      <c r="M49" s="18"/>
      <c r="N49" s="9" t="s">
        <v>34</v>
      </c>
      <c r="O49" s="9"/>
    </row>
    <row r="50" ht="14.25" spans="1:15">
      <c r="A50" s="10">
        <v>48</v>
      </c>
      <c r="B50" s="10">
        <v>311</v>
      </c>
      <c r="C50" s="11" t="s">
        <v>80</v>
      </c>
      <c r="D50" s="12" t="s">
        <v>31</v>
      </c>
      <c r="E50" s="19">
        <v>3</v>
      </c>
      <c r="F50" s="17">
        <f t="shared" si="0"/>
        <v>1</v>
      </c>
      <c r="G50" s="18">
        <v>-10</v>
      </c>
      <c r="H50" s="18"/>
      <c r="I50" s="18"/>
      <c r="J50" s="18">
        <f t="shared" si="1"/>
        <v>-10</v>
      </c>
      <c r="K50" s="18">
        <v>4</v>
      </c>
      <c r="L50" s="18">
        <v>1</v>
      </c>
      <c r="M50" s="18">
        <v>2</v>
      </c>
      <c r="N50" s="18" t="s">
        <v>27</v>
      </c>
      <c r="O50" s="18">
        <v>30</v>
      </c>
    </row>
    <row r="51" ht="14.25" spans="1:15">
      <c r="A51" s="10">
        <v>49</v>
      </c>
      <c r="B51" s="10">
        <v>737</v>
      </c>
      <c r="C51" s="11" t="s">
        <v>81</v>
      </c>
      <c r="D51" s="12" t="s">
        <v>33</v>
      </c>
      <c r="E51" s="19">
        <v>6</v>
      </c>
      <c r="F51" s="17">
        <f t="shared" si="0"/>
        <v>2</v>
      </c>
      <c r="G51" s="18">
        <v>-20</v>
      </c>
      <c r="H51" s="18">
        <v>-10</v>
      </c>
      <c r="I51" s="18"/>
      <c r="J51" s="18">
        <f t="shared" si="1"/>
        <v>-30</v>
      </c>
      <c r="K51" s="18">
        <v>7</v>
      </c>
      <c r="L51" s="18">
        <v>1</v>
      </c>
      <c r="M51" s="18"/>
      <c r="N51" s="18" t="s">
        <v>27</v>
      </c>
      <c r="O51" s="18">
        <v>105</v>
      </c>
    </row>
    <row r="52" ht="14.25" spans="1:15">
      <c r="A52" s="10">
        <v>50</v>
      </c>
      <c r="B52" s="10">
        <v>367</v>
      </c>
      <c r="C52" s="11" t="s">
        <v>82</v>
      </c>
      <c r="D52" s="12" t="s">
        <v>26</v>
      </c>
      <c r="E52" s="19">
        <v>3</v>
      </c>
      <c r="F52" s="17">
        <f t="shared" si="0"/>
        <v>1</v>
      </c>
      <c r="G52" s="18">
        <v>-10</v>
      </c>
      <c r="H52" s="18">
        <v>-10</v>
      </c>
      <c r="I52" s="18">
        <v>-10</v>
      </c>
      <c r="J52" s="18">
        <f t="shared" si="1"/>
        <v>-30</v>
      </c>
      <c r="K52" s="23">
        <v>0</v>
      </c>
      <c r="L52" s="18">
        <v>-3</v>
      </c>
      <c r="M52" s="18"/>
      <c r="N52" s="9" t="s">
        <v>34</v>
      </c>
      <c r="O52" s="9"/>
    </row>
    <row r="53" ht="14.25" spans="1:15">
      <c r="A53" s="10">
        <v>51</v>
      </c>
      <c r="B53" s="10">
        <v>572</v>
      </c>
      <c r="C53" s="11" t="s">
        <v>83</v>
      </c>
      <c r="D53" s="12" t="s">
        <v>36</v>
      </c>
      <c r="E53" s="19">
        <v>3</v>
      </c>
      <c r="F53" s="17">
        <f t="shared" si="0"/>
        <v>1</v>
      </c>
      <c r="G53" s="18"/>
      <c r="H53" s="18">
        <v>-10</v>
      </c>
      <c r="I53" s="18">
        <v>-10</v>
      </c>
      <c r="J53" s="18">
        <f t="shared" si="1"/>
        <v>-20</v>
      </c>
      <c r="K53" s="18">
        <v>2</v>
      </c>
      <c r="L53" s="18">
        <v>-1</v>
      </c>
      <c r="M53" s="18"/>
      <c r="N53" s="9" t="s">
        <v>34</v>
      </c>
      <c r="O53" s="9"/>
    </row>
    <row r="54" ht="14.25" spans="1:15">
      <c r="A54" s="10">
        <v>52</v>
      </c>
      <c r="B54" s="10">
        <v>584</v>
      </c>
      <c r="C54" s="11" t="s">
        <v>84</v>
      </c>
      <c r="D54" s="12" t="s">
        <v>33</v>
      </c>
      <c r="E54" s="19">
        <v>3</v>
      </c>
      <c r="F54" s="17">
        <f t="shared" si="0"/>
        <v>1</v>
      </c>
      <c r="G54" s="18">
        <v>-10</v>
      </c>
      <c r="H54" s="18">
        <v>-10</v>
      </c>
      <c r="I54" s="18">
        <v>-10</v>
      </c>
      <c r="J54" s="18">
        <f t="shared" si="1"/>
        <v>-30</v>
      </c>
      <c r="K54" s="23">
        <v>0</v>
      </c>
      <c r="L54" s="18">
        <v>-3</v>
      </c>
      <c r="M54" s="18"/>
      <c r="N54" s="9" t="s">
        <v>34</v>
      </c>
      <c r="O54" s="9"/>
    </row>
    <row r="55" ht="14.25" spans="1:15">
      <c r="A55" s="10">
        <v>53</v>
      </c>
      <c r="B55" s="10">
        <v>52</v>
      </c>
      <c r="C55" s="11" t="s">
        <v>85</v>
      </c>
      <c r="D55" s="12" t="s">
        <v>26</v>
      </c>
      <c r="E55" s="19">
        <v>6</v>
      </c>
      <c r="F55" s="17">
        <f t="shared" si="0"/>
        <v>2</v>
      </c>
      <c r="G55" s="18">
        <v>-20</v>
      </c>
      <c r="H55" s="18">
        <v>-20</v>
      </c>
      <c r="I55" s="18">
        <v>-20</v>
      </c>
      <c r="J55" s="18">
        <f t="shared" si="1"/>
        <v>-60</v>
      </c>
      <c r="K55" s="23">
        <v>0</v>
      </c>
      <c r="L55" s="18">
        <v>-6</v>
      </c>
      <c r="M55" s="18"/>
      <c r="N55" s="9" t="s">
        <v>34</v>
      </c>
      <c r="O55" s="9"/>
    </row>
    <row r="56" ht="14.25" spans="1:15">
      <c r="A56" s="10">
        <v>54</v>
      </c>
      <c r="B56" s="10">
        <v>101453</v>
      </c>
      <c r="C56" s="11" t="s">
        <v>86</v>
      </c>
      <c r="D56" s="12" t="s">
        <v>26</v>
      </c>
      <c r="E56" s="19">
        <v>3</v>
      </c>
      <c r="F56" s="17">
        <f t="shared" si="0"/>
        <v>1</v>
      </c>
      <c r="G56" s="18"/>
      <c r="H56" s="18">
        <v>-10</v>
      </c>
      <c r="I56" s="18">
        <v>-10</v>
      </c>
      <c r="J56" s="18">
        <f t="shared" si="1"/>
        <v>-20</v>
      </c>
      <c r="K56" s="18">
        <v>2</v>
      </c>
      <c r="L56" s="18">
        <v>-1</v>
      </c>
      <c r="M56" s="18"/>
      <c r="N56" s="9" t="s">
        <v>34</v>
      </c>
      <c r="O56" s="9"/>
    </row>
    <row r="57" ht="14.25" spans="1:15">
      <c r="A57" s="10">
        <v>55</v>
      </c>
      <c r="B57" s="10">
        <v>745</v>
      </c>
      <c r="C57" s="11" t="s">
        <v>87</v>
      </c>
      <c r="D57" s="12" t="s">
        <v>31</v>
      </c>
      <c r="E57" s="19">
        <v>3</v>
      </c>
      <c r="F57" s="17">
        <f t="shared" si="0"/>
        <v>1</v>
      </c>
      <c r="G57" s="18">
        <v>-10</v>
      </c>
      <c r="H57" s="18">
        <v>-10</v>
      </c>
      <c r="I57" s="18"/>
      <c r="J57" s="18">
        <f t="shared" si="1"/>
        <v>-20</v>
      </c>
      <c r="K57" s="18">
        <v>2</v>
      </c>
      <c r="L57" s="18">
        <v>-1</v>
      </c>
      <c r="M57" s="18"/>
      <c r="N57" s="9" t="s">
        <v>34</v>
      </c>
      <c r="O57" s="9"/>
    </row>
    <row r="58" ht="14.25" spans="1:15">
      <c r="A58" s="10">
        <v>56</v>
      </c>
      <c r="B58" s="10">
        <v>347</v>
      </c>
      <c r="C58" s="11" t="s">
        <v>88</v>
      </c>
      <c r="D58" s="12" t="s">
        <v>31</v>
      </c>
      <c r="E58" s="19">
        <v>6</v>
      </c>
      <c r="F58" s="17">
        <f t="shared" si="0"/>
        <v>2</v>
      </c>
      <c r="G58" s="18">
        <v>-20</v>
      </c>
      <c r="H58" s="18"/>
      <c r="I58" s="18"/>
      <c r="J58" s="18">
        <f t="shared" si="1"/>
        <v>-20</v>
      </c>
      <c r="K58" s="18">
        <v>5</v>
      </c>
      <c r="L58" s="18">
        <v>-1</v>
      </c>
      <c r="M58" s="18">
        <v>3</v>
      </c>
      <c r="N58" s="9" t="s">
        <v>34</v>
      </c>
      <c r="O58" s="9"/>
    </row>
    <row r="59" ht="14.25" spans="1:15">
      <c r="A59" s="10">
        <v>57</v>
      </c>
      <c r="B59" s="10">
        <v>587</v>
      </c>
      <c r="C59" s="11" t="s">
        <v>89</v>
      </c>
      <c r="D59" s="12" t="s">
        <v>26</v>
      </c>
      <c r="E59" s="19">
        <v>3</v>
      </c>
      <c r="F59" s="17">
        <f t="shared" si="0"/>
        <v>1</v>
      </c>
      <c r="G59" s="18">
        <v>-10</v>
      </c>
      <c r="H59" s="18">
        <v>-10</v>
      </c>
      <c r="I59" s="18">
        <v>-10</v>
      </c>
      <c r="J59" s="18">
        <f t="shared" si="1"/>
        <v>-30</v>
      </c>
      <c r="K59" s="23">
        <v>0</v>
      </c>
      <c r="L59" s="18">
        <v>-3</v>
      </c>
      <c r="M59" s="18"/>
      <c r="N59" s="9" t="s">
        <v>34</v>
      </c>
      <c r="O59" s="9"/>
    </row>
    <row r="60" ht="14.25" spans="1:15">
      <c r="A60" s="10">
        <v>58</v>
      </c>
      <c r="B60" s="10">
        <v>721</v>
      </c>
      <c r="C60" s="11" t="s">
        <v>90</v>
      </c>
      <c r="D60" s="12" t="s">
        <v>39</v>
      </c>
      <c r="E60" s="19">
        <v>3</v>
      </c>
      <c r="F60" s="17">
        <f t="shared" si="0"/>
        <v>1</v>
      </c>
      <c r="G60" s="18">
        <v>-10</v>
      </c>
      <c r="H60" s="18">
        <v>-10</v>
      </c>
      <c r="I60" s="18">
        <v>-10</v>
      </c>
      <c r="J60" s="18">
        <f t="shared" si="1"/>
        <v>-30</v>
      </c>
      <c r="K60" s="23">
        <v>0</v>
      </c>
      <c r="L60" s="18">
        <v>-3</v>
      </c>
      <c r="M60" s="18"/>
      <c r="N60" s="9" t="s">
        <v>34</v>
      </c>
      <c r="O60" s="9"/>
    </row>
    <row r="61" ht="14.25" spans="1:15">
      <c r="A61" s="10">
        <v>59</v>
      </c>
      <c r="B61" s="10">
        <v>102565</v>
      </c>
      <c r="C61" s="11" t="s">
        <v>91</v>
      </c>
      <c r="D61" s="12" t="s">
        <v>31</v>
      </c>
      <c r="E61" s="19">
        <v>3</v>
      </c>
      <c r="F61" s="17">
        <f t="shared" si="0"/>
        <v>1</v>
      </c>
      <c r="G61" s="18">
        <v>-10</v>
      </c>
      <c r="H61" s="18">
        <v>-10</v>
      </c>
      <c r="I61" s="18">
        <v>-10</v>
      </c>
      <c r="J61" s="18">
        <f t="shared" si="1"/>
        <v>-30</v>
      </c>
      <c r="K61" s="23">
        <v>0</v>
      </c>
      <c r="L61" s="18">
        <v>-3</v>
      </c>
      <c r="M61" s="18"/>
      <c r="N61" s="9" t="s">
        <v>34</v>
      </c>
      <c r="O61" s="9"/>
    </row>
    <row r="62" ht="14.25" spans="1:15">
      <c r="A62" s="10">
        <v>60</v>
      </c>
      <c r="B62" s="10">
        <v>748</v>
      </c>
      <c r="C62" s="11" t="s">
        <v>92</v>
      </c>
      <c r="D62" s="12" t="s">
        <v>39</v>
      </c>
      <c r="E62" s="19">
        <v>3</v>
      </c>
      <c r="F62" s="17">
        <f t="shared" si="0"/>
        <v>1</v>
      </c>
      <c r="G62" s="18">
        <v>-10</v>
      </c>
      <c r="H62" s="18">
        <v>-10</v>
      </c>
      <c r="I62" s="18">
        <v>-10</v>
      </c>
      <c r="J62" s="18">
        <f t="shared" si="1"/>
        <v>-30</v>
      </c>
      <c r="K62" s="23">
        <v>0</v>
      </c>
      <c r="L62" s="18">
        <v>-3</v>
      </c>
      <c r="M62" s="18"/>
      <c r="N62" s="9" t="s">
        <v>34</v>
      </c>
      <c r="O62" s="9"/>
    </row>
    <row r="63" ht="14.25" spans="1:15">
      <c r="A63" s="10">
        <v>61</v>
      </c>
      <c r="B63" s="10">
        <v>570</v>
      </c>
      <c r="C63" s="11" t="s">
        <v>93</v>
      </c>
      <c r="D63" s="12" t="s">
        <v>31</v>
      </c>
      <c r="E63" s="19">
        <v>6</v>
      </c>
      <c r="F63" s="17">
        <f t="shared" si="0"/>
        <v>2</v>
      </c>
      <c r="G63" s="18">
        <v>-10</v>
      </c>
      <c r="H63" s="18">
        <v>-20</v>
      </c>
      <c r="I63" s="18">
        <v>-20</v>
      </c>
      <c r="J63" s="18">
        <f t="shared" si="1"/>
        <v>-50</v>
      </c>
      <c r="K63" s="18">
        <v>1</v>
      </c>
      <c r="L63" s="18">
        <v>-5</v>
      </c>
      <c r="M63" s="18">
        <v>1</v>
      </c>
      <c r="N63" s="9" t="s">
        <v>34</v>
      </c>
      <c r="O63" s="9"/>
    </row>
    <row r="64" ht="14.25" spans="1:15">
      <c r="A64" s="10">
        <v>62</v>
      </c>
      <c r="B64" s="10">
        <v>102935</v>
      </c>
      <c r="C64" s="11" t="s">
        <v>94</v>
      </c>
      <c r="D64" s="12" t="s">
        <v>36</v>
      </c>
      <c r="E64" s="19">
        <v>6</v>
      </c>
      <c r="F64" s="17">
        <f t="shared" si="0"/>
        <v>2</v>
      </c>
      <c r="G64" s="18">
        <v>-20</v>
      </c>
      <c r="H64" s="18">
        <v>-20</v>
      </c>
      <c r="I64" s="18">
        <v>-20</v>
      </c>
      <c r="J64" s="18">
        <f t="shared" si="1"/>
        <v>-60</v>
      </c>
      <c r="K64" s="23">
        <v>0</v>
      </c>
      <c r="L64" s="18">
        <v>-6</v>
      </c>
      <c r="M64" s="18"/>
      <c r="N64" s="9" t="s">
        <v>34</v>
      </c>
      <c r="O64" s="9"/>
    </row>
    <row r="65" ht="14.25" spans="1:15">
      <c r="A65" s="10">
        <v>63</v>
      </c>
      <c r="B65" s="10">
        <v>103639</v>
      </c>
      <c r="C65" s="11" t="s">
        <v>95</v>
      </c>
      <c r="D65" s="12" t="s">
        <v>33</v>
      </c>
      <c r="E65" s="19">
        <v>3</v>
      </c>
      <c r="F65" s="17">
        <f t="shared" si="0"/>
        <v>1</v>
      </c>
      <c r="G65" s="18"/>
      <c r="H65" s="18"/>
      <c r="I65" s="18">
        <v>-10</v>
      </c>
      <c r="J65" s="18">
        <f t="shared" si="1"/>
        <v>-10</v>
      </c>
      <c r="K65" s="18">
        <v>4</v>
      </c>
      <c r="L65" s="18">
        <v>1</v>
      </c>
      <c r="M65" s="18"/>
      <c r="N65" s="18" t="s">
        <v>27</v>
      </c>
      <c r="O65" s="18">
        <v>60</v>
      </c>
    </row>
    <row r="66" ht="14.25" spans="1:15">
      <c r="A66" s="10">
        <v>64</v>
      </c>
      <c r="B66" s="10">
        <v>743</v>
      </c>
      <c r="C66" s="11" t="s">
        <v>96</v>
      </c>
      <c r="D66" s="12" t="s">
        <v>33</v>
      </c>
      <c r="E66" s="19">
        <v>3</v>
      </c>
      <c r="F66" s="17">
        <f t="shared" si="0"/>
        <v>1</v>
      </c>
      <c r="G66" s="18"/>
      <c r="H66" s="18">
        <v>-10</v>
      </c>
      <c r="I66" s="18">
        <v>-10</v>
      </c>
      <c r="J66" s="18">
        <f t="shared" si="1"/>
        <v>-20</v>
      </c>
      <c r="K66" s="18">
        <v>2</v>
      </c>
      <c r="L66" s="18">
        <v>-1</v>
      </c>
      <c r="M66" s="18"/>
      <c r="N66" s="9" t="s">
        <v>34</v>
      </c>
      <c r="O66" s="9"/>
    </row>
    <row r="67" ht="14.25" spans="1:15">
      <c r="A67" s="10">
        <v>65</v>
      </c>
      <c r="B67" s="10">
        <v>573</v>
      </c>
      <c r="C67" s="11" t="s">
        <v>97</v>
      </c>
      <c r="D67" s="12" t="s">
        <v>33</v>
      </c>
      <c r="E67" s="19">
        <v>3</v>
      </c>
      <c r="F67" s="17">
        <f t="shared" ref="F67:F104" si="2">E67/3</f>
        <v>1</v>
      </c>
      <c r="G67" s="18">
        <v>-10</v>
      </c>
      <c r="H67" s="18">
        <v>-10</v>
      </c>
      <c r="I67" s="18"/>
      <c r="J67" s="18">
        <f t="shared" ref="J67:J104" si="3">G67+H67+I67</f>
        <v>-20</v>
      </c>
      <c r="K67" s="18">
        <v>10</v>
      </c>
      <c r="L67" s="18">
        <v>7</v>
      </c>
      <c r="M67" s="18"/>
      <c r="N67" s="18" t="s">
        <v>27</v>
      </c>
      <c r="O67" s="18">
        <v>150</v>
      </c>
    </row>
    <row r="68" ht="14.25" spans="1:15">
      <c r="A68" s="10">
        <v>66</v>
      </c>
      <c r="B68" s="10">
        <v>727</v>
      </c>
      <c r="C68" s="11" t="s">
        <v>98</v>
      </c>
      <c r="D68" s="12" t="s">
        <v>31</v>
      </c>
      <c r="E68" s="19">
        <v>3</v>
      </c>
      <c r="F68" s="17">
        <f t="shared" si="2"/>
        <v>1</v>
      </c>
      <c r="G68" s="18">
        <v>-10</v>
      </c>
      <c r="H68" s="18">
        <v>-10</v>
      </c>
      <c r="I68" s="18">
        <v>-10</v>
      </c>
      <c r="J68" s="18">
        <f t="shared" si="3"/>
        <v>-30</v>
      </c>
      <c r="K68" s="23">
        <v>0</v>
      </c>
      <c r="L68" s="18">
        <v>-3</v>
      </c>
      <c r="M68" s="18"/>
      <c r="N68" s="9" t="s">
        <v>34</v>
      </c>
      <c r="O68" s="9"/>
    </row>
    <row r="69" ht="14.25" spans="1:15">
      <c r="A69" s="10">
        <v>67</v>
      </c>
      <c r="B69" s="10">
        <v>102479</v>
      </c>
      <c r="C69" s="11" t="s">
        <v>99</v>
      </c>
      <c r="D69" s="12" t="s">
        <v>36</v>
      </c>
      <c r="E69" s="19">
        <v>3</v>
      </c>
      <c r="F69" s="17">
        <f t="shared" si="2"/>
        <v>1</v>
      </c>
      <c r="G69" s="18">
        <v>-10</v>
      </c>
      <c r="H69" s="18">
        <v>-10</v>
      </c>
      <c r="I69" s="18"/>
      <c r="J69" s="18">
        <f t="shared" si="3"/>
        <v>-20</v>
      </c>
      <c r="K69" s="18">
        <v>2</v>
      </c>
      <c r="L69" s="18">
        <v>-1</v>
      </c>
      <c r="M69" s="18"/>
      <c r="N69" s="9" t="s">
        <v>34</v>
      </c>
      <c r="O69" s="9"/>
    </row>
    <row r="70" ht="14.25" spans="1:15">
      <c r="A70" s="10">
        <v>68</v>
      </c>
      <c r="B70" s="10">
        <v>716</v>
      </c>
      <c r="C70" s="11" t="s">
        <v>100</v>
      </c>
      <c r="D70" s="12" t="s">
        <v>39</v>
      </c>
      <c r="E70" s="19">
        <v>3</v>
      </c>
      <c r="F70" s="17">
        <f t="shared" si="2"/>
        <v>1</v>
      </c>
      <c r="G70" s="18">
        <v>-10</v>
      </c>
      <c r="H70" s="18"/>
      <c r="I70" s="18">
        <v>-10</v>
      </c>
      <c r="J70" s="18">
        <f t="shared" si="3"/>
        <v>-20</v>
      </c>
      <c r="K70" s="18">
        <v>2</v>
      </c>
      <c r="L70" s="18">
        <v>-1</v>
      </c>
      <c r="M70" s="18"/>
      <c r="N70" s="9" t="s">
        <v>34</v>
      </c>
      <c r="O70" s="9"/>
    </row>
    <row r="71" ht="14.25" spans="1:15">
      <c r="A71" s="10">
        <v>69</v>
      </c>
      <c r="B71" s="10">
        <v>591</v>
      </c>
      <c r="C71" s="11" t="s">
        <v>101</v>
      </c>
      <c r="D71" s="12" t="s">
        <v>39</v>
      </c>
      <c r="E71" s="19">
        <v>3</v>
      </c>
      <c r="F71" s="17">
        <f t="shared" si="2"/>
        <v>1</v>
      </c>
      <c r="G71" s="18"/>
      <c r="H71" s="18"/>
      <c r="I71" s="18"/>
      <c r="J71" s="18">
        <f t="shared" si="3"/>
        <v>0</v>
      </c>
      <c r="K71" s="18">
        <v>6</v>
      </c>
      <c r="L71" s="18">
        <v>3</v>
      </c>
      <c r="M71" s="18"/>
      <c r="N71" s="18" t="s">
        <v>27</v>
      </c>
      <c r="O71" s="18">
        <v>90</v>
      </c>
    </row>
    <row r="72" ht="14.25" spans="1:15">
      <c r="A72" s="10">
        <v>70</v>
      </c>
      <c r="B72" s="10">
        <v>717</v>
      </c>
      <c r="C72" s="11" t="s">
        <v>102</v>
      </c>
      <c r="D72" s="12" t="s">
        <v>39</v>
      </c>
      <c r="E72" s="19">
        <v>3</v>
      </c>
      <c r="F72" s="17">
        <f t="shared" si="2"/>
        <v>1</v>
      </c>
      <c r="G72" s="18">
        <v>-10</v>
      </c>
      <c r="H72" s="18"/>
      <c r="I72" s="18">
        <v>-10</v>
      </c>
      <c r="J72" s="18">
        <f t="shared" si="3"/>
        <v>-20</v>
      </c>
      <c r="K72" s="18">
        <v>2</v>
      </c>
      <c r="L72" s="18">
        <v>-1</v>
      </c>
      <c r="M72" s="18">
        <v>2</v>
      </c>
      <c r="N72" s="9" t="s">
        <v>34</v>
      </c>
      <c r="O72" s="9"/>
    </row>
    <row r="73" ht="14.25" spans="1:15">
      <c r="A73" s="10">
        <v>71</v>
      </c>
      <c r="B73" s="10">
        <v>339</v>
      </c>
      <c r="C73" s="11" t="s">
        <v>103</v>
      </c>
      <c r="D73" s="12" t="s">
        <v>31</v>
      </c>
      <c r="E73" s="19">
        <v>3</v>
      </c>
      <c r="F73" s="17">
        <f t="shared" si="2"/>
        <v>1</v>
      </c>
      <c r="G73" s="18">
        <v>-10</v>
      </c>
      <c r="H73" s="18">
        <v>-10</v>
      </c>
      <c r="I73" s="18"/>
      <c r="J73" s="18">
        <f t="shared" si="3"/>
        <v>-20</v>
      </c>
      <c r="K73" s="18">
        <v>2</v>
      </c>
      <c r="L73" s="18">
        <v>-1</v>
      </c>
      <c r="M73" s="18"/>
      <c r="N73" s="9" t="s">
        <v>34</v>
      </c>
      <c r="O73" s="9"/>
    </row>
    <row r="74" ht="14.25" spans="1:15">
      <c r="A74" s="10">
        <v>72</v>
      </c>
      <c r="B74" s="10">
        <v>103199</v>
      </c>
      <c r="C74" s="11" t="s">
        <v>104</v>
      </c>
      <c r="D74" s="12" t="s">
        <v>31</v>
      </c>
      <c r="E74" s="19">
        <v>3</v>
      </c>
      <c r="F74" s="17">
        <f t="shared" si="2"/>
        <v>1</v>
      </c>
      <c r="G74" s="18">
        <v>-10</v>
      </c>
      <c r="H74" s="18"/>
      <c r="I74" s="18">
        <v>-10</v>
      </c>
      <c r="J74" s="18">
        <f t="shared" si="3"/>
        <v>-20</v>
      </c>
      <c r="K74" s="18">
        <v>1</v>
      </c>
      <c r="L74" s="18">
        <v>-2</v>
      </c>
      <c r="M74" s="18"/>
      <c r="N74" s="9" t="s">
        <v>34</v>
      </c>
      <c r="O74" s="9"/>
    </row>
    <row r="75" ht="14.25" spans="1:15">
      <c r="A75" s="10">
        <v>73</v>
      </c>
      <c r="B75" s="10">
        <v>752</v>
      </c>
      <c r="C75" s="11" t="s">
        <v>105</v>
      </c>
      <c r="D75" s="12" t="s">
        <v>31</v>
      </c>
      <c r="E75" s="19">
        <v>3</v>
      </c>
      <c r="F75" s="17">
        <f t="shared" si="2"/>
        <v>1</v>
      </c>
      <c r="G75" s="18">
        <v>-10</v>
      </c>
      <c r="H75" s="18">
        <v>-10</v>
      </c>
      <c r="I75" s="18">
        <v>-10</v>
      </c>
      <c r="J75" s="18">
        <f t="shared" si="3"/>
        <v>-30</v>
      </c>
      <c r="K75" s="23">
        <v>0</v>
      </c>
      <c r="L75" s="18">
        <v>-3</v>
      </c>
      <c r="M75" s="18"/>
      <c r="N75" s="9" t="s">
        <v>34</v>
      </c>
      <c r="O75" s="9"/>
    </row>
    <row r="76" ht="14.25" spans="1:15">
      <c r="A76" s="10">
        <v>74</v>
      </c>
      <c r="B76" s="10">
        <v>723</v>
      </c>
      <c r="C76" s="11" t="s">
        <v>106</v>
      </c>
      <c r="D76" s="12" t="s">
        <v>36</v>
      </c>
      <c r="E76" s="19">
        <v>3</v>
      </c>
      <c r="F76" s="17">
        <f t="shared" si="2"/>
        <v>1</v>
      </c>
      <c r="G76" s="18">
        <v>-10</v>
      </c>
      <c r="H76" s="18">
        <v>-10</v>
      </c>
      <c r="I76" s="18"/>
      <c r="J76" s="18">
        <f t="shared" si="3"/>
        <v>-20</v>
      </c>
      <c r="K76" s="18">
        <v>6</v>
      </c>
      <c r="L76" s="18">
        <v>3</v>
      </c>
      <c r="M76" s="18"/>
      <c r="N76" s="18" t="s">
        <v>27</v>
      </c>
      <c r="O76" s="18">
        <v>90</v>
      </c>
    </row>
    <row r="77" ht="14.25" spans="1:15">
      <c r="A77" s="10">
        <v>75</v>
      </c>
      <c r="B77" s="10">
        <v>740</v>
      </c>
      <c r="C77" s="11" t="s">
        <v>107</v>
      </c>
      <c r="D77" s="12" t="s">
        <v>33</v>
      </c>
      <c r="E77" s="19">
        <v>3</v>
      </c>
      <c r="F77" s="17">
        <f t="shared" si="2"/>
        <v>1</v>
      </c>
      <c r="G77" s="18">
        <v>-10</v>
      </c>
      <c r="H77" s="18">
        <v>-10</v>
      </c>
      <c r="I77" s="18">
        <v>-10</v>
      </c>
      <c r="J77" s="18">
        <f t="shared" si="3"/>
        <v>-30</v>
      </c>
      <c r="K77" s="23">
        <v>0</v>
      </c>
      <c r="L77" s="18">
        <v>-3</v>
      </c>
      <c r="M77" s="18"/>
      <c r="N77" s="9" t="s">
        <v>34</v>
      </c>
      <c r="O77" s="9"/>
    </row>
    <row r="78" ht="14.25" spans="1:15">
      <c r="A78" s="10">
        <v>76</v>
      </c>
      <c r="B78" s="10">
        <v>594</v>
      </c>
      <c r="C78" s="11" t="s">
        <v>108</v>
      </c>
      <c r="D78" s="12" t="s">
        <v>39</v>
      </c>
      <c r="E78" s="19">
        <v>3</v>
      </c>
      <c r="F78" s="17">
        <f t="shared" si="2"/>
        <v>1</v>
      </c>
      <c r="G78" s="18">
        <v>-10</v>
      </c>
      <c r="H78" s="18"/>
      <c r="I78" s="18">
        <v>-10</v>
      </c>
      <c r="J78" s="18">
        <f t="shared" si="3"/>
        <v>-20</v>
      </c>
      <c r="K78" s="18">
        <v>2</v>
      </c>
      <c r="L78" s="18">
        <v>-1</v>
      </c>
      <c r="M78" s="18"/>
      <c r="N78" s="9" t="s">
        <v>34</v>
      </c>
      <c r="O78" s="9"/>
    </row>
    <row r="79" ht="14.25" spans="1:15">
      <c r="A79" s="10">
        <v>77</v>
      </c>
      <c r="B79" s="10">
        <v>56</v>
      </c>
      <c r="C79" s="11" t="s">
        <v>109</v>
      </c>
      <c r="D79" s="12" t="s">
        <v>26</v>
      </c>
      <c r="E79" s="19">
        <v>6</v>
      </c>
      <c r="F79" s="17">
        <f t="shared" si="2"/>
        <v>2</v>
      </c>
      <c r="G79" s="18">
        <v>-20</v>
      </c>
      <c r="H79" s="18">
        <v>-20</v>
      </c>
      <c r="I79" s="18">
        <v>-20</v>
      </c>
      <c r="J79" s="18">
        <f t="shared" si="3"/>
        <v>-60</v>
      </c>
      <c r="K79" s="23">
        <v>0</v>
      </c>
      <c r="L79" s="18">
        <v>-6</v>
      </c>
      <c r="M79" s="18"/>
      <c r="N79" s="9" t="s">
        <v>34</v>
      </c>
      <c r="O79" s="9"/>
    </row>
    <row r="80" ht="14.25" spans="1:15">
      <c r="A80" s="10">
        <v>78</v>
      </c>
      <c r="B80" s="10">
        <v>733</v>
      </c>
      <c r="C80" s="11" t="s">
        <v>110</v>
      </c>
      <c r="D80" s="12" t="s">
        <v>33</v>
      </c>
      <c r="E80" s="19">
        <v>3</v>
      </c>
      <c r="F80" s="17">
        <f t="shared" si="2"/>
        <v>1</v>
      </c>
      <c r="G80" s="18"/>
      <c r="H80" s="18">
        <v>-10</v>
      </c>
      <c r="I80" s="18">
        <v>-10</v>
      </c>
      <c r="J80" s="18">
        <f t="shared" si="3"/>
        <v>-20</v>
      </c>
      <c r="K80" s="18">
        <v>2</v>
      </c>
      <c r="L80" s="18">
        <v>-1</v>
      </c>
      <c r="M80" s="18"/>
      <c r="N80" s="9" t="s">
        <v>34</v>
      </c>
      <c r="O80" s="9"/>
    </row>
    <row r="81" ht="14.25" spans="1:15">
      <c r="A81" s="10">
        <v>79</v>
      </c>
      <c r="B81" s="10">
        <v>391</v>
      </c>
      <c r="C81" s="11" t="s">
        <v>111</v>
      </c>
      <c r="D81" s="12" t="s">
        <v>36</v>
      </c>
      <c r="E81" s="19">
        <v>3</v>
      </c>
      <c r="F81" s="17">
        <f t="shared" si="2"/>
        <v>1</v>
      </c>
      <c r="G81" s="18">
        <v>-10</v>
      </c>
      <c r="H81" s="18"/>
      <c r="I81" s="18"/>
      <c r="J81" s="18">
        <f t="shared" si="3"/>
        <v>-10</v>
      </c>
      <c r="K81" s="18">
        <v>6</v>
      </c>
      <c r="L81" s="18">
        <v>3</v>
      </c>
      <c r="M81" s="18"/>
      <c r="N81" s="18" t="s">
        <v>27</v>
      </c>
      <c r="O81" s="18">
        <v>90</v>
      </c>
    </row>
    <row r="82" ht="14.25" spans="1:15">
      <c r="A82" s="10">
        <v>80</v>
      </c>
      <c r="B82" s="10">
        <v>738</v>
      </c>
      <c r="C82" s="11" t="s">
        <v>112</v>
      </c>
      <c r="D82" s="12" t="s">
        <v>26</v>
      </c>
      <c r="E82" s="19">
        <v>3</v>
      </c>
      <c r="F82" s="17">
        <f t="shared" si="2"/>
        <v>1</v>
      </c>
      <c r="G82" s="18"/>
      <c r="H82" s="18"/>
      <c r="I82" s="18"/>
      <c r="J82" s="18">
        <f t="shared" si="3"/>
        <v>0</v>
      </c>
      <c r="K82" s="18">
        <v>6</v>
      </c>
      <c r="L82" s="18">
        <v>3</v>
      </c>
      <c r="M82" s="18"/>
      <c r="N82" s="18" t="s">
        <v>27</v>
      </c>
      <c r="O82" s="18">
        <v>90</v>
      </c>
    </row>
    <row r="83" ht="14.25" spans="1:15">
      <c r="A83" s="10">
        <v>81</v>
      </c>
      <c r="B83" s="10">
        <v>539</v>
      </c>
      <c r="C83" s="11" t="s">
        <v>113</v>
      </c>
      <c r="D83" s="12" t="s">
        <v>39</v>
      </c>
      <c r="E83" s="19">
        <v>3</v>
      </c>
      <c r="F83" s="17">
        <f t="shared" si="2"/>
        <v>1</v>
      </c>
      <c r="G83" s="18">
        <v>-10</v>
      </c>
      <c r="H83" s="18"/>
      <c r="I83" s="18"/>
      <c r="J83" s="18">
        <f t="shared" si="3"/>
        <v>-10</v>
      </c>
      <c r="K83" s="18">
        <v>4</v>
      </c>
      <c r="L83" s="18">
        <v>1</v>
      </c>
      <c r="M83" s="18">
        <v>2</v>
      </c>
      <c r="N83" s="18" t="s">
        <v>27</v>
      </c>
      <c r="O83" s="18">
        <v>30</v>
      </c>
    </row>
    <row r="84" ht="14.25" spans="1:15">
      <c r="A84" s="10">
        <v>82</v>
      </c>
      <c r="B84" s="10">
        <v>720</v>
      </c>
      <c r="C84" s="11" t="s">
        <v>114</v>
      </c>
      <c r="D84" s="12" t="s">
        <v>39</v>
      </c>
      <c r="E84" s="19">
        <v>3</v>
      </c>
      <c r="F84" s="17">
        <f t="shared" si="2"/>
        <v>1</v>
      </c>
      <c r="G84" s="18">
        <v>-10</v>
      </c>
      <c r="H84" s="18">
        <v>-10</v>
      </c>
      <c r="I84" s="18"/>
      <c r="J84" s="18">
        <f t="shared" si="3"/>
        <v>-20</v>
      </c>
      <c r="K84" s="18">
        <v>2</v>
      </c>
      <c r="L84" s="18">
        <v>-1</v>
      </c>
      <c r="M84" s="18"/>
      <c r="N84" s="9" t="s">
        <v>34</v>
      </c>
      <c r="O84" s="9"/>
    </row>
    <row r="85" ht="14.25" spans="1:15">
      <c r="A85" s="10">
        <v>83</v>
      </c>
      <c r="B85" s="10">
        <v>753</v>
      </c>
      <c r="C85" s="11" t="s">
        <v>115</v>
      </c>
      <c r="D85" s="12" t="s">
        <v>33</v>
      </c>
      <c r="E85" s="19">
        <v>3</v>
      </c>
      <c r="F85" s="17">
        <f t="shared" si="2"/>
        <v>1</v>
      </c>
      <c r="G85" s="18">
        <v>-10</v>
      </c>
      <c r="H85" s="18">
        <v>-10</v>
      </c>
      <c r="I85" s="18">
        <v>-10</v>
      </c>
      <c r="J85" s="18">
        <f t="shared" si="3"/>
        <v>-30</v>
      </c>
      <c r="K85" s="23">
        <v>0</v>
      </c>
      <c r="L85" s="18">
        <v>-3</v>
      </c>
      <c r="M85" s="18"/>
      <c r="N85" s="9" t="s">
        <v>34</v>
      </c>
      <c r="O85" s="9"/>
    </row>
    <row r="86" ht="14.25" spans="1:15">
      <c r="A86" s="10">
        <v>84</v>
      </c>
      <c r="B86" s="10">
        <v>732</v>
      </c>
      <c r="C86" s="11" t="s">
        <v>116</v>
      </c>
      <c r="D86" s="12" t="s">
        <v>39</v>
      </c>
      <c r="E86" s="19">
        <v>3</v>
      </c>
      <c r="F86" s="17">
        <f t="shared" si="2"/>
        <v>1</v>
      </c>
      <c r="G86" s="18">
        <v>-10</v>
      </c>
      <c r="H86" s="18">
        <v>-10</v>
      </c>
      <c r="I86" s="18">
        <v>-10</v>
      </c>
      <c r="J86" s="18">
        <f t="shared" si="3"/>
        <v>-30</v>
      </c>
      <c r="K86" s="23">
        <v>0</v>
      </c>
      <c r="L86" s="18">
        <v>-3</v>
      </c>
      <c r="M86" s="18"/>
      <c r="N86" s="9" t="s">
        <v>34</v>
      </c>
      <c r="O86" s="9"/>
    </row>
    <row r="87" ht="14.25" spans="1:15">
      <c r="A87" s="10">
        <v>85</v>
      </c>
      <c r="B87" s="10">
        <v>545</v>
      </c>
      <c r="C87" s="11" t="s">
        <v>117</v>
      </c>
      <c r="D87" s="12" t="s">
        <v>33</v>
      </c>
      <c r="E87" s="19">
        <v>3</v>
      </c>
      <c r="F87" s="17">
        <f t="shared" si="2"/>
        <v>1</v>
      </c>
      <c r="G87" s="18">
        <v>-10</v>
      </c>
      <c r="H87" s="18">
        <v>-10</v>
      </c>
      <c r="I87" s="18"/>
      <c r="J87" s="18">
        <f t="shared" si="3"/>
        <v>-20</v>
      </c>
      <c r="K87" s="18">
        <v>2</v>
      </c>
      <c r="L87" s="18">
        <v>-1</v>
      </c>
      <c r="M87" s="18"/>
      <c r="N87" s="9" t="s">
        <v>34</v>
      </c>
      <c r="O87" s="9"/>
    </row>
    <row r="88" ht="14.25" spans="1:15">
      <c r="A88" s="10">
        <v>86</v>
      </c>
      <c r="B88" s="10">
        <v>371</v>
      </c>
      <c r="C88" s="11" t="s">
        <v>118</v>
      </c>
      <c r="D88" s="12" t="s">
        <v>39</v>
      </c>
      <c r="E88" s="19">
        <v>3</v>
      </c>
      <c r="F88" s="17">
        <f t="shared" si="2"/>
        <v>1</v>
      </c>
      <c r="G88" s="18">
        <v>-10</v>
      </c>
      <c r="H88" s="18"/>
      <c r="I88" s="18">
        <v>-10</v>
      </c>
      <c r="J88" s="18">
        <f t="shared" si="3"/>
        <v>-20</v>
      </c>
      <c r="K88" s="18">
        <v>2</v>
      </c>
      <c r="L88" s="18">
        <v>-1</v>
      </c>
      <c r="M88" s="18"/>
      <c r="N88" s="9" t="s">
        <v>34</v>
      </c>
      <c r="O88" s="9"/>
    </row>
    <row r="89" ht="14.25" spans="1:15">
      <c r="A89" s="10">
        <v>87</v>
      </c>
      <c r="B89" s="10">
        <v>102567</v>
      </c>
      <c r="C89" s="11" t="s">
        <v>119</v>
      </c>
      <c r="D89" s="12" t="s">
        <v>39</v>
      </c>
      <c r="E89" s="19">
        <v>6</v>
      </c>
      <c r="F89" s="17">
        <f t="shared" si="2"/>
        <v>2</v>
      </c>
      <c r="G89" s="18">
        <v>-20</v>
      </c>
      <c r="H89" s="18"/>
      <c r="I89" s="18">
        <v>-20</v>
      </c>
      <c r="J89" s="18">
        <f t="shared" si="3"/>
        <v>-40</v>
      </c>
      <c r="K89" s="18">
        <v>2</v>
      </c>
      <c r="L89" s="18">
        <v>-4</v>
      </c>
      <c r="M89" s="18"/>
      <c r="N89" s="9" t="s">
        <v>34</v>
      </c>
      <c r="O89" s="9"/>
    </row>
    <row r="90" ht="14.25" spans="1:15">
      <c r="A90" s="10">
        <v>88</v>
      </c>
      <c r="B90" s="10">
        <v>710</v>
      </c>
      <c r="C90" s="11" t="s">
        <v>120</v>
      </c>
      <c r="D90" s="12" t="s">
        <v>26</v>
      </c>
      <c r="E90" s="19">
        <v>3</v>
      </c>
      <c r="F90" s="17">
        <f t="shared" si="2"/>
        <v>1</v>
      </c>
      <c r="G90" s="18">
        <v>-10</v>
      </c>
      <c r="H90" s="18">
        <v>-10</v>
      </c>
      <c r="I90" s="18">
        <v>-10</v>
      </c>
      <c r="J90" s="18">
        <f t="shared" si="3"/>
        <v>-30</v>
      </c>
      <c r="K90" s="23">
        <v>0</v>
      </c>
      <c r="L90" s="18">
        <v>-3</v>
      </c>
      <c r="M90" s="18"/>
      <c r="N90" s="9" t="s">
        <v>34</v>
      </c>
      <c r="O90" s="9"/>
    </row>
    <row r="91" ht="14.25" spans="1:15">
      <c r="A91" s="10">
        <v>89</v>
      </c>
      <c r="B91" s="10">
        <v>549</v>
      </c>
      <c r="C91" s="11" t="s">
        <v>121</v>
      </c>
      <c r="D91" s="12" t="s">
        <v>39</v>
      </c>
      <c r="E91" s="19">
        <v>3</v>
      </c>
      <c r="F91" s="17">
        <f t="shared" si="2"/>
        <v>1</v>
      </c>
      <c r="G91" s="18">
        <v>-10</v>
      </c>
      <c r="H91" s="18">
        <v>-10</v>
      </c>
      <c r="I91" s="18">
        <v>-10</v>
      </c>
      <c r="J91" s="18">
        <f t="shared" si="3"/>
        <v>-30</v>
      </c>
      <c r="K91" s="23">
        <v>0</v>
      </c>
      <c r="L91" s="18">
        <v>-3</v>
      </c>
      <c r="M91" s="18"/>
      <c r="N91" s="9" t="s">
        <v>34</v>
      </c>
      <c r="O91" s="9"/>
    </row>
    <row r="92" ht="14.25" spans="1:15">
      <c r="A92" s="10">
        <v>90</v>
      </c>
      <c r="B92" s="10">
        <v>718</v>
      </c>
      <c r="C92" s="11" t="s">
        <v>122</v>
      </c>
      <c r="D92" s="12" t="s">
        <v>36</v>
      </c>
      <c r="E92" s="19">
        <v>3</v>
      </c>
      <c r="F92" s="17">
        <f t="shared" si="2"/>
        <v>1</v>
      </c>
      <c r="G92" s="18">
        <v>-10</v>
      </c>
      <c r="H92" s="18">
        <v>-10</v>
      </c>
      <c r="I92" s="18">
        <v>-10</v>
      </c>
      <c r="J92" s="18">
        <f t="shared" si="3"/>
        <v>-30</v>
      </c>
      <c r="K92" s="23">
        <v>0</v>
      </c>
      <c r="L92" s="18">
        <v>-3</v>
      </c>
      <c r="M92" s="18"/>
      <c r="N92" s="9" t="s">
        <v>34</v>
      </c>
      <c r="O92" s="9"/>
    </row>
    <row r="93" ht="14.25" spans="1:15">
      <c r="A93" s="10">
        <v>91</v>
      </c>
      <c r="B93" s="10">
        <v>102478</v>
      </c>
      <c r="C93" s="11" t="s">
        <v>123</v>
      </c>
      <c r="D93" s="12" t="s">
        <v>36</v>
      </c>
      <c r="E93" s="19">
        <v>3</v>
      </c>
      <c r="F93" s="17">
        <f t="shared" si="2"/>
        <v>1</v>
      </c>
      <c r="G93" s="18">
        <v>-10</v>
      </c>
      <c r="H93" s="18">
        <v>-10</v>
      </c>
      <c r="I93" s="18">
        <v>-10</v>
      </c>
      <c r="J93" s="18">
        <f t="shared" si="3"/>
        <v>-30</v>
      </c>
      <c r="K93" s="23">
        <v>0</v>
      </c>
      <c r="L93" s="18">
        <v>-3</v>
      </c>
      <c r="M93" s="18"/>
      <c r="N93" s="9" t="s">
        <v>34</v>
      </c>
      <c r="O93" s="9"/>
    </row>
    <row r="94" ht="14.25" spans="1:15">
      <c r="A94" s="10">
        <v>92</v>
      </c>
      <c r="B94" s="10">
        <v>104429</v>
      </c>
      <c r="C94" s="11" t="s">
        <v>124</v>
      </c>
      <c r="D94" s="12" t="s">
        <v>31</v>
      </c>
      <c r="E94" s="19">
        <v>6</v>
      </c>
      <c r="F94" s="17">
        <f t="shared" si="2"/>
        <v>2</v>
      </c>
      <c r="G94" s="18">
        <v>-20</v>
      </c>
      <c r="H94" s="18"/>
      <c r="I94" s="18">
        <v>-20</v>
      </c>
      <c r="J94" s="18">
        <f t="shared" si="3"/>
        <v>-40</v>
      </c>
      <c r="K94" s="18">
        <v>2</v>
      </c>
      <c r="L94" s="18">
        <v>-4</v>
      </c>
      <c r="M94" s="18"/>
      <c r="N94" s="9" t="s">
        <v>34</v>
      </c>
      <c r="O94" s="9"/>
    </row>
    <row r="95" ht="14.25" spans="1:15">
      <c r="A95" s="10">
        <v>93</v>
      </c>
      <c r="B95" s="10">
        <v>104428</v>
      </c>
      <c r="C95" s="11" t="s">
        <v>125</v>
      </c>
      <c r="D95" s="12" t="s">
        <v>26</v>
      </c>
      <c r="E95" s="19">
        <v>3</v>
      </c>
      <c r="F95" s="17">
        <f t="shared" si="2"/>
        <v>1</v>
      </c>
      <c r="G95" s="18">
        <v>-10</v>
      </c>
      <c r="H95" s="18">
        <v>-10</v>
      </c>
      <c r="I95" s="18"/>
      <c r="J95" s="18">
        <f t="shared" si="3"/>
        <v>-20</v>
      </c>
      <c r="K95" s="18">
        <v>2</v>
      </c>
      <c r="L95" s="18">
        <v>-1</v>
      </c>
      <c r="M95" s="18"/>
      <c r="N95" s="9" t="s">
        <v>34</v>
      </c>
      <c r="O95" s="9"/>
    </row>
    <row r="96" ht="14.25" spans="1:15">
      <c r="A96" s="10">
        <v>94</v>
      </c>
      <c r="B96" s="10">
        <v>706</v>
      </c>
      <c r="C96" s="11" t="s">
        <v>126</v>
      </c>
      <c r="D96" s="12" t="s">
        <v>26</v>
      </c>
      <c r="E96" s="19">
        <v>3</v>
      </c>
      <c r="F96" s="17">
        <f t="shared" si="2"/>
        <v>1</v>
      </c>
      <c r="G96" s="18">
        <v>-10</v>
      </c>
      <c r="H96" s="18">
        <v>-10</v>
      </c>
      <c r="I96" s="18">
        <v>-10</v>
      </c>
      <c r="J96" s="18">
        <f t="shared" si="3"/>
        <v>-30</v>
      </c>
      <c r="K96" s="23">
        <v>0</v>
      </c>
      <c r="L96" s="18">
        <v>-3</v>
      </c>
      <c r="M96" s="18"/>
      <c r="N96" s="9" t="s">
        <v>34</v>
      </c>
      <c r="O96" s="9"/>
    </row>
    <row r="97" ht="14.25" spans="1:15">
      <c r="A97" s="10">
        <v>95</v>
      </c>
      <c r="B97" s="10">
        <v>713</v>
      </c>
      <c r="C97" s="11" t="s">
        <v>127</v>
      </c>
      <c r="D97" s="12" t="s">
        <v>26</v>
      </c>
      <c r="E97" s="19">
        <v>3</v>
      </c>
      <c r="F97" s="17">
        <f t="shared" si="2"/>
        <v>1</v>
      </c>
      <c r="G97" s="18">
        <v>-20</v>
      </c>
      <c r="H97" s="18">
        <v>-10</v>
      </c>
      <c r="I97" s="18"/>
      <c r="J97" s="18">
        <f t="shared" si="3"/>
        <v>-30</v>
      </c>
      <c r="K97" s="18">
        <v>1</v>
      </c>
      <c r="L97" s="18">
        <v>-2</v>
      </c>
      <c r="M97" s="18"/>
      <c r="N97" s="9" t="s">
        <v>34</v>
      </c>
      <c r="O97" s="9"/>
    </row>
    <row r="98" ht="14.25" spans="1:15">
      <c r="A98" s="10">
        <v>96</v>
      </c>
      <c r="B98" s="10">
        <v>102564</v>
      </c>
      <c r="C98" s="11" t="s">
        <v>128</v>
      </c>
      <c r="D98" s="12" t="s">
        <v>39</v>
      </c>
      <c r="E98" s="19">
        <v>3</v>
      </c>
      <c r="F98" s="17">
        <f t="shared" si="2"/>
        <v>1</v>
      </c>
      <c r="G98" s="18">
        <v>-10</v>
      </c>
      <c r="H98" s="18">
        <v>-10</v>
      </c>
      <c r="I98" s="18">
        <v>-10</v>
      </c>
      <c r="J98" s="18">
        <f t="shared" si="3"/>
        <v>-30</v>
      </c>
      <c r="K98" s="23">
        <v>0</v>
      </c>
      <c r="L98" s="18">
        <v>-3</v>
      </c>
      <c r="M98" s="18"/>
      <c r="N98" s="9" t="s">
        <v>34</v>
      </c>
      <c r="O98" s="9"/>
    </row>
    <row r="99" ht="14.25" spans="1:15">
      <c r="A99" s="10">
        <v>97</v>
      </c>
      <c r="B99" s="10">
        <v>741</v>
      </c>
      <c r="C99" s="11" t="s">
        <v>129</v>
      </c>
      <c r="D99" s="12" t="s">
        <v>31</v>
      </c>
      <c r="E99" s="19">
        <v>3</v>
      </c>
      <c r="F99" s="17">
        <f t="shared" si="2"/>
        <v>1</v>
      </c>
      <c r="G99" s="18">
        <v>-10</v>
      </c>
      <c r="H99" s="18">
        <v>-10</v>
      </c>
      <c r="I99" s="18">
        <v>-10</v>
      </c>
      <c r="J99" s="18">
        <f t="shared" si="3"/>
        <v>-30</v>
      </c>
      <c r="K99" s="23">
        <v>0</v>
      </c>
      <c r="L99" s="18">
        <v>-3</v>
      </c>
      <c r="M99" s="18"/>
      <c r="N99" s="9" t="s">
        <v>34</v>
      </c>
      <c r="O99" s="9"/>
    </row>
    <row r="100" ht="14.25" spans="1:15">
      <c r="A100" s="10">
        <v>98</v>
      </c>
      <c r="B100" s="10">
        <v>104430</v>
      </c>
      <c r="C100" s="11" t="s">
        <v>130</v>
      </c>
      <c r="D100" s="12" t="s">
        <v>33</v>
      </c>
      <c r="E100" s="19">
        <v>3</v>
      </c>
      <c r="F100" s="17">
        <f t="shared" si="2"/>
        <v>1</v>
      </c>
      <c r="G100" s="18">
        <v>-10</v>
      </c>
      <c r="H100" s="18"/>
      <c r="I100" s="18"/>
      <c r="J100" s="18">
        <f t="shared" si="3"/>
        <v>-10</v>
      </c>
      <c r="K100" s="18">
        <v>6</v>
      </c>
      <c r="L100" s="18">
        <v>3</v>
      </c>
      <c r="M100" s="18"/>
      <c r="N100" s="18" t="s">
        <v>27</v>
      </c>
      <c r="O100" s="18">
        <v>90</v>
      </c>
    </row>
    <row r="101" ht="14.25" spans="1:15">
      <c r="A101" s="10">
        <v>99</v>
      </c>
      <c r="B101" s="10">
        <v>104838</v>
      </c>
      <c r="C101" s="11" t="s">
        <v>131</v>
      </c>
      <c r="D101" s="12" t="s">
        <v>26</v>
      </c>
      <c r="E101" s="19">
        <v>3</v>
      </c>
      <c r="F101" s="17">
        <f t="shared" si="2"/>
        <v>1</v>
      </c>
      <c r="G101" s="18">
        <v>-10</v>
      </c>
      <c r="H101" s="18">
        <v>-10</v>
      </c>
      <c r="I101" s="18"/>
      <c r="J101" s="18">
        <f t="shared" si="3"/>
        <v>-20</v>
      </c>
      <c r="K101" s="18">
        <v>4</v>
      </c>
      <c r="L101" s="18">
        <v>1</v>
      </c>
      <c r="M101" s="18"/>
      <c r="N101" s="18" t="s">
        <v>27</v>
      </c>
      <c r="O101" s="18">
        <v>60</v>
      </c>
    </row>
    <row r="102" ht="14.25" spans="1:15">
      <c r="A102" s="10">
        <v>100</v>
      </c>
      <c r="B102" s="10">
        <v>104533</v>
      </c>
      <c r="C102" s="11" t="s">
        <v>132</v>
      </c>
      <c r="D102" s="12" t="s">
        <v>39</v>
      </c>
      <c r="E102" s="19">
        <v>3</v>
      </c>
      <c r="F102" s="17">
        <f t="shared" si="2"/>
        <v>1</v>
      </c>
      <c r="G102" s="18">
        <v>-10</v>
      </c>
      <c r="H102" s="18">
        <v>-10</v>
      </c>
      <c r="I102" s="18">
        <v>-10</v>
      </c>
      <c r="J102" s="18">
        <f t="shared" si="3"/>
        <v>-30</v>
      </c>
      <c r="K102" s="23">
        <v>0</v>
      </c>
      <c r="L102" s="18">
        <v>-3</v>
      </c>
      <c r="M102" s="18"/>
      <c r="N102" s="9" t="s">
        <v>34</v>
      </c>
      <c r="O102" s="9"/>
    </row>
    <row r="103" ht="14.25" spans="1:15">
      <c r="A103" s="10">
        <v>101</v>
      </c>
      <c r="B103" s="10">
        <v>105267</v>
      </c>
      <c r="C103" s="11" t="s">
        <v>133</v>
      </c>
      <c r="D103" s="12" t="s">
        <v>31</v>
      </c>
      <c r="E103" s="19">
        <v>6</v>
      </c>
      <c r="F103" s="17">
        <f t="shared" si="2"/>
        <v>2</v>
      </c>
      <c r="G103" s="18">
        <v>-10</v>
      </c>
      <c r="H103" s="18">
        <v>-20</v>
      </c>
      <c r="I103" s="18">
        <v>-20</v>
      </c>
      <c r="J103" s="18">
        <f t="shared" si="3"/>
        <v>-50</v>
      </c>
      <c r="K103" s="18">
        <v>1</v>
      </c>
      <c r="L103" s="18">
        <v>-5</v>
      </c>
      <c r="M103" s="18"/>
      <c r="N103" s="9" t="s">
        <v>34</v>
      </c>
      <c r="O103" s="9"/>
    </row>
    <row r="104" ht="14.25" spans="1:15">
      <c r="A104" s="10">
        <v>102</v>
      </c>
      <c r="B104" s="10">
        <v>105396</v>
      </c>
      <c r="C104" s="11" t="s">
        <v>134</v>
      </c>
      <c r="D104" s="12" t="s">
        <v>33</v>
      </c>
      <c r="E104" s="19">
        <v>6</v>
      </c>
      <c r="F104" s="17">
        <f t="shared" si="2"/>
        <v>2</v>
      </c>
      <c r="G104" s="18">
        <v>-20</v>
      </c>
      <c r="H104" s="18">
        <v>-20</v>
      </c>
      <c r="I104" s="18">
        <v>-20</v>
      </c>
      <c r="J104" s="18">
        <f t="shared" si="3"/>
        <v>-60</v>
      </c>
      <c r="K104" s="23">
        <v>0</v>
      </c>
      <c r="L104" s="18">
        <v>-6</v>
      </c>
      <c r="M104" s="18"/>
      <c r="N104" s="9" t="s">
        <v>34</v>
      </c>
      <c r="O104" s="9"/>
    </row>
    <row r="105" ht="14.25" spans="1:15">
      <c r="A105" s="24" t="s">
        <v>135</v>
      </c>
      <c r="B105" s="24"/>
      <c r="C105" s="25"/>
      <c r="D105" s="12" t="s">
        <v>136</v>
      </c>
      <c r="E105" s="19">
        <f t="shared" ref="E105:J105" si="4">SUM(E3:E104)</f>
        <v>579</v>
      </c>
      <c r="F105" s="19">
        <f t="shared" si="4"/>
        <v>193</v>
      </c>
      <c r="G105" s="19">
        <f t="shared" si="4"/>
        <v>-1139.2</v>
      </c>
      <c r="H105" s="19">
        <f t="shared" si="4"/>
        <v>-960</v>
      </c>
      <c r="I105" s="19">
        <f t="shared" si="4"/>
        <v>-1088.32</v>
      </c>
      <c r="J105" s="19">
        <f t="shared" si="4"/>
        <v>-3187.52</v>
      </c>
      <c r="K105" s="19">
        <v>443.144</v>
      </c>
      <c r="L105" s="19">
        <v>-135.856</v>
      </c>
      <c r="M105" s="19">
        <v>44</v>
      </c>
      <c r="N105" s="19"/>
      <c r="O105" s="19">
        <v>4622</v>
      </c>
    </row>
  </sheetData>
  <mergeCells count="2">
    <mergeCell ref="A1:F1"/>
    <mergeCell ref="A105:C10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发赵丽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tjdyf</cp:lastModifiedBy>
  <dcterms:created xsi:type="dcterms:W3CDTF">2019-01-02T03:46:00Z</dcterms:created>
  <cp:lastPrinted>2019-01-02T03:48:00Z</cp:lastPrinted>
  <dcterms:modified xsi:type="dcterms:W3CDTF">2019-03-29T13:53:28Z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2052-11.1.0.7881</vt:lpwstr>
  </property>
  <property fmtid="{D5CDD505-2E9C-101B-9397-08002B2CF9AE}" pid="3" name="KSOReadingLayout">
    <vt:bool>true</vt:bool>
  </property>
</Properties>
</file>