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/>
  </bookViews>
  <sheets>
    <sheet name="2.23-2.25考核目标" sheetId="1" r:id="rId1"/>
    <sheet name="片区完成情况" sheetId="2" r:id="rId2"/>
  </sheets>
  <definedNames>
    <definedName name="_xlnm._FilterDatabase" localSheetId="0" hidden="1">'2.23-2.25考核目标'!$A$2:$Y$107</definedName>
    <definedName name="_xlnm.Print_Titles" localSheetId="0">'2.23-2.25考核目标'!$1:$2</definedName>
    <definedName name="_xlnm._FilterDatabase" localSheetId="1" hidden="1">片区完成情况!#REF!</definedName>
  </definedNames>
  <calcPr calcId="144525"/>
</workbook>
</file>

<file path=xl/sharedStrings.xml><?xml version="1.0" encoding="utf-8"?>
<sst xmlns="http://schemas.openxmlformats.org/spreadsheetml/2006/main" count="268" uniqueCount="162">
  <si>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23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-25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约惠春天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考核目标</t>
    </r>
  </si>
  <si>
    <t>一档</t>
  </si>
  <si>
    <t>二档</t>
  </si>
  <si>
    <t>2.23-2.25</t>
  </si>
  <si>
    <t>数据对比情况</t>
  </si>
  <si>
    <t>奖罚情况</t>
  </si>
  <si>
    <t>序号</t>
  </si>
  <si>
    <t>门店ID</t>
  </si>
  <si>
    <t>门店</t>
  </si>
  <si>
    <t>片区</t>
  </si>
  <si>
    <t>基础任务</t>
  </si>
  <si>
    <t>3天基础销售</t>
  </si>
  <si>
    <t>毛利额</t>
  </si>
  <si>
    <t xml:space="preserve">3天基础毛利 </t>
  </si>
  <si>
    <t>毛利率</t>
  </si>
  <si>
    <t>挑战任务</t>
  </si>
  <si>
    <t>3天挑战销售</t>
  </si>
  <si>
    <t>3天挑战毛利</t>
  </si>
  <si>
    <t>销售</t>
  </si>
  <si>
    <t>毛利</t>
  </si>
  <si>
    <t>1档销售完成率</t>
  </si>
  <si>
    <t xml:space="preserve">1档毛利 </t>
  </si>
  <si>
    <t>2档销售完成率</t>
  </si>
  <si>
    <t>2档毛利</t>
  </si>
  <si>
    <t>销售奖励</t>
  </si>
  <si>
    <t>超毛奖励</t>
  </si>
  <si>
    <t>合计奖励</t>
  </si>
  <si>
    <t>处罚</t>
  </si>
  <si>
    <t>科华街药店</t>
  </si>
  <si>
    <t>城中片</t>
  </si>
  <si>
    <t>羊子山西路药店（兴元华盛）</t>
  </si>
  <si>
    <t>西北片</t>
  </si>
  <si>
    <t xml:space="preserve">崇州市崇阳镇永康东路药店 </t>
  </si>
  <si>
    <t>城郊二片</t>
  </si>
  <si>
    <t>北东街店</t>
  </si>
  <si>
    <t>都江堰景中路店</t>
  </si>
  <si>
    <t>柳翠路药店</t>
  </si>
  <si>
    <t xml:space="preserve"> </t>
  </si>
  <si>
    <t>都江堰聚源镇药店</t>
  </si>
  <si>
    <t>大邑县新场镇文昌街药店</t>
  </si>
  <si>
    <t>城郊一片</t>
  </si>
  <si>
    <t>都江堰药店</t>
  </si>
  <si>
    <t>十二桥药店</t>
  </si>
  <si>
    <t>崇州市崇阳镇尚贤坊街药店</t>
  </si>
  <si>
    <t>都江堰奎光路中段药店</t>
  </si>
  <si>
    <t>中和街道柳荫街药店</t>
  </si>
  <si>
    <t>东南片</t>
  </si>
  <si>
    <t>金带街药店</t>
  </si>
  <si>
    <t>华油路药店</t>
  </si>
  <si>
    <t>新津邓双镇岷江店</t>
  </si>
  <si>
    <t>五津西路药店</t>
  </si>
  <si>
    <t>郫县郫筒镇一环路东南段药店</t>
  </si>
  <si>
    <t>聚萃街药店</t>
  </si>
  <si>
    <t>邛崃市临邛镇长安大道药店</t>
  </si>
  <si>
    <t>崇州市崇阳镇蜀州中路药店</t>
  </si>
  <si>
    <t>新都区新繁镇繁江北路药店</t>
  </si>
  <si>
    <t>枣子巷药店</t>
  </si>
  <si>
    <t>水杉街药店</t>
  </si>
  <si>
    <t>都江堰幸福镇翔凤路药店</t>
  </si>
  <si>
    <t>黄苑东街药店</t>
  </si>
  <si>
    <t>邛崃市临邛镇洪川小区药店</t>
  </si>
  <si>
    <t>大邑县晋原镇内蒙古大道桃源药店</t>
  </si>
  <si>
    <t>高新天久北巷药店</t>
  </si>
  <si>
    <t>双林路药店</t>
  </si>
  <si>
    <t>交大路第三药店</t>
  </si>
  <si>
    <t>大源北街药店</t>
  </si>
  <si>
    <t>都江堰市蒲阳路药店</t>
  </si>
  <si>
    <t>中和大道药店</t>
  </si>
  <si>
    <t>通盈街药店</t>
  </si>
  <si>
    <t>成华杉板桥南一路店</t>
  </si>
  <si>
    <t>怀远店</t>
  </si>
  <si>
    <t>金沙路药店</t>
  </si>
  <si>
    <t>土龙路药店</t>
  </si>
  <si>
    <t>银河北街药店</t>
  </si>
  <si>
    <t>静明路药店</t>
  </si>
  <si>
    <t>西林一街药店</t>
  </si>
  <si>
    <t>邛崃中心药店</t>
  </si>
  <si>
    <t>都江堰市蒲阳镇堰问道西路药店</t>
  </si>
  <si>
    <t>二环路北四段药店（汇融名城）</t>
  </si>
  <si>
    <t>大邑县晋原镇潘家街药店</t>
  </si>
  <si>
    <t>清江东路2药店</t>
  </si>
  <si>
    <t>温江店</t>
  </si>
  <si>
    <t>龙潭西路店</t>
  </si>
  <si>
    <t>温江区公平街道江安路药店</t>
  </si>
  <si>
    <t>合欢树街药店</t>
  </si>
  <si>
    <t>郫县郫筒镇东大街药店</t>
  </si>
  <si>
    <t>华泰路药店</t>
  </si>
  <si>
    <t>浆洗街药店</t>
  </si>
  <si>
    <t>劼人路药店</t>
  </si>
  <si>
    <t>万宇路药店</t>
  </si>
  <si>
    <t>新都区马超东路店</t>
  </si>
  <si>
    <t>双流区东升街道三强西路药店</t>
  </si>
  <si>
    <t>崔家店路药店</t>
  </si>
  <si>
    <t>大邑县沙渠镇方圆路药店</t>
  </si>
  <si>
    <t>清江东路药店</t>
  </si>
  <si>
    <t>贝森北路药店</t>
  </si>
  <si>
    <t>大邑县晋源镇东壕沟段药店</t>
  </si>
  <si>
    <t>顺和街店</t>
  </si>
  <si>
    <t>双流县西航港街道锦华路一段药店</t>
  </si>
  <si>
    <t>龙泉驿区龙泉街道驿生路药店</t>
  </si>
  <si>
    <t>新园大道药店</t>
  </si>
  <si>
    <t>光华村街药店</t>
  </si>
  <si>
    <t>成都成汉太极大药房有限公司</t>
  </si>
  <si>
    <t>旗舰店</t>
  </si>
  <si>
    <t>旗舰片</t>
  </si>
  <si>
    <t>佳灵路药店</t>
  </si>
  <si>
    <t>观音桥街药店</t>
  </si>
  <si>
    <t>沙河源药店</t>
  </si>
  <si>
    <t>华康路药店</t>
  </si>
  <si>
    <t>三江店</t>
  </si>
  <si>
    <t>金马河路药店</t>
  </si>
  <si>
    <t>庆云南街药店（2.25-2.27）</t>
  </si>
  <si>
    <t>前2日销售达标基础任务</t>
  </si>
  <si>
    <t>万科路药店</t>
  </si>
  <si>
    <t>新下街药店</t>
  </si>
  <si>
    <t>崇州中心店</t>
  </si>
  <si>
    <t>人民中路店</t>
  </si>
  <si>
    <t>童子街药店</t>
  </si>
  <si>
    <t>新津县五津镇武阳西路药店</t>
  </si>
  <si>
    <t>红星店（2.25-2.27）</t>
  </si>
  <si>
    <t>前2日销售未达标</t>
  </si>
  <si>
    <t>光华药店</t>
  </si>
  <si>
    <t>邛崃市临邛镇翠荫街药店</t>
  </si>
  <si>
    <t>大邑县晋原镇通达东路五段药店</t>
  </si>
  <si>
    <t>新乐中街药店</t>
  </si>
  <si>
    <t>榕声路店</t>
  </si>
  <si>
    <t>邛崃市羊安镇永康大道药店</t>
  </si>
  <si>
    <t>金丝街药店（2.25-2.27）</t>
  </si>
  <si>
    <t>大邑县安仁镇千禧街药店</t>
  </si>
  <si>
    <t>大邑县晋原镇东街药店</t>
  </si>
  <si>
    <t>新怡路店</t>
  </si>
  <si>
    <t>大邑县晋原镇子龙路店</t>
  </si>
  <si>
    <t>西部店</t>
  </si>
  <si>
    <t>梨花街药店</t>
  </si>
  <si>
    <t>蜀汉路药店</t>
  </si>
  <si>
    <t>浣花滨河路药店</t>
  </si>
  <si>
    <t>大华街药店</t>
  </si>
  <si>
    <t>兴义镇万兴路药店</t>
  </si>
  <si>
    <t>紫薇东路药店</t>
  </si>
  <si>
    <t>航中街药店（2.25-2.27）</t>
  </si>
  <si>
    <t>民丰大道西段药店（闭店装修）</t>
  </si>
  <si>
    <t>合计</t>
  </si>
  <si>
    <t>2.23-2.25（约惠春天）片区完成情况表</t>
  </si>
  <si>
    <t>片长</t>
  </si>
  <si>
    <t>管辖门店数量</t>
  </si>
  <si>
    <t>完成   总店数</t>
  </si>
  <si>
    <t>完成占比</t>
  </si>
  <si>
    <t>未完成   1档店数</t>
  </si>
  <si>
    <t>扣分     （1分/店）</t>
  </si>
  <si>
    <t>完成       2档店数</t>
  </si>
  <si>
    <t>奖励    （100元/店）</t>
  </si>
  <si>
    <t>备注</t>
  </si>
  <si>
    <t>西北片区</t>
  </si>
  <si>
    <t>刘琴英</t>
  </si>
  <si>
    <t>东南片区</t>
  </si>
  <si>
    <t>贾兰</t>
  </si>
  <si>
    <t>城中片区</t>
  </si>
  <si>
    <t>何巍</t>
  </si>
  <si>
    <t>周佳玉</t>
  </si>
  <si>
    <t>苗凯</t>
  </si>
  <si>
    <t>谭庆娟</t>
  </si>
  <si>
    <t>合计完成情况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</si>
</sst>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name val="宋体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9"/>
      <name val="宋体"/>
      <charset val="0"/>
    </font>
    <font>
      <b/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5" fillId="15" borderId="9" applyNumberForma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0" fontId="2" fillId="0" borderId="4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vertical="center"/>
    </xf>
    <xf numFmtId="176" fontId="8" fillId="0" borderId="0" xfId="0" applyNumberFormat="1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 wrapText="1"/>
    </xf>
    <xf numFmtId="10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5" fillId="0" borderId="4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 wrapText="1"/>
    </xf>
    <xf numFmtId="10" fontId="3" fillId="2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176" fontId="7" fillId="2" borderId="4" xfId="0" applyNumberFormat="1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 wrapText="1"/>
    </xf>
    <xf numFmtId="176" fontId="7" fillId="3" borderId="4" xfId="0" applyNumberFormat="1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176" fontId="8" fillId="3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2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center" vertical="center"/>
    </xf>
    <xf numFmtId="10" fontId="2" fillId="0" borderId="4" xfId="0" applyNumberFormat="1" applyFont="1" applyBorder="1" applyAlignment="1">
      <alignment horizontal="center"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0" fontId="4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0" fontId="7" fillId="0" borderId="4" xfId="0" applyNumberFormat="1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/>
    </xf>
    <xf numFmtId="176" fontId="21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10" fontId="21" fillId="2" borderId="4" xfId="0" applyNumberFormat="1" applyFont="1" applyFill="1" applyBorder="1" applyAlignment="1">
      <alignment horizontal="center" vertical="center" wrapText="1"/>
    </xf>
    <xf numFmtId="176" fontId="21" fillId="3" borderId="4" xfId="0" applyNumberFormat="1" applyFont="1" applyFill="1" applyBorder="1" applyAlignment="1">
      <alignment horizontal="center" vertical="center" wrapText="1"/>
    </xf>
    <xf numFmtId="10" fontId="21" fillId="3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76" fontId="0" fillId="0" borderId="4" xfId="0" applyNumberFormat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0" fontId="22" fillId="0" borderId="4" xfId="0" applyNumberFormat="1" applyFont="1" applyBorder="1" applyAlignment="1">
      <alignment horizontal="center" vertical="center"/>
    </xf>
    <xf numFmtId="10" fontId="21" fillId="0" borderId="4" xfId="0" applyNumberFormat="1" applyFont="1" applyBorder="1" applyAlignment="1">
      <alignment horizontal="center" vertical="center"/>
    </xf>
    <xf numFmtId="10" fontId="21" fillId="0" borderId="5" xfId="0" applyNumberFormat="1" applyFont="1" applyBorder="1" applyAlignment="1">
      <alignment horizontal="center" vertical="center"/>
    </xf>
    <xf numFmtId="176" fontId="22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2CC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07"/>
  <sheetViews>
    <sheetView tabSelected="1" workbookViewId="0">
      <selection activeCell="M28" sqref="M28"/>
    </sheetView>
  </sheetViews>
  <sheetFormatPr defaultColWidth="9" defaultRowHeight="14" customHeight="1"/>
  <cols>
    <col min="1" max="1" width="4.5" style="27" customWidth="1"/>
    <col min="2" max="2" width="6.75454545454545" style="27" customWidth="1"/>
    <col min="3" max="3" width="17.2818181818182" style="28" customWidth="1"/>
    <col min="4" max="4" width="7.12727272727273" style="29" customWidth="1"/>
    <col min="5" max="5" width="10.8727272727273" style="30" hidden="1" customWidth="1"/>
    <col min="6" max="6" width="10.3727272727273" style="31" customWidth="1"/>
    <col min="7" max="7" width="9.75454545454545" style="31" hidden="1" customWidth="1"/>
    <col min="8" max="8" width="9" style="31" customWidth="1"/>
    <col min="9" max="9" width="8" style="32" hidden="1" customWidth="1"/>
    <col min="10" max="10" width="10.5" style="31" hidden="1" customWidth="1"/>
    <col min="11" max="11" width="10.1272727272727" style="31" customWidth="1"/>
    <col min="12" max="12" width="9.71818181818182" style="31" hidden="1" customWidth="1"/>
    <col min="13" max="13" width="9.87272727272727" style="31" customWidth="1"/>
    <col min="14" max="14" width="7.37272727272727" style="32" hidden="1" customWidth="1"/>
    <col min="15" max="15" width="10.3727272727273" style="33" customWidth="1"/>
    <col min="16" max="16" width="9" style="33" customWidth="1"/>
    <col min="17" max="17" width="7" style="34" customWidth="1"/>
    <col min="18" max="19" width="7.87272727272727" style="35" customWidth="1"/>
    <col min="20" max="20" width="7.5" style="35" customWidth="1"/>
    <col min="21" max="21" width="7.12727272727273" style="35" customWidth="1"/>
    <col min="22" max="22" width="7.75454545454545" style="33" hidden="1" customWidth="1"/>
    <col min="23" max="23" width="7.62727272727273" style="36" hidden="1" customWidth="1"/>
    <col min="24" max="24" width="8.12727272727273" style="36" customWidth="1"/>
    <col min="25" max="25" width="8.37272727272727" style="36" customWidth="1"/>
    <col min="26" max="26" width="9.75454545454545" style="37" customWidth="1"/>
    <col min="27" max="16384" width="9" style="37"/>
  </cols>
  <sheetData>
    <row r="1" ht="20" customHeight="1" spans="1:25">
      <c r="A1" s="38" t="s">
        <v>0</v>
      </c>
      <c r="B1" s="38"/>
      <c r="C1" s="38"/>
      <c r="D1" s="38"/>
      <c r="E1" s="39" t="s">
        <v>1</v>
      </c>
      <c r="F1" s="40"/>
      <c r="G1" s="40"/>
      <c r="H1" s="40"/>
      <c r="I1" s="56"/>
      <c r="J1" s="57" t="s">
        <v>2</v>
      </c>
      <c r="K1" s="58"/>
      <c r="L1" s="58"/>
      <c r="M1" s="58"/>
      <c r="N1" s="59"/>
      <c r="O1" s="60" t="s">
        <v>3</v>
      </c>
      <c r="P1" s="61"/>
      <c r="Q1" s="72"/>
      <c r="R1" s="73" t="s">
        <v>4</v>
      </c>
      <c r="S1" s="74"/>
      <c r="T1" s="74"/>
      <c r="U1" s="75"/>
      <c r="V1" s="60" t="s">
        <v>5</v>
      </c>
      <c r="W1" s="61"/>
      <c r="X1" s="61"/>
      <c r="Y1" s="72"/>
    </row>
    <row r="2" s="22" customFormat="1" ht="24" customHeight="1" spans="1:25">
      <c r="A2" s="41" t="s">
        <v>6</v>
      </c>
      <c r="B2" s="41" t="s">
        <v>7</v>
      </c>
      <c r="C2" s="42" t="s">
        <v>8</v>
      </c>
      <c r="D2" s="43" t="s">
        <v>9</v>
      </c>
      <c r="E2" s="44" t="s">
        <v>10</v>
      </c>
      <c r="F2" s="45" t="s">
        <v>11</v>
      </c>
      <c r="G2" s="46" t="s">
        <v>12</v>
      </c>
      <c r="H2" s="46" t="s">
        <v>13</v>
      </c>
      <c r="I2" s="62" t="s">
        <v>14</v>
      </c>
      <c r="J2" s="63" t="s">
        <v>15</v>
      </c>
      <c r="K2" s="63" t="s">
        <v>16</v>
      </c>
      <c r="L2" s="63" t="s">
        <v>12</v>
      </c>
      <c r="M2" s="63" t="s">
        <v>17</v>
      </c>
      <c r="N2" s="64" t="s">
        <v>14</v>
      </c>
      <c r="O2" s="65" t="s">
        <v>18</v>
      </c>
      <c r="P2" s="65" t="s">
        <v>19</v>
      </c>
      <c r="Q2" s="76" t="s">
        <v>14</v>
      </c>
      <c r="R2" s="77" t="s">
        <v>20</v>
      </c>
      <c r="S2" s="77" t="s">
        <v>21</v>
      </c>
      <c r="T2" s="77" t="s">
        <v>22</v>
      </c>
      <c r="U2" s="78" t="s">
        <v>23</v>
      </c>
      <c r="V2" s="79" t="s">
        <v>24</v>
      </c>
      <c r="W2" s="80" t="s">
        <v>25</v>
      </c>
      <c r="X2" s="80" t="s">
        <v>26</v>
      </c>
      <c r="Y2" s="80" t="s">
        <v>27</v>
      </c>
    </row>
    <row r="3" hidden="1" customHeight="1" spans="1:25">
      <c r="A3" s="47">
        <v>1</v>
      </c>
      <c r="B3" s="47">
        <v>744</v>
      </c>
      <c r="C3" s="48" t="s">
        <v>28</v>
      </c>
      <c r="D3" s="49" t="s">
        <v>29</v>
      </c>
      <c r="E3" s="50">
        <v>10833.7578171429</v>
      </c>
      <c r="F3" s="51">
        <f t="shared" ref="F3:F66" si="0">E3*3</f>
        <v>32501.2734514287</v>
      </c>
      <c r="G3" s="51">
        <v>2848.48272731314</v>
      </c>
      <c r="H3" s="51">
        <f t="shared" ref="H3:H66" si="1">G3*3</f>
        <v>8545.44818193942</v>
      </c>
      <c r="I3" s="66">
        <v>0.262926564853225</v>
      </c>
      <c r="J3" s="67">
        <v>13000.5093805714</v>
      </c>
      <c r="K3" s="67">
        <f t="shared" ref="K3:K66" si="2">J3*3</f>
        <v>39001.5281417142</v>
      </c>
      <c r="L3" s="67">
        <v>3214.58865778286</v>
      </c>
      <c r="M3" s="67">
        <f t="shared" ref="M3:M66" si="3">L3*3</f>
        <v>9643.76597334858</v>
      </c>
      <c r="N3" s="68">
        <v>0.247266361930932</v>
      </c>
      <c r="O3" s="69">
        <v>44104.88</v>
      </c>
      <c r="P3" s="69">
        <v>11708.63</v>
      </c>
      <c r="Q3" s="81">
        <f t="shared" ref="Q3:Q66" si="4">P3/O3</f>
        <v>0.265472437517118</v>
      </c>
      <c r="R3" s="82">
        <f t="shared" ref="R3:R66" si="5">O3/F3</f>
        <v>1.35702005848824</v>
      </c>
      <c r="S3" s="82">
        <f t="shared" ref="S3:S66" si="6">P3/H3</f>
        <v>1.3701598500996</v>
      </c>
      <c r="T3" s="82">
        <f t="shared" ref="T3:T66" si="7">O3/K3</f>
        <v>1.13085004874021</v>
      </c>
      <c r="U3" s="83">
        <f t="shared" ref="U3:U66" si="8">P3/M3</f>
        <v>1.21411386717159</v>
      </c>
      <c r="V3" s="69">
        <v>400</v>
      </c>
      <c r="W3" s="84">
        <f>(P3-H3)*0.3</f>
        <v>948.954545418174</v>
      </c>
      <c r="X3" s="84">
        <f>V3+W3</f>
        <v>1348.95454541817</v>
      </c>
      <c r="Y3" s="84"/>
    </row>
    <row r="4" s="23" customFormat="1" customHeight="1" spans="1:25">
      <c r="A4" s="52">
        <v>2</v>
      </c>
      <c r="B4" s="52">
        <v>585</v>
      </c>
      <c r="C4" s="53" t="s">
        <v>30</v>
      </c>
      <c r="D4" s="54" t="s">
        <v>31</v>
      </c>
      <c r="E4" s="50">
        <v>15288.076782</v>
      </c>
      <c r="F4" s="55">
        <f t="shared" si="0"/>
        <v>45864.230346</v>
      </c>
      <c r="G4" s="51">
        <v>4514.8638312855</v>
      </c>
      <c r="H4" s="55">
        <f t="shared" si="1"/>
        <v>13544.5914938565</v>
      </c>
      <c r="I4" s="66">
        <v>0.295319280225047</v>
      </c>
      <c r="J4" s="67">
        <v>18345.6921384</v>
      </c>
      <c r="K4" s="70">
        <f t="shared" si="2"/>
        <v>55037.0764152</v>
      </c>
      <c r="L4" s="67">
        <v>5095.14413562</v>
      </c>
      <c r="M4" s="70">
        <f t="shared" si="3"/>
        <v>15285.43240686</v>
      </c>
      <c r="N4" s="68">
        <v>0.277729730619167</v>
      </c>
      <c r="O4" s="71">
        <v>61429.7</v>
      </c>
      <c r="P4" s="71">
        <v>17254.56</v>
      </c>
      <c r="Q4" s="82">
        <f t="shared" si="4"/>
        <v>0.280883025637436</v>
      </c>
      <c r="R4" s="82">
        <f t="shared" si="5"/>
        <v>1.33938146430397</v>
      </c>
      <c r="S4" s="82">
        <f t="shared" si="6"/>
        <v>1.27390774449169</v>
      </c>
      <c r="T4" s="82">
        <f t="shared" si="7"/>
        <v>1.11615122025331</v>
      </c>
      <c r="U4" s="83">
        <f t="shared" si="8"/>
        <v>1.12882380692458</v>
      </c>
      <c r="V4" s="69">
        <v>400</v>
      </c>
      <c r="W4" s="84">
        <f t="shared" ref="W4:W11" si="9">(P4-H4)*0.3</f>
        <v>1112.99055184305</v>
      </c>
      <c r="X4" s="85">
        <f t="shared" ref="X4:X35" si="10">V4+W4</f>
        <v>1512.99055184305</v>
      </c>
      <c r="Y4" s="85"/>
    </row>
    <row r="5" hidden="1" customHeight="1" spans="1:25">
      <c r="A5" s="47">
        <v>3</v>
      </c>
      <c r="B5" s="47">
        <v>104428</v>
      </c>
      <c r="C5" s="48" t="s">
        <v>32</v>
      </c>
      <c r="D5" s="49" t="s">
        <v>33</v>
      </c>
      <c r="E5" s="50">
        <v>5387.103315</v>
      </c>
      <c r="F5" s="51">
        <f t="shared" si="0"/>
        <v>16161.309945</v>
      </c>
      <c r="G5" s="51">
        <v>1715.69740030071</v>
      </c>
      <c r="H5" s="51">
        <f t="shared" si="1"/>
        <v>5147.09220090213</v>
      </c>
      <c r="I5" s="66">
        <v>0.318482364264943</v>
      </c>
      <c r="J5" s="67">
        <v>6464.523978</v>
      </c>
      <c r="K5" s="67">
        <f t="shared" si="2"/>
        <v>19393.571934</v>
      </c>
      <c r="L5" s="67">
        <v>1936.21023231429</v>
      </c>
      <c r="M5" s="67">
        <f t="shared" si="3"/>
        <v>5808.63069694287</v>
      </c>
      <c r="N5" s="68">
        <v>0.299513195233489</v>
      </c>
      <c r="O5" s="69">
        <v>20791.22</v>
      </c>
      <c r="P5" s="69">
        <v>5951.68</v>
      </c>
      <c r="Q5" s="81">
        <f t="shared" si="4"/>
        <v>0.286259295991289</v>
      </c>
      <c r="R5" s="82">
        <f t="shared" si="5"/>
        <v>1.28648111265463</v>
      </c>
      <c r="S5" s="82">
        <f t="shared" si="6"/>
        <v>1.15631890156482</v>
      </c>
      <c r="T5" s="82">
        <f t="shared" si="7"/>
        <v>1.07206759387886</v>
      </c>
      <c r="U5" s="83">
        <f t="shared" si="8"/>
        <v>1.02462702666438</v>
      </c>
      <c r="V5" s="69">
        <v>400</v>
      </c>
      <c r="W5" s="84">
        <f t="shared" si="9"/>
        <v>241.376339729361</v>
      </c>
      <c r="X5" s="84">
        <f t="shared" si="10"/>
        <v>641.376339729361</v>
      </c>
      <c r="Y5" s="84"/>
    </row>
    <row r="6" hidden="1" customHeight="1" spans="1:25">
      <c r="A6" s="47">
        <v>4</v>
      </c>
      <c r="B6" s="47">
        <v>517</v>
      </c>
      <c r="C6" s="48" t="s">
        <v>34</v>
      </c>
      <c r="D6" s="49" t="s">
        <v>29</v>
      </c>
      <c r="E6" s="50">
        <v>24569.8664734286</v>
      </c>
      <c r="F6" s="51">
        <f t="shared" si="0"/>
        <v>73709.5994202858</v>
      </c>
      <c r="G6" s="51">
        <v>5627.612265759</v>
      </c>
      <c r="H6" s="51">
        <f t="shared" si="1"/>
        <v>16882.836797277</v>
      </c>
      <c r="I6" s="66">
        <v>0.229045293015534</v>
      </c>
      <c r="J6" s="67">
        <v>29483.8397681143</v>
      </c>
      <c r="K6" s="67">
        <f t="shared" si="2"/>
        <v>88451.5193043429</v>
      </c>
      <c r="L6" s="67">
        <v>6350.91039396</v>
      </c>
      <c r="M6" s="67">
        <f t="shared" si="3"/>
        <v>19052.73118188</v>
      </c>
      <c r="N6" s="68">
        <v>0.215403096879813</v>
      </c>
      <c r="O6" s="69">
        <v>94685.02</v>
      </c>
      <c r="P6" s="69">
        <v>23395.98</v>
      </c>
      <c r="Q6" s="81">
        <f t="shared" si="4"/>
        <v>0.247092729134978</v>
      </c>
      <c r="R6" s="82">
        <f t="shared" si="5"/>
        <v>1.28456837026225</v>
      </c>
      <c r="S6" s="82">
        <f t="shared" si="6"/>
        <v>1.3857848820628</v>
      </c>
      <c r="T6" s="82">
        <f t="shared" si="7"/>
        <v>1.07047364188521</v>
      </c>
      <c r="U6" s="83">
        <f t="shared" si="8"/>
        <v>1.22795938160565</v>
      </c>
      <c r="V6" s="69">
        <v>400</v>
      </c>
      <c r="W6" s="84">
        <f t="shared" si="9"/>
        <v>1953.9429608169</v>
      </c>
      <c r="X6" s="84">
        <f t="shared" si="10"/>
        <v>2353.9429608169</v>
      </c>
      <c r="Y6" s="84"/>
    </row>
    <row r="7" hidden="1" customHeight="1" spans="1:25">
      <c r="A7" s="47">
        <v>5</v>
      </c>
      <c r="B7" s="47">
        <v>587</v>
      </c>
      <c r="C7" s="48" t="s">
        <v>35</v>
      </c>
      <c r="D7" s="49" t="s">
        <v>33</v>
      </c>
      <c r="E7" s="50">
        <v>7749.98642314286</v>
      </c>
      <c r="F7" s="51">
        <f t="shared" si="0"/>
        <v>23249.9592694286</v>
      </c>
      <c r="G7" s="51">
        <v>2168.31365528721</v>
      </c>
      <c r="H7" s="51">
        <f t="shared" si="1"/>
        <v>6504.94096586163</v>
      </c>
      <c r="I7" s="66">
        <v>0.279782897272212</v>
      </c>
      <c r="J7" s="67">
        <v>9299.98370777143</v>
      </c>
      <c r="K7" s="67">
        <f t="shared" si="2"/>
        <v>27899.9511233143</v>
      </c>
      <c r="L7" s="67">
        <v>2446.99973637429</v>
      </c>
      <c r="M7" s="67">
        <f t="shared" si="3"/>
        <v>7340.99920912287</v>
      </c>
      <c r="N7" s="68">
        <v>0.263118712168224</v>
      </c>
      <c r="O7" s="69">
        <v>28329.35</v>
      </c>
      <c r="P7" s="69">
        <v>8214.18</v>
      </c>
      <c r="Q7" s="81">
        <f t="shared" si="4"/>
        <v>0.289952999274604</v>
      </c>
      <c r="R7" s="82">
        <f t="shared" si="5"/>
        <v>1.21846880124432</v>
      </c>
      <c r="S7" s="82">
        <f t="shared" si="6"/>
        <v>1.26276011467415</v>
      </c>
      <c r="T7" s="82">
        <f t="shared" si="7"/>
        <v>1.0153906677036</v>
      </c>
      <c r="U7" s="83">
        <f t="shared" si="8"/>
        <v>1.1189457682807</v>
      </c>
      <c r="V7" s="69">
        <v>400</v>
      </c>
      <c r="W7" s="84">
        <f t="shared" si="9"/>
        <v>512.771710241511</v>
      </c>
      <c r="X7" s="84">
        <f t="shared" si="10"/>
        <v>912.771710241511</v>
      </c>
      <c r="Y7" s="84"/>
    </row>
    <row r="8" hidden="1" customHeight="1" spans="1:25">
      <c r="A8" s="47">
        <v>6</v>
      </c>
      <c r="B8" s="47">
        <v>723</v>
      </c>
      <c r="C8" s="48" t="s">
        <v>36</v>
      </c>
      <c r="D8" s="49" t="s">
        <v>29</v>
      </c>
      <c r="E8" s="50">
        <v>6630.57080871429</v>
      </c>
      <c r="F8" s="51">
        <f t="shared" si="0"/>
        <v>19891.7124261429</v>
      </c>
      <c r="G8" s="51">
        <v>1856.01706183929</v>
      </c>
      <c r="H8" s="51">
        <f t="shared" si="1"/>
        <v>5568.05118551787</v>
      </c>
      <c r="I8" s="66">
        <v>0.279918142100224</v>
      </c>
      <c r="J8" s="67">
        <v>7956.68497045714</v>
      </c>
      <c r="K8" s="67">
        <f t="shared" si="2"/>
        <v>23870.0549113714</v>
      </c>
      <c r="L8" s="67">
        <v>2094.56470928571</v>
      </c>
      <c r="M8" s="67">
        <f t="shared" si="3"/>
        <v>6283.69412785713</v>
      </c>
      <c r="N8" s="68">
        <v>0.263245901661653</v>
      </c>
      <c r="O8" s="69">
        <v>24190.44</v>
      </c>
      <c r="P8" s="69">
        <v>7304.76</v>
      </c>
      <c r="Q8" s="81">
        <f t="shared" si="4"/>
        <v>0.301968876961312</v>
      </c>
      <c r="R8" s="82">
        <f t="shared" si="5"/>
        <v>1.2161064609102</v>
      </c>
      <c r="S8" s="82">
        <f t="shared" si="6"/>
        <v>1.31190604335664</v>
      </c>
      <c r="T8" s="82">
        <f t="shared" si="7"/>
        <v>1.0134220507585</v>
      </c>
      <c r="U8" s="83">
        <f t="shared" si="8"/>
        <v>1.16249452175214</v>
      </c>
      <c r="V8" s="69">
        <v>400</v>
      </c>
      <c r="W8" s="84">
        <f t="shared" si="9"/>
        <v>521.012644344639</v>
      </c>
      <c r="X8" s="84">
        <f t="shared" si="10"/>
        <v>921.012644344639</v>
      </c>
      <c r="Y8" s="84" t="s">
        <v>37</v>
      </c>
    </row>
    <row r="9" hidden="1" customHeight="1" spans="1:25">
      <c r="A9" s="47">
        <v>7</v>
      </c>
      <c r="B9" s="47">
        <v>713</v>
      </c>
      <c r="C9" s="48" t="s">
        <v>38</v>
      </c>
      <c r="D9" s="49" t="s">
        <v>33</v>
      </c>
      <c r="E9" s="50">
        <v>4922.40072342857</v>
      </c>
      <c r="F9" s="51">
        <f t="shared" si="0"/>
        <v>14767.2021702857</v>
      </c>
      <c r="G9" s="51">
        <v>1513.39539287829</v>
      </c>
      <c r="H9" s="51">
        <f t="shared" si="1"/>
        <v>4540.18617863487</v>
      </c>
      <c r="I9" s="66">
        <v>0.307450668466538</v>
      </c>
      <c r="J9" s="67">
        <v>5906.88086811429</v>
      </c>
      <c r="K9" s="67">
        <f t="shared" si="2"/>
        <v>17720.6426043429</v>
      </c>
      <c r="L9" s="67">
        <v>1707.90702644571</v>
      </c>
      <c r="M9" s="67">
        <f t="shared" si="3"/>
        <v>5123.72107933713</v>
      </c>
      <c r="N9" s="68">
        <v>0.2891385596864</v>
      </c>
      <c r="O9" s="69">
        <v>17948.51</v>
      </c>
      <c r="P9" s="69">
        <v>5552.96</v>
      </c>
      <c r="Q9" s="81">
        <f t="shared" si="4"/>
        <v>0.309382784420545</v>
      </c>
      <c r="R9" s="82">
        <f t="shared" si="5"/>
        <v>1.21543064102662</v>
      </c>
      <c r="S9" s="82">
        <f t="shared" si="6"/>
        <v>1.22306878650286</v>
      </c>
      <c r="T9" s="82">
        <f t="shared" si="7"/>
        <v>1.01285886752218</v>
      </c>
      <c r="U9" s="83">
        <f t="shared" si="8"/>
        <v>1.08377484137337</v>
      </c>
      <c r="V9" s="69">
        <v>400</v>
      </c>
      <c r="W9" s="84">
        <f t="shared" si="9"/>
        <v>303.832146409539</v>
      </c>
      <c r="X9" s="84">
        <f t="shared" si="10"/>
        <v>703.832146409539</v>
      </c>
      <c r="Y9" s="84"/>
    </row>
    <row r="10" hidden="1" customHeight="1" spans="1:25">
      <c r="A10" s="47">
        <v>8</v>
      </c>
      <c r="B10" s="47">
        <v>720</v>
      </c>
      <c r="C10" s="48" t="s">
        <v>39</v>
      </c>
      <c r="D10" s="49" t="s">
        <v>40</v>
      </c>
      <c r="E10" s="50">
        <v>6224.22772714286</v>
      </c>
      <c r="F10" s="51">
        <f t="shared" si="0"/>
        <v>18672.6831814286</v>
      </c>
      <c r="G10" s="51">
        <v>1874.80595221071</v>
      </c>
      <c r="H10" s="51">
        <f t="shared" si="1"/>
        <v>5624.41785663213</v>
      </c>
      <c r="I10" s="66">
        <v>0.301211015148913</v>
      </c>
      <c r="J10" s="67">
        <v>7469.07327257143</v>
      </c>
      <c r="K10" s="67">
        <f t="shared" si="2"/>
        <v>22407.2198177143</v>
      </c>
      <c r="L10" s="67">
        <v>2115.76847271429</v>
      </c>
      <c r="M10" s="67">
        <f t="shared" si="3"/>
        <v>6347.30541814287</v>
      </c>
      <c r="N10" s="68">
        <v>0.283270547161988</v>
      </c>
      <c r="O10" s="69">
        <v>22687.37</v>
      </c>
      <c r="P10" s="69">
        <v>6862.31</v>
      </c>
      <c r="Q10" s="81">
        <f t="shared" si="4"/>
        <v>0.302472697364216</v>
      </c>
      <c r="R10" s="82">
        <f t="shared" si="5"/>
        <v>1.21500320974569</v>
      </c>
      <c r="S10" s="82">
        <f t="shared" si="6"/>
        <v>1.22009249222267</v>
      </c>
      <c r="T10" s="82">
        <f t="shared" si="7"/>
        <v>1.01250267478807</v>
      </c>
      <c r="U10" s="83">
        <f t="shared" si="8"/>
        <v>1.08113751394175</v>
      </c>
      <c r="V10" s="69">
        <v>400</v>
      </c>
      <c r="W10" s="84">
        <f t="shared" si="9"/>
        <v>371.367643010361</v>
      </c>
      <c r="X10" s="84">
        <f t="shared" si="10"/>
        <v>771.367643010361</v>
      </c>
      <c r="Y10" s="84"/>
    </row>
    <row r="11" hidden="1" customHeight="1" spans="1:25">
      <c r="A11" s="47">
        <v>9</v>
      </c>
      <c r="B11" s="47">
        <v>351</v>
      </c>
      <c r="C11" s="48" t="s">
        <v>41</v>
      </c>
      <c r="D11" s="49" t="s">
        <v>33</v>
      </c>
      <c r="E11" s="50">
        <v>9387.152775</v>
      </c>
      <c r="F11" s="51">
        <f t="shared" si="0"/>
        <v>28161.458325</v>
      </c>
      <c r="G11" s="51">
        <v>2782.46970291086</v>
      </c>
      <c r="H11" s="51">
        <f t="shared" si="1"/>
        <v>8347.40910873258</v>
      </c>
      <c r="I11" s="66">
        <v>0.296412529933589</v>
      </c>
      <c r="J11" s="67">
        <v>11264.58333</v>
      </c>
      <c r="K11" s="67">
        <f t="shared" si="2"/>
        <v>33793.74999</v>
      </c>
      <c r="L11" s="67">
        <v>3140.09120077714</v>
      </c>
      <c r="M11" s="67">
        <f t="shared" si="3"/>
        <v>9420.27360233142</v>
      </c>
      <c r="N11" s="68">
        <v>0.278757865141306</v>
      </c>
      <c r="O11" s="69">
        <v>34196.82</v>
      </c>
      <c r="P11" s="69">
        <v>11868.73</v>
      </c>
      <c r="Q11" s="81">
        <f t="shared" si="4"/>
        <v>0.34707116041784</v>
      </c>
      <c r="R11" s="82">
        <f t="shared" si="5"/>
        <v>1.21431282447622</v>
      </c>
      <c r="S11" s="82">
        <f t="shared" si="6"/>
        <v>1.42184596985712</v>
      </c>
      <c r="T11" s="82">
        <f t="shared" si="7"/>
        <v>1.01192735373018</v>
      </c>
      <c r="U11" s="83">
        <f t="shared" si="8"/>
        <v>1.25991351217895</v>
      </c>
      <c r="V11" s="69">
        <v>400</v>
      </c>
      <c r="W11" s="84">
        <f t="shared" si="9"/>
        <v>1056.39626738023</v>
      </c>
      <c r="X11" s="84">
        <f t="shared" si="10"/>
        <v>1456.39626738023</v>
      </c>
      <c r="Y11" s="84"/>
    </row>
    <row r="12" s="23" customFormat="1" customHeight="1" spans="1:25">
      <c r="A12" s="52">
        <v>10</v>
      </c>
      <c r="B12" s="52">
        <v>582</v>
      </c>
      <c r="C12" s="53" t="s">
        <v>42</v>
      </c>
      <c r="D12" s="54" t="s">
        <v>31</v>
      </c>
      <c r="E12" s="50">
        <v>39957.4449520714</v>
      </c>
      <c r="F12" s="55">
        <f t="shared" si="0"/>
        <v>119872.334856214</v>
      </c>
      <c r="G12" s="51">
        <v>7782.24985697185</v>
      </c>
      <c r="H12" s="55">
        <f t="shared" si="1"/>
        <v>23346.7495709155</v>
      </c>
      <c r="I12" s="66">
        <v>0.194763450623697</v>
      </c>
      <c r="J12" s="67">
        <v>47948.9339424857</v>
      </c>
      <c r="K12" s="70">
        <f t="shared" si="2"/>
        <v>143846.801827457</v>
      </c>
      <c r="L12" s="67">
        <v>8782.47632761714</v>
      </c>
      <c r="M12" s="70">
        <f t="shared" si="3"/>
        <v>26347.4289828514</v>
      </c>
      <c r="N12" s="68">
        <v>0.183163119708806</v>
      </c>
      <c r="O12" s="71">
        <v>141440.98</v>
      </c>
      <c r="P12" s="71">
        <v>30042.83</v>
      </c>
      <c r="Q12" s="82">
        <f t="shared" si="4"/>
        <v>0.212405414611805</v>
      </c>
      <c r="R12" s="82">
        <f t="shared" si="5"/>
        <v>1.1799301329173</v>
      </c>
      <c r="S12" s="82">
        <f t="shared" si="6"/>
        <v>1.28680996507652</v>
      </c>
      <c r="T12" s="82">
        <f t="shared" si="7"/>
        <v>0.983275110764417</v>
      </c>
      <c r="U12" s="83">
        <f t="shared" si="8"/>
        <v>1.1402566079428</v>
      </c>
      <c r="V12" s="69">
        <v>400</v>
      </c>
      <c r="W12" s="84"/>
      <c r="X12" s="85">
        <f t="shared" si="10"/>
        <v>400</v>
      </c>
      <c r="Y12" s="85"/>
    </row>
    <row r="13" hidden="1" customHeight="1" spans="1:25">
      <c r="A13" s="47">
        <v>11</v>
      </c>
      <c r="B13" s="47">
        <v>754</v>
      </c>
      <c r="C13" s="48" t="s">
        <v>43</v>
      </c>
      <c r="D13" s="49" t="s">
        <v>33</v>
      </c>
      <c r="E13" s="50">
        <v>10055.3967784286</v>
      </c>
      <c r="F13" s="51">
        <f t="shared" si="0"/>
        <v>30166.1903352858</v>
      </c>
      <c r="G13" s="51">
        <v>2742.589762011</v>
      </c>
      <c r="H13" s="51">
        <f t="shared" si="1"/>
        <v>8227.769286033</v>
      </c>
      <c r="I13" s="66">
        <v>0.27274803992763</v>
      </c>
      <c r="J13" s="67">
        <v>12066.4761341143</v>
      </c>
      <c r="K13" s="67">
        <f t="shared" si="2"/>
        <v>36199.4284023429</v>
      </c>
      <c r="L13" s="67">
        <v>3095.08562484</v>
      </c>
      <c r="M13" s="67">
        <f t="shared" si="3"/>
        <v>9285.25687452</v>
      </c>
      <c r="N13" s="68">
        <v>0.25650285886611</v>
      </c>
      <c r="O13" s="69">
        <v>35497.63</v>
      </c>
      <c r="P13" s="69">
        <v>8382.14</v>
      </c>
      <c r="Q13" s="81">
        <f t="shared" si="4"/>
        <v>0.236132384049301</v>
      </c>
      <c r="R13" s="82">
        <f t="shared" si="5"/>
        <v>1.17673559721852</v>
      </c>
      <c r="S13" s="82">
        <f t="shared" si="6"/>
        <v>1.0187621588064</v>
      </c>
      <c r="T13" s="86">
        <f t="shared" si="7"/>
        <v>0.980612997682099</v>
      </c>
      <c r="U13" s="87">
        <f t="shared" si="8"/>
        <v>0.902736468497896</v>
      </c>
      <c r="V13" s="69">
        <v>400</v>
      </c>
      <c r="W13" s="84"/>
      <c r="X13" s="84">
        <f t="shared" si="10"/>
        <v>400</v>
      </c>
      <c r="Y13" s="84"/>
    </row>
    <row r="14" hidden="1" customHeight="1" spans="1:25">
      <c r="A14" s="47">
        <v>12</v>
      </c>
      <c r="B14" s="47">
        <v>704</v>
      </c>
      <c r="C14" s="48" t="s">
        <v>44</v>
      </c>
      <c r="D14" s="49" t="s">
        <v>33</v>
      </c>
      <c r="E14" s="50">
        <v>8592.203466</v>
      </c>
      <c r="F14" s="51">
        <f t="shared" si="0"/>
        <v>25776.610398</v>
      </c>
      <c r="G14" s="51">
        <v>2352.34197800486</v>
      </c>
      <c r="H14" s="51">
        <f t="shared" si="1"/>
        <v>7057.02593401458</v>
      </c>
      <c r="I14" s="66">
        <v>0.273776335408403</v>
      </c>
      <c r="J14" s="67">
        <v>10310.6441592</v>
      </c>
      <c r="K14" s="67">
        <f t="shared" si="2"/>
        <v>30931.9324776</v>
      </c>
      <c r="L14" s="67">
        <v>2654.68060213714</v>
      </c>
      <c r="M14" s="67">
        <f t="shared" si="3"/>
        <v>7964.04180641142</v>
      </c>
      <c r="N14" s="68">
        <v>0.257469907907589</v>
      </c>
      <c r="O14" s="69">
        <v>30232.69</v>
      </c>
      <c r="P14" s="69">
        <v>7303.09</v>
      </c>
      <c r="Q14" s="81">
        <f t="shared" si="4"/>
        <v>0.241562692568872</v>
      </c>
      <c r="R14" s="82">
        <f t="shared" si="5"/>
        <v>1.17287298574935</v>
      </c>
      <c r="S14" s="82">
        <f t="shared" si="6"/>
        <v>1.0348679554654</v>
      </c>
      <c r="T14" s="86">
        <f t="shared" si="7"/>
        <v>0.977394154791125</v>
      </c>
      <c r="U14" s="87">
        <f t="shared" si="8"/>
        <v>0.917007993870735</v>
      </c>
      <c r="V14" s="69">
        <v>400</v>
      </c>
      <c r="W14" s="84"/>
      <c r="X14" s="84">
        <f t="shared" si="10"/>
        <v>400</v>
      </c>
      <c r="Y14" s="84"/>
    </row>
    <row r="15" hidden="1" customHeight="1" spans="1:25">
      <c r="A15" s="47">
        <v>13</v>
      </c>
      <c r="B15" s="47">
        <v>584</v>
      </c>
      <c r="C15" s="48" t="s">
        <v>45</v>
      </c>
      <c r="D15" s="49" t="s">
        <v>46</v>
      </c>
      <c r="E15" s="50">
        <v>7622.22999921429</v>
      </c>
      <c r="F15" s="51">
        <f t="shared" si="0"/>
        <v>22866.6899976429</v>
      </c>
      <c r="G15" s="51">
        <v>2358.9351366075</v>
      </c>
      <c r="H15" s="51">
        <f t="shared" si="1"/>
        <v>7076.8054098225</v>
      </c>
      <c r="I15" s="66">
        <v>0.309480970378834</v>
      </c>
      <c r="J15" s="67">
        <v>9146.67599905714</v>
      </c>
      <c r="K15" s="67">
        <f t="shared" si="2"/>
        <v>27440.0279971714</v>
      </c>
      <c r="L15" s="67">
        <v>2662.1211573</v>
      </c>
      <c r="M15" s="67">
        <f t="shared" si="3"/>
        <v>7986.3634719</v>
      </c>
      <c r="N15" s="68">
        <v>0.29104793452555</v>
      </c>
      <c r="O15" s="69">
        <v>26298.52</v>
      </c>
      <c r="P15" s="69">
        <v>5862.08</v>
      </c>
      <c r="Q15" s="81">
        <f t="shared" si="4"/>
        <v>0.222905319386794</v>
      </c>
      <c r="R15" s="82">
        <f t="shared" si="5"/>
        <v>1.15007987613034</v>
      </c>
      <c r="S15" s="86">
        <f t="shared" si="6"/>
        <v>0.828351164193878</v>
      </c>
      <c r="T15" s="86">
        <f t="shared" si="7"/>
        <v>0.958399896775284</v>
      </c>
      <c r="U15" s="87">
        <f t="shared" si="8"/>
        <v>0.734011170494019</v>
      </c>
      <c r="V15" s="69"/>
      <c r="W15" s="84"/>
      <c r="X15" s="84">
        <f t="shared" si="10"/>
        <v>0</v>
      </c>
      <c r="Y15" s="84"/>
    </row>
    <row r="16" hidden="1" customHeight="1" spans="1:25">
      <c r="A16" s="47">
        <v>14</v>
      </c>
      <c r="B16" s="47">
        <v>367</v>
      </c>
      <c r="C16" s="48" t="s">
        <v>47</v>
      </c>
      <c r="D16" s="49" t="s">
        <v>33</v>
      </c>
      <c r="E16" s="50">
        <v>8893.58141571428</v>
      </c>
      <c r="F16" s="51">
        <f t="shared" si="0"/>
        <v>26680.7442471428</v>
      </c>
      <c r="G16" s="51">
        <v>2568.22436313206</v>
      </c>
      <c r="H16" s="51">
        <f t="shared" si="1"/>
        <v>7704.67308939618</v>
      </c>
      <c r="I16" s="66">
        <v>0.288772795017562</v>
      </c>
      <c r="J16" s="67">
        <v>10672.2976988571</v>
      </c>
      <c r="K16" s="67">
        <f t="shared" si="2"/>
        <v>32016.8930965713</v>
      </c>
      <c r="L16" s="67">
        <v>2898.30962610514</v>
      </c>
      <c r="M16" s="67">
        <f t="shared" si="3"/>
        <v>8694.92887831542</v>
      </c>
      <c r="N16" s="68">
        <v>0.271573161458522</v>
      </c>
      <c r="O16" s="69">
        <v>30630.73</v>
      </c>
      <c r="P16" s="69">
        <v>8282.59</v>
      </c>
      <c r="Q16" s="81">
        <f t="shared" si="4"/>
        <v>0.270401325727464</v>
      </c>
      <c r="R16" s="82">
        <f t="shared" si="5"/>
        <v>1.14804631071265</v>
      </c>
      <c r="S16" s="82">
        <f t="shared" si="6"/>
        <v>1.07500862189717</v>
      </c>
      <c r="T16" s="86">
        <f t="shared" si="7"/>
        <v>0.956705258927208</v>
      </c>
      <c r="U16" s="87">
        <f t="shared" si="8"/>
        <v>0.952577084403328</v>
      </c>
      <c r="V16" s="69">
        <v>400</v>
      </c>
      <c r="W16" s="84"/>
      <c r="X16" s="84">
        <f t="shared" si="10"/>
        <v>400</v>
      </c>
      <c r="Y16" s="84"/>
    </row>
    <row r="17" hidden="1" customHeight="1" spans="1:25">
      <c r="A17" s="47">
        <v>15</v>
      </c>
      <c r="B17" s="47">
        <v>578</v>
      </c>
      <c r="C17" s="48" t="s">
        <v>48</v>
      </c>
      <c r="D17" s="49" t="s">
        <v>29</v>
      </c>
      <c r="E17" s="50">
        <v>10598.512815</v>
      </c>
      <c r="F17" s="51">
        <f t="shared" si="0"/>
        <v>31795.538445</v>
      </c>
      <c r="G17" s="51">
        <v>3565.68333254807</v>
      </c>
      <c r="H17" s="51">
        <f t="shared" si="1"/>
        <v>10697.0499976442</v>
      </c>
      <c r="I17" s="66">
        <v>0.336432421679161</v>
      </c>
      <c r="J17" s="67">
        <v>12718.215378</v>
      </c>
      <c r="K17" s="67">
        <f t="shared" si="2"/>
        <v>38154.646134</v>
      </c>
      <c r="L17" s="67">
        <v>4023.96865115143</v>
      </c>
      <c r="M17" s="67">
        <f t="shared" si="3"/>
        <v>12071.9059534543</v>
      </c>
      <c r="N17" s="68">
        <v>0.316394126970998</v>
      </c>
      <c r="O17" s="69">
        <v>36143.79</v>
      </c>
      <c r="P17" s="69">
        <v>12397.23</v>
      </c>
      <c r="Q17" s="81">
        <f t="shared" si="4"/>
        <v>0.34299751077571</v>
      </c>
      <c r="R17" s="82">
        <f t="shared" si="5"/>
        <v>1.13675665730655</v>
      </c>
      <c r="S17" s="82">
        <f t="shared" si="6"/>
        <v>1.15893914702934</v>
      </c>
      <c r="T17" s="86">
        <f t="shared" si="7"/>
        <v>0.947297214422122</v>
      </c>
      <c r="U17" s="87">
        <f t="shared" si="8"/>
        <v>1.02694885528433</v>
      </c>
      <c r="V17" s="69">
        <v>400</v>
      </c>
      <c r="W17" s="84"/>
      <c r="X17" s="84">
        <f t="shared" si="10"/>
        <v>400</v>
      </c>
      <c r="Y17" s="84"/>
    </row>
    <row r="18" hidden="1" customHeight="1" spans="1:25">
      <c r="A18" s="47">
        <v>16</v>
      </c>
      <c r="B18" s="47">
        <v>514</v>
      </c>
      <c r="C18" s="48" t="s">
        <v>49</v>
      </c>
      <c r="D18" s="49" t="s">
        <v>40</v>
      </c>
      <c r="E18" s="50">
        <v>10949.1463125</v>
      </c>
      <c r="F18" s="51">
        <f t="shared" si="0"/>
        <v>32847.4389375</v>
      </c>
      <c r="G18" s="51">
        <v>3693.62488204286</v>
      </c>
      <c r="H18" s="51">
        <f t="shared" si="1"/>
        <v>11080.8746461286</v>
      </c>
      <c r="I18" s="66">
        <v>0.337343640921673</v>
      </c>
      <c r="J18" s="67">
        <v>13138.975575</v>
      </c>
      <c r="K18" s="67">
        <f t="shared" si="2"/>
        <v>39416.926725</v>
      </c>
      <c r="L18" s="67">
        <v>4168.35409885714</v>
      </c>
      <c r="M18" s="67">
        <f t="shared" si="3"/>
        <v>12505.0622965714</v>
      </c>
      <c r="N18" s="68">
        <v>0.31725107296709</v>
      </c>
      <c r="O18" s="69">
        <v>37263.78</v>
      </c>
      <c r="P18" s="69">
        <v>11451.84</v>
      </c>
      <c r="Q18" s="81">
        <f t="shared" si="4"/>
        <v>0.307318259178215</v>
      </c>
      <c r="R18" s="82">
        <f t="shared" si="5"/>
        <v>1.13445008820636</v>
      </c>
      <c r="S18" s="82">
        <f t="shared" si="6"/>
        <v>1.03347798488101</v>
      </c>
      <c r="T18" s="86">
        <f t="shared" si="7"/>
        <v>0.945375073505303</v>
      </c>
      <c r="U18" s="87">
        <f t="shared" si="8"/>
        <v>0.915776325491782</v>
      </c>
      <c r="V18" s="69">
        <v>400</v>
      </c>
      <c r="W18" s="84"/>
      <c r="X18" s="84">
        <f t="shared" si="10"/>
        <v>400</v>
      </c>
      <c r="Y18" s="84"/>
    </row>
    <row r="19" hidden="1" customHeight="1" spans="1:25">
      <c r="A19" s="47">
        <v>17</v>
      </c>
      <c r="B19" s="47">
        <v>385</v>
      </c>
      <c r="C19" s="48" t="s">
        <v>50</v>
      </c>
      <c r="D19" s="49" t="s">
        <v>40</v>
      </c>
      <c r="E19" s="50">
        <v>14291.9854392857</v>
      </c>
      <c r="F19" s="51">
        <f t="shared" si="0"/>
        <v>42875.9563178571</v>
      </c>
      <c r="G19" s="51">
        <v>3823.87789681071</v>
      </c>
      <c r="H19" s="51">
        <f t="shared" si="1"/>
        <v>11471.6336904321</v>
      </c>
      <c r="I19" s="66">
        <v>0.267554001720409</v>
      </c>
      <c r="J19" s="67">
        <v>17150.3825271429</v>
      </c>
      <c r="K19" s="67">
        <f t="shared" si="2"/>
        <v>51451.1475814287</v>
      </c>
      <c r="L19" s="67">
        <v>4315.34809671429</v>
      </c>
      <c r="M19" s="67">
        <f t="shared" si="3"/>
        <v>12946.0442901429</v>
      </c>
      <c r="N19" s="68">
        <v>0.251618183436122</v>
      </c>
      <c r="O19" s="69">
        <v>48392.25</v>
      </c>
      <c r="P19" s="69">
        <v>11650.37</v>
      </c>
      <c r="Q19" s="81">
        <f t="shared" si="4"/>
        <v>0.240748673599595</v>
      </c>
      <c r="R19" s="82">
        <f t="shared" si="5"/>
        <v>1.12865704128552</v>
      </c>
      <c r="S19" s="82">
        <f t="shared" si="6"/>
        <v>1.01558071974674</v>
      </c>
      <c r="T19" s="86">
        <f t="shared" si="7"/>
        <v>0.940547534404601</v>
      </c>
      <c r="U19" s="87">
        <f t="shared" si="8"/>
        <v>0.899917359997803</v>
      </c>
      <c r="V19" s="69">
        <v>400</v>
      </c>
      <c r="W19" s="84"/>
      <c r="X19" s="84">
        <f t="shared" si="10"/>
        <v>400</v>
      </c>
      <c r="Y19" s="84"/>
    </row>
    <row r="20" hidden="1" customHeight="1" spans="1:25">
      <c r="A20" s="47">
        <v>18</v>
      </c>
      <c r="B20" s="47">
        <v>747</v>
      </c>
      <c r="C20" s="48" t="s">
        <v>51</v>
      </c>
      <c r="D20" s="49" t="s">
        <v>29</v>
      </c>
      <c r="E20" s="50">
        <v>10379.5059696429</v>
      </c>
      <c r="F20" s="51">
        <f t="shared" si="0"/>
        <v>31138.5179089287</v>
      </c>
      <c r="G20" s="51">
        <v>2341.27700394107</v>
      </c>
      <c r="H20" s="51">
        <f t="shared" si="1"/>
        <v>7023.83101182321</v>
      </c>
      <c r="I20" s="66">
        <v>0.225567287189646</v>
      </c>
      <c r="J20" s="67">
        <v>12455.4071635714</v>
      </c>
      <c r="K20" s="67">
        <f t="shared" si="2"/>
        <v>37366.2214907142</v>
      </c>
      <c r="L20" s="67">
        <v>2642.19348407143</v>
      </c>
      <c r="M20" s="67">
        <f t="shared" si="3"/>
        <v>7926.58045221429</v>
      </c>
      <c r="N20" s="68">
        <v>0.212132245005936</v>
      </c>
      <c r="O20" s="69">
        <v>35073.22</v>
      </c>
      <c r="P20" s="69">
        <v>7223.5</v>
      </c>
      <c r="Q20" s="81">
        <f t="shared" si="4"/>
        <v>0.205954856725445</v>
      </c>
      <c r="R20" s="82">
        <f t="shared" si="5"/>
        <v>1.1263612514436</v>
      </c>
      <c r="S20" s="82">
        <f t="shared" si="6"/>
        <v>1.02842736219603</v>
      </c>
      <c r="T20" s="86">
        <f t="shared" si="7"/>
        <v>0.938634376203009</v>
      </c>
      <c r="U20" s="87">
        <f t="shared" si="8"/>
        <v>0.91130091261259</v>
      </c>
      <c r="V20" s="69">
        <v>400</v>
      </c>
      <c r="W20" s="84"/>
      <c r="X20" s="84">
        <f t="shared" si="10"/>
        <v>400</v>
      </c>
      <c r="Y20" s="84"/>
    </row>
    <row r="21" s="23" customFormat="1" hidden="1" customHeight="1" spans="1:25">
      <c r="A21" s="52">
        <v>19</v>
      </c>
      <c r="B21" s="52">
        <v>752</v>
      </c>
      <c r="C21" s="53" t="s">
        <v>52</v>
      </c>
      <c r="D21" s="54" t="s">
        <v>31</v>
      </c>
      <c r="E21" s="50">
        <v>5551.53212507143</v>
      </c>
      <c r="F21" s="55">
        <f t="shared" si="0"/>
        <v>16654.5963752143</v>
      </c>
      <c r="G21" s="51">
        <v>1480.0518865935</v>
      </c>
      <c r="H21" s="55">
        <f t="shared" si="1"/>
        <v>4440.1556597805</v>
      </c>
      <c r="I21" s="66">
        <v>0.266602417719857</v>
      </c>
      <c r="J21" s="67">
        <v>6661.83855008571</v>
      </c>
      <c r="K21" s="70">
        <f t="shared" si="2"/>
        <v>19985.5156502571</v>
      </c>
      <c r="L21" s="67">
        <v>1670.27799114</v>
      </c>
      <c r="M21" s="70">
        <f t="shared" si="3"/>
        <v>5010.83397342</v>
      </c>
      <c r="N21" s="68">
        <v>0.25072327685253</v>
      </c>
      <c r="O21" s="71">
        <v>18741.74</v>
      </c>
      <c r="P21" s="71">
        <v>3817.1</v>
      </c>
      <c r="Q21" s="82">
        <f t="shared" si="4"/>
        <v>0.203668389381135</v>
      </c>
      <c r="R21" s="82">
        <f t="shared" si="5"/>
        <v>1.1253193759707</v>
      </c>
      <c r="S21" s="82">
        <f t="shared" si="6"/>
        <v>0.85967706821087</v>
      </c>
      <c r="T21" s="82">
        <f t="shared" si="7"/>
        <v>0.93776614664225</v>
      </c>
      <c r="U21" s="83">
        <f t="shared" si="8"/>
        <v>0.761769402109076</v>
      </c>
      <c r="V21" s="69"/>
      <c r="W21" s="84"/>
      <c r="X21" s="85">
        <f t="shared" si="10"/>
        <v>0</v>
      </c>
      <c r="Y21" s="85"/>
    </row>
    <row r="22" hidden="1" customHeight="1" spans="1:25">
      <c r="A22" s="47">
        <v>20</v>
      </c>
      <c r="B22" s="47">
        <v>591</v>
      </c>
      <c r="C22" s="48" t="s">
        <v>53</v>
      </c>
      <c r="D22" s="49" t="s">
        <v>40</v>
      </c>
      <c r="E22" s="50">
        <v>6961.3219665</v>
      </c>
      <c r="F22" s="51">
        <f t="shared" si="0"/>
        <v>20883.9658995</v>
      </c>
      <c r="G22" s="51">
        <v>2083.57211210657</v>
      </c>
      <c r="H22" s="51">
        <f t="shared" si="1"/>
        <v>6250.71633631971</v>
      </c>
      <c r="I22" s="66">
        <v>0.299306959530583</v>
      </c>
      <c r="J22" s="67">
        <v>8353.5863598</v>
      </c>
      <c r="K22" s="67">
        <f t="shared" si="2"/>
        <v>25060.7590794</v>
      </c>
      <c r="L22" s="67">
        <v>2351.36664689143</v>
      </c>
      <c r="M22" s="67">
        <f t="shared" si="3"/>
        <v>7054.09994067429</v>
      </c>
      <c r="N22" s="68">
        <v>0.281479899245062</v>
      </c>
      <c r="O22" s="69">
        <v>23366.78</v>
      </c>
      <c r="P22" s="69">
        <v>7365.46</v>
      </c>
      <c r="Q22" s="81">
        <f t="shared" si="4"/>
        <v>0.315210739348768</v>
      </c>
      <c r="R22" s="82">
        <f t="shared" si="5"/>
        <v>1.11888614032641</v>
      </c>
      <c r="S22" s="82">
        <f t="shared" si="6"/>
        <v>1.1783385461284</v>
      </c>
      <c r="T22" s="86">
        <f t="shared" si="7"/>
        <v>0.932405116938678</v>
      </c>
      <c r="U22" s="87">
        <f t="shared" si="8"/>
        <v>1.04413887837489</v>
      </c>
      <c r="V22" s="69">
        <v>400</v>
      </c>
      <c r="W22" s="84"/>
      <c r="X22" s="84">
        <f t="shared" si="10"/>
        <v>400</v>
      </c>
      <c r="Y22" s="84"/>
    </row>
    <row r="23" hidden="1" customHeight="1" spans="1:25">
      <c r="A23" s="47">
        <v>21</v>
      </c>
      <c r="B23" s="47">
        <v>104838</v>
      </c>
      <c r="C23" s="48" t="s">
        <v>54</v>
      </c>
      <c r="D23" s="49" t="s">
        <v>33</v>
      </c>
      <c r="E23" s="50">
        <v>3888.11970642857</v>
      </c>
      <c r="F23" s="51">
        <f t="shared" si="0"/>
        <v>11664.3591192857</v>
      </c>
      <c r="G23" s="51">
        <v>1082.85883839257</v>
      </c>
      <c r="H23" s="51">
        <f t="shared" si="1"/>
        <v>3248.57651517771</v>
      </c>
      <c r="I23" s="66">
        <v>0.278504500929379</v>
      </c>
      <c r="J23" s="67">
        <v>4665.74364771429</v>
      </c>
      <c r="K23" s="67">
        <f t="shared" si="2"/>
        <v>13997.2309431429</v>
      </c>
      <c r="L23" s="67">
        <v>1222.03505273143</v>
      </c>
      <c r="M23" s="67">
        <f t="shared" si="3"/>
        <v>3666.10515819429</v>
      </c>
      <c r="N23" s="68">
        <v>0.261916458554275</v>
      </c>
      <c r="O23" s="69">
        <v>12957.9</v>
      </c>
      <c r="P23" s="69">
        <v>3597.56</v>
      </c>
      <c r="Q23" s="81">
        <f t="shared" si="4"/>
        <v>0.277634493243504</v>
      </c>
      <c r="R23" s="82">
        <f t="shared" si="5"/>
        <v>1.11089686689906</v>
      </c>
      <c r="S23" s="82">
        <f t="shared" si="6"/>
        <v>1.10742658613451</v>
      </c>
      <c r="T23" s="86">
        <f t="shared" si="7"/>
        <v>0.925747389082551</v>
      </c>
      <c r="U23" s="87">
        <f t="shared" si="8"/>
        <v>0.981303002713634</v>
      </c>
      <c r="V23" s="69">
        <v>400</v>
      </c>
      <c r="W23" s="84"/>
      <c r="X23" s="84">
        <f t="shared" si="10"/>
        <v>400</v>
      </c>
      <c r="Y23" s="84"/>
    </row>
    <row r="24" s="23" customFormat="1" customHeight="1" spans="1:25">
      <c r="A24" s="52">
        <v>22</v>
      </c>
      <c r="B24" s="52">
        <v>730</v>
      </c>
      <c r="C24" s="53" t="s">
        <v>55</v>
      </c>
      <c r="D24" s="54" t="s">
        <v>31</v>
      </c>
      <c r="E24" s="50">
        <v>13696.7441065714</v>
      </c>
      <c r="F24" s="55">
        <f t="shared" si="0"/>
        <v>41090.2323197142</v>
      </c>
      <c r="G24" s="51">
        <v>3995.22587731457</v>
      </c>
      <c r="H24" s="55">
        <f t="shared" si="1"/>
        <v>11985.6776319437</v>
      </c>
      <c r="I24" s="66">
        <v>0.291691649214483</v>
      </c>
      <c r="J24" s="67">
        <v>16436.0929278857</v>
      </c>
      <c r="K24" s="70">
        <f t="shared" si="2"/>
        <v>49308.2787836571</v>
      </c>
      <c r="L24" s="67">
        <v>4508.71885841143</v>
      </c>
      <c r="M24" s="70">
        <f t="shared" si="3"/>
        <v>13526.1565752343</v>
      </c>
      <c r="N24" s="68">
        <v>0.27431816540547</v>
      </c>
      <c r="O24" s="71">
        <v>45589.14</v>
      </c>
      <c r="P24" s="71">
        <v>14147.4</v>
      </c>
      <c r="Q24" s="82">
        <f t="shared" si="4"/>
        <v>0.31032390608816</v>
      </c>
      <c r="R24" s="82">
        <f t="shared" si="5"/>
        <v>1.10948849462035</v>
      </c>
      <c r="S24" s="82">
        <f t="shared" si="6"/>
        <v>1.18035879442435</v>
      </c>
      <c r="T24" s="82">
        <f t="shared" si="7"/>
        <v>0.924573745516954</v>
      </c>
      <c r="U24" s="83">
        <f t="shared" si="8"/>
        <v>1.04592904283713</v>
      </c>
      <c r="V24" s="69">
        <v>400</v>
      </c>
      <c r="W24" s="84"/>
      <c r="X24" s="85">
        <f t="shared" si="10"/>
        <v>400</v>
      </c>
      <c r="Y24" s="85"/>
    </row>
    <row r="25" s="23" customFormat="1" customHeight="1" spans="1:25">
      <c r="A25" s="52">
        <v>23</v>
      </c>
      <c r="B25" s="52">
        <v>359</v>
      </c>
      <c r="C25" s="53" t="s">
        <v>56</v>
      </c>
      <c r="D25" s="54" t="s">
        <v>31</v>
      </c>
      <c r="E25" s="50">
        <v>11587.2695871429</v>
      </c>
      <c r="F25" s="55">
        <f t="shared" si="0"/>
        <v>34761.8087614287</v>
      </c>
      <c r="G25" s="51">
        <v>2842.16031036771</v>
      </c>
      <c r="H25" s="55">
        <f t="shared" si="1"/>
        <v>8526.48093110313</v>
      </c>
      <c r="I25" s="66">
        <v>0.245283005542682</v>
      </c>
      <c r="J25" s="67">
        <v>13904.7235045714</v>
      </c>
      <c r="K25" s="70">
        <f t="shared" si="2"/>
        <v>41714.1705137142</v>
      </c>
      <c r="L25" s="67">
        <v>3207.45364179429</v>
      </c>
      <c r="M25" s="70">
        <f t="shared" si="3"/>
        <v>9622.36092538287</v>
      </c>
      <c r="N25" s="68">
        <v>0.230673672924153</v>
      </c>
      <c r="O25" s="71">
        <v>38555.99</v>
      </c>
      <c r="P25" s="71">
        <v>8878.6</v>
      </c>
      <c r="Q25" s="82">
        <f t="shared" si="4"/>
        <v>0.230278096866401</v>
      </c>
      <c r="R25" s="82">
        <f t="shared" si="5"/>
        <v>1.10914798089509</v>
      </c>
      <c r="S25" s="82">
        <f t="shared" si="6"/>
        <v>1.04129711562626</v>
      </c>
      <c r="T25" s="82">
        <f t="shared" si="7"/>
        <v>0.92428998407925</v>
      </c>
      <c r="U25" s="83">
        <f t="shared" si="8"/>
        <v>0.922704944124378</v>
      </c>
      <c r="V25" s="69">
        <v>400</v>
      </c>
      <c r="W25" s="84"/>
      <c r="X25" s="85">
        <f t="shared" si="10"/>
        <v>400</v>
      </c>
      <c r="Y25" s="85"/>
    </row>
    <row r="26" hidden="1" customHeight="1" spans="1:25">
      <c r="A26" s="47">
        <v>24</v>
      </c>
      <c r="B26" s="47">
        <v>598</v>
      </c>
      <c r="C26" s="48" t="s">
        <v>57</v>
      </c>
      <c r="D26" s="49" t="s">
        <v>46</v>
      </c>
      <c r="E26" s="50">
        <v>10212.7372875</v>
      </c>
      <c r="F26" s="51">
        <f t="shared" si="0"/>
        <v>30638.2118625</v>
      </c>
      <c r="G26" s="51">
        <v>3377.89671066964</v>
      </c>
      <c r="H26" s="51">
        <f t="shared" si="1"/>
        <v>10133.6901320089</v>
      </c>
      <c r="I26" s="66">
        <v>0.33075331476548</v>
      </c>
      <c r="J26" s="67">
        <v>12255.284745</v>
      </c>
      <c r="K26" s="67">
        <f t="shared" si="2"/>
        <v>36765.854235</v>
      </c>
      <c r="L26" s="67">
        <v>3812.04644464286</v>
      </c>
      <c r="M26" s="67">
        <f t="shared" si="3"/>
        <v>11436.1393339286</v>
      </c>
      <c r="N26" s="68">
        <v>0.311053274074119</v>
      </c>
      <c r="O26" s="69">
        <v>33977.37</v>
      </c>
      <c r="P26" s="69">
        <v>8565.03</v>
      </c>
      <c r="Q26" s="81">
        <f t="shared" si="4"/>
        <v>0.252080428826598</v>
      </c>
      <c r="R26" s="82">
        <f t="shared" si="5"/>
        <v>1.10898671738696</v>
      </c>
      <c r="S26" s="86">
        <f t="shared" si="6"/>
        <v>0.845203463735876</v>
      </c>
      <c r="T26" s="86">
        <f t="shared" si="7"/>
        <v>0.924155597822464</v>
      </c>
      <c r="U26" s="87">
        <f t="shared" si="8"/>
        <v>0.748944180365955</v>
      </c>
      <c r="V26" s="69"/>
      <c r="W26" s="84"/>
      <c r="X26" s="84">
        <f t="shared" si="10"/>
        <v>0</v>
      </c>
      <c r="Y26" s="84"/>
    </row>
    <row r="27" hidden="1" customHeight="1" spans="1:25">
      <c r="A27" s="47">
        <v>25</v>
      </c>
      <c r="B27" s="47">
        <v>706</v>
      </c>
      <c r="C27" s="48" t="s">
        <v>58</v>
      </c>
      <c r="D27" s="49" t="s">
        <v>33</v>
      </c>
      <c r="E27" s="50">
        <v>5639.80032</v>
      </c>
      <c r="F27" s="51">
        <f t="shared" si="0"/>
        <v>16919.40096</v>
      </c>
      <c r="G27" s="51">
        <v>1479.80243504186</v>
      </c>
      <c r="H27" s="51">
        <f t="shared" si="1"/>
        <v>4439.40730512558</v>
      </c>
      <c r="I27" s="66">
        <v>0.262385607836885</v>
      </c>
      <c r="J27" s="67">
        <v>6767.760384</v>
      </c>
      <c r="K27" s="67">
        <f t="shared" si="2"/>
        <v>20303.281152</v>
      </c>
      <c r="L27" s="67">
        <v>1669.99647841714</v>
      </c>
      <c r="M27" s="67">
        <f t="shared" si="3"/>
        <v>5009.98943525142</v>
      </c>
      <c r="N27" s="68">
        <v>0.24675762492497</v>
      </c>
      <c r="O27" s="69">
        <v>18591.59</v>
      </c>
      <c r="P27" s="69">
        <v>4957.99</v>
      </c>
      <c r="Q27" s="81">
        <f t="shared" si="4"/>
        <v>0.266679181285732</v>
      </c>
      <c r="R27" s="82">
        <f t="shared" si="5"/>
        <v>1.09883263857588</v>
      </c>
      <c r="S27" s="82">
        <f t="shared" si="6"/>
        <v>1.11681349766571</v>
      </c>
      <c r="T27" s="86">
        <f t="shared" si="7"/>
        <v>0.915693865479896</v>
      </c>
      <c r="U27" s="87">
        <f t="shared" si="8"/>
        <v>0.989620849320452</v>
      </c>
      <c r="V27" s="69">
        <v>400</v>
      </c>
      <c r="W27" s="84"/>
      <c r="X27" s="84">
        <f t="shared" si="10"/>
        <v>400</v>
      </c>
      <c r="Y27" s="84"/>
    </row>
    <row r="28" s="23" customFormat="1" customHeight="1" spans="1:25">
      <c r="A28" s="52">
        <v>26</v>
      </c>
      <c r="B28" s="52">
        <v>727</v>
      </c>
      <c r="C28" s="53" t="s">
        <v>59</v>
      </c>
      <c r="D28" s="54" t="s">
        <v>31</v>
      </c>
      <c r="E28" s="50">
        <v>7021.00935642857</v>
      </c>
      <c r="F28" s="55">
        <f t="shared" si="0"/>
        <v>21063.0280692857</v>
      </c>
      <c r="G28" s="51">
        <v>1962.69240130071</v>
      </c>
      <c r="H28" s="55">
        <f t="shared" si="1"/>
        <v>5888.07720390213</v>
      </c>
      <c r="I28" s="66">
        <v>0.279545618252685</v>
      </c>
      <c r="J28" s="67">
        <v>8425.21122771429</v>
      </c>
      <c r="K28" s="70">
        <f t="shared" si="2"/>
        <v>25275.6336831429</v>
      </c>
      <c r="L28" s="67">
        <v>2214.95067231429</v>
      </c>
      <c r="M28" s="70">
        <f t="shared" si="3"/>
        <v>6644.85201694287</v>
      </c>
      <c r="N28" s="68">
        <v>0.262895565754877</v>
      </c>
      <c r="O28" s="71">
        <v>22725.95</v>
      </c>
      <c r="P28" s="71">
        <v>6015.37</v>
      </c>
      <c r="Q28" s="82">
        <f t="shared" si="4"/>
        <v>0.26469168505607</v>
      </c>
      <c r="R28" s="82">
        <f t="shared" si="5"/>
        <v>1.07894980366755</v>
      </c>
      <c r="S28" s="82">
        <f t="shared" si="6"/>
        <v>1.02161873760988</v>
      </c>
      <c r="T28" s="82">
        <f t="shared" si="7"/>
        <v>0.899124836389628</v>
      </c>
      <c r="U28" s="83">
        <f t="shared" si="8"/>
        <v>0.905267714715417</v>
      </c>
      <c r="V28" s="69">
        <v>400</v>
      </c>
      <c r="W28" s="84"/>
      <c r="X28" s="85">
        <f t="shared" si="10"/>
        <v>400</v>
      </c>
      <c r="Y28" s="85"/>
    </row>
    <row r="29" hidden="1" customHeight="1" spans="1:25">
      <c r="A29" s="47">
        <v>27</v>
      </c>
      <c r="B29" s="47">
        <v>721</v>
      </c>
      <c r="C29" s="48" t="s">
        <v>60</v>
      </c>
      <c r="D29" s="49" t="s">
        <v>40</v>
      </c>
      <c r="E29" s="50">
        <v>7857.48970285714</v>
      </c>
      <c r="F29" s="51">
        <f t="shared" si="0"/>
        <v>23572.4691085714</v>
      </c>
      <c r="G29" s="51">
        <v>2512.34516099443</v>
      </c>
      <c r="H29" s="51">
        <f t="shared" si="1"/>
        <v>7537.03548298329</v>
      </c>
      <c r="I29" s="66">
        <v>0.319738905935936</v>
      </c>
      <c r="J29" s="67">
        <v>9428.98764342857</v>
      </c>
      <c r="K29" s="67">
        <f t="shared" si="2"/>
        <v>28286.9629302857</v>
      </c>
      <c r="L29" s="67">
        <v>2835.24845754857</v>
      </c>
      <c r="M29" s="67">
        <f t="shared" si="3"/>
        <v>8505.74537264571</v>
      </c>
      <c r="N29" s="68">
        <v>0.300694895864517</v>
      </c>
      <c r="O29" s="69">
        <v>25413.74</v>
      </c>
      <c r="P29" s="69">
        <v>7987.68</v>
      </c>
      <c r="Q29" s="81">
        <f t="shared" si="4"/>
        <v>0.314305568562518</v>
      </c>
      <c r="R29" s="82">
        <f t="shared" si="5"/>
        <v>1.07811107453139</v>
      </c>
      <c r="S29" s="82">
        <f t="shared" si="6"/>
        <v>1.05979068534759</v>
      </c>
      <c r="T29" s="86">
        <f t="shared" si="7"/>
        <v>0.898425895442827</v>
      </c>
      <c r="U29" s="87">
        <f t="shared" si="8"/>
        <v>0.939092301738564</v>
      </c>
      <c r="V29" s="69">
        <v>400</v>
      </c>
      <c r="W29" s="84"/>
      <c r="X29" s="84">
        <f t="shared" si="10"/>
        <v>400</v>
      </c>
      <c r="Y29" s="84"/>
    </row>
    <row r="30" hidden="1" customHeight="1" spans="1:25">
      <c r="A30" s="47">
        <v>28</v>
      </c>
      <c r="B30" s="47">
        <v>746</v>
      </c>
      <c r="C30" s="48" t="s">
        <v>61</v>
      </c>
      <c r="D30" s="49" t="s">
        <v>40</v>
      </c>
      <c r="E30" s="50">
        <v>8902.45225414286</v>
      </c>
      <c r="F30" s="51">
        <f t="shared" si="0"/>
        <v>26707.3567624286</v>
      </c>
      <c r="G30" s="51">
        <v>2902.99105508657</v>
      </c>
      <c r="H30" s="51">
        <f t="shared" si="1"/>
        <v>8708.97316525971</v>
      </c>
      <c r="I30" s="66">
        <v>0.326088921592995</v>
      </c>
      <c r="J30" s="67">
        <v>10682.9427049714</v>
      </c>
      <c r="K30" s="67">
        <f t="shared" si="2"/>
        <v>32048.8281149142</v>
      </c>
      <c r="L30" s="67">
        <v>3276.10275809143</v>
      </c>
      <c r="M30" s="67">
        <f t="shared" si="3"/>
        <v>9828.30827427429</v>
      </c>
      <c r="N30" s="68">
        <v>0.306666697422879</v>
      </c>
      <c r="O30" s="69">
        <v>28553.97</v>
      </c>
      <c r="P30" s="69">
        <v>8316.75</v>
      </c>
      <c r="Q30" s="81">
        <f t="shared" si="4"/>
        <v>0.291264227005912</v>
      </c>
      <c r="R30" s="82">
        <f t="shared" si="5"/>
        <v>1.06914249335858</v>
      </c>
      <c r="S30" s="86">
        <f t="shared" si="6"/>
        <v>0.954963328303238</v>
      </c>
      <c r="T30" s="86">
        <f t="shared" si="7"/>
        <v>0.890952077798819</v>
      </c>
      <c r="U30" s="87">
        <f t="shared" si="8"/>
        <v>0.846203615913146</v>
      </c>
      <c r="V30" s="69"/>
      <c r="W30" s="84"/>
      <c r="X30" s="84">
        <f t="shared" si="10"/>
        <v>0</v>
      </c>
      <c r="Y30" s="84"/>
    </row>
    <row r="31" hidden="1" customHeight="1" spans="1:25">
      <c r="A31" s="47">
        <v>29</v>
      </c>
      <c r="B31" s="47">
        <v>399</v>
      </c>
      <c r="C31" s="48" t="s">
        <v>62</v>
      </c>
      <c r="D31" s="49" t="s">
        <v>46</v>
      </c>
      <c r="E31" s="50">
        <v>10095.2040844286</v>
      </c>
      <c r="F31" s="51">
        <f t="shared" si="0"/>
        <v>30285.6122532858</v>
      </c>
      <c r="G31" s="51">
        <v>2574.55038301843</v>
      </c>
      <c r="H31" s="51">
        <f t="shared" si="1"/>
        <v>7723.65114905529</v>
      </c>
      <c r="I31" s="66">
        <v>0.255027076370805</v>
      </c>
      <c r="J31" s="67">
        <v>12114.2449013143</v>
      </c>
      <c r="K31" s="67">
        <f t="shared" si="2"/>
        <v>36342.7347039429</v>
      </c>
      <c r="L31" s="67">
        <v>2905.44870810857</v>
      </c>
      <c r="M31" s="67">
        <f t="shared" si="3"/>
        <v>8716.34612432571</v>
      </c>
      <c r="N31" s="68">
        <v>0.239837375897309</v>
      </c>
      <c r="O31" s="69">
        <v>32327.61</v>
      </c>
      <c r="P31" s="69">
        <v>8094.78</v>
      </c>
      <c r="Q31" s="81">
        <f t="shared" si="4"/>
        <v>0.250398343706819</v>
      </c>
      <c r="R31" s="82">
        <f t="shared" si="5"/>
        <v>1.06742468105437</v>
      </c>
      <c r="S31" s="82">
        <f t="shared" si="6"/>
        <v>1.04805095980935</v>
      </c>
      <c r="T31" s="86">
        <f t="shared" si="7"/>
        <v>0.889520567545312</v>
      </c>
      <c r="U31" s="87">
        <f t="shared" si="8"/>
        <v>0.928689600497732</v>
      </c>
      <c r="V31" s="69">
        <v>400</v>
      </c>
      <c r="W31" s="84"/>
      <c r="X31" s="84">
        <f t="shared" si="10"/>
        <v>400</v>
      </c>
      <c r="Y31" s="84"/>
    </row>
    <row r="32" hidden="1" customHeight="1" spans="1:25">
      <c r="A32" s="47">
        <v>30</v>
      </c>
      <c r="B32" s="47">
        <v>355</v>
      </c>
      <c r="C32" s="48" t="s">
        <v>63</v>
      </c>
      <c r="D32" s="49" t="s">
        <v>29</v>
      </c>
      <c r="E32" s="50">
        <v>11034.46733895</v>
      </c>
      <c r="F32" s="51">
        <f t="shared" si="0"/>
        <v>33103.40201685</v>
      </c>
      <c r="G32" s="51">
        <v>3297.02170227111</v>
      </c>
      <c r="H32" s="51">
        <f t="shared" si="1"/>
        <v>9891.06510681333</v>
      </c>
      <c r="I32" s="66">
        <v>0.298793009303958</v>
      </c>
      <c r="J32" s="67">
        <v>13241.36080674</v>
      </c>
      <c r="K32" s="67">
        <f t="shared" si="2"/>
        <v>39724.08242022</v>
      </c>
      <c r="L32" s="67">
        <v>3720.7768426884</v>
      </c>
      <c r="M32" s="67">
        <f t="shared" si="3"/>
        <v>11162.3305280652</v>
      </c>
      <c r="N32" s="68">
        <v>0.280996560473942</v>
      </c>
      <c r="O32" s="69">
        <v>35274.68</v>
      </c>
      <c r="P32" s="69">
        <v>11322.58</v>
      </c>
      <c r="Q32" s="81">
        <f t="shared" si="4"/>
        <v>0.320983209486238</v>
      </c>
      <c r="R32" s="82">
        <f t="shared" si="5"/>
        <v>1.06559078073138</v>
      </c>
      <c r="S32" s="82">
        <f t="shared" si="6"/>
        <v>1.14472808314653</v>
      </c>
      <c r="T32" s="86">
        <f t="shared" si="7"/>
        <v>0.887992317276152</v>
      </c>
      <c r="U32" s="87">
        <f t="shared" si="8"/>
        <v>1.01435627367707</v>
      </c>
      <c r="V32" s="69">
        <v>400</v>
      </c>
      <c r="W32" s="84"/>
      <c r="X32" s="84">
        <f t="shared" si="10"/>
        <v>400</v>
      </c>
      <c r="Y32" s="84"/>
    </row>
    <row r="33" s="23" customFormat="1" customHeight="1" spans="1:25">
      <c r="A33" s="52">
        <v>31</v>
      </c>
      <c r="B33" s="52">
        <v>726</v>
      </c>
      <c r="C33" s="53" t="s">
        <v>64</v>
      </c>
      <c r="D33" s="54" t="s">
        <v>31</v>
      </c>
      <c r="E33" s="50">
        <v>11990.0540500714</v>
      </c>
      <c r="F33" s="55">
        <f t="shared" si="0"/>
        <v>35970.1621502142</v>
      </c>
      <c r="G33" s="51">
        <v>3262.2427530495</v>
      </c>
      <c r="H33" s="55">
        <f t="shared" si="1"/>
        <v>9786.7282591485</v>
      </c>
      <c r="I33" s="66">
        <v>0.272079069821213</v>
      </c>
      <c r="J33" s="67">
        <v>14388.0648600857</v>
      </c>
      <c r="K33" s="70">
        <f t="shared" si="2"/>
        <v>43164.1945802571</v>
      </c>
      <c r="L33" s="67">
        <v>3681.52787178</v>
      </c>
      <c r="M33" s="70">
        <f t="shared" si="3"/>
        <v>11044.58361534</v>
      </c>
      <c r="N33" s="68">
        <v>0.255873733374181</v>
      </c>
      <c r="O33" s="71">
        <v>38249.11</v>
      </c>
      <c r="P33" s="71">
        <v>9796.76</v>
      </c>
      <c r="Q33" s="82">
        <f t="shared" si="4"/>
        <v>0.25613040407999</v>
      </c>
      <c r="R33" s="82">
        <f t="shared" si="5"/>
        <v>1.06335661875164</v>
      </c>
      <c r="S33" s="82">
        <f t="shared" si="6"/>
        <v>1.00102503518907</v>
      </c>
      <c r="T33" s="82">
        <f t="shared" si="7"/>
        <v>0.886130515626366</v>
      </c>
      <c r="U33" s="83">
        <f t="shared" si="8"/>
        <v>0.887019406181426</v>
      </c>
      <c r="V33" s="69">
        <v>400</v>
      </c>
      <c r="W33" s="84"/>
      <c r="X33" s="85">
        <f t="shared" si="10"/>
        <v>400</v>
      </c>
      <c r="Y33" s="85"/>
    </row>
    <row r="34" hidden="1" customHeight="1" spans="1:25">
      <c r="A34" s="47">
        <v>32</v>
      </c>
      <c r="B34" s="47">
        <v>737</v>
      </c>
      <c r="C34" s="48" t="s">
        <v>65</v>
      </c>
      <c r="D34" s="49" t="s">
        <v>46</v>
      </c>
      <c r="E34" s="50">
        <v>8360.726715</v>
      </c>
      <c r="F34" s="51">
        <f t="shared" si="0"/>
        <v>25082.180145</v>
      </c>
      <c r="G34" s="51">
        <v>2917.31021434286</v>
      </c>
      <c r="H34" s="51">
        <f t="shared" si="1"/>
        <v>8751.93064302858</v>
      </c>
      <c r="I34" s="66">
        <v>0.348930220277252</v>
      </c>
      <c r="J34" s="67">
        <v>10032.872058</v>
      </c>
      <c r="K34" s="67">
        <f t="shared" si="2"/>
        <v>30098.616174</v>
      </c>
      <c r="L34" s="67">
        <v>3292.26231085714</v>
      </c>
      <c r="M34" s="67">
        <f t="shared" si="3"/>
        <v>9876.78693257142</v>
      </c>
      <c r="N34" s="68">
        <v>0.328147542580488</v>
      </c>
      <c r="O34" s="69">
        <v>26537.79</v>
      </c>
      <c r="P34" s="69">
        <v>8666.84</v>
      </c>
      <c r="Q34" s="81">
        <f t="shared" si="4"/>
        <v>0.326584843726625</v>
      </c>
      <c r="R34" s="82">
        <f t="shared" si="5"/>
        <v>1.05803362572891</v>
      </c>
      <c r="S34" s="86">
        <f t="shared" si="6"/>
        <v>0.990277500302592</v>
      </c>
      <c r="T34" s="86">
        <f t="shared" si="7"/>
        <v>0.881694688107424</v>
      </c>
      <c r="U34" s="87">
        <f t="shared" si="8"/>
        <v>0.877495896101465</v>
      </c>
      <c r="V34" s="69"/>
      <c r="W34" s="84"/>
      <c r="X34" s="84">
        <f t="shared" si="10"/>
        <v>0</v>
      </c>
      <c r="Y34" s="84"/>
    </row>
    <row r="35" hidden="1" customHeight="1" spans="1:25">
      <c r="A35" s="47">
        <v>33</v>
      </c>
      <c r="B35" s="47">
        <v>738</v>
      </c>
      <c r="C35" s="48" t="s">
        <v>66</v>
      </c>
      <c r="D35" s="49" t="s">
        <v>33</v>
      </c>
      <c r="E35" s="50">
        <v>6435.49061571429</v>
      </c>
      <c r="F35" s="51">
        <f t="shared" si="0"/>
        <v>19306.4718471429</v>
      </c>
      <c r="G35" s="51">
        <v>1796.34595790571</v>
      </c>
      <c r="H35" s="51">
        <f t="shared" si="1"/>
        <v>5389.03787371713</v>
      </c>
      <c r="I35" s="66">
        <v>0.279131159560604</v>
      </c>
      <c r="J35" s="67">
        <v>7722.58873885714</v>
      </c>
      <c r="K35" s="67">
        <f t="shared" si="2"/>
        <v>23167.7662165714</v>
      </c>
      <c r="L35" s="67">
        <v>2027.22427851429</v>
      </c>
      <c r="M35" s="67">
        <f t="shared" si="3"/>
        <v>6081.67283554287</v>
      </c>
      <c r="N35" s="68">
        <v>0.262505792690223</v>
      </c>
      <c r="O35" s="69">
        <v>20382.46</v>
      </c>
      <c r="P35" s="69">
        <v>6109.93</v>
      </c>
      <c r="Q35" s="81">
        <f t="shared" si="4"/>
        <v>0.299764110907123</v>
      </c>
      <c r="R35" s="82">
        <f t="shared" si="5"/>
        <v>1.05573199294911</v>
      </c>
      <c r="S35" s="82">
        <f t="shared" si="6"/>
        <v>1.13377009833216</v>
      </c>
      <c r="T35" s="86">
        <f t="shared" si="7"/>
        <v>0.879776660790925</v>
      </c>
      <c r="U35" s="87">
        <f t="shared" si="8"/>
        <v>1.00464628157766</v>
      </c>
      <c r="V35" s="69">
        <v>400</v>
      </c>
      <c r="W35" s="84"/>
      <c r="X35" s="84">
        <f t="shared" si="10"/>
        <v>400</v>
      </c>
      <c r="Y35" s="84"/>
    </row>
    <row r="36" hidden="1" customHeight="1" spans="1:25">
      <c r="A36" s="47">
        <v>34</v>
      </c>
      <c r="B36" s="47">
        <v>104430</v>
      </c>
      <c r="C36" s="48" t="s">
        <v>67</v>
      </c>
      <c r="D36" s="49" t="s">
        <v>46</v>
      </c>
      <c r="E36" s="50">
        <v>3862.25082257143</v>
      </c>
      <c r="F36" s="51">
        <f t="shared" si="0"/>
        <v>11586.7524677143</v>
      </c>
      <c r="G36" s="51">
        <v>960.255671208428</v>
      </c>
      <c r="H36" s="51">
        <f t="shared" si="1"/>
        <v>2880.76701362528</v>
      </c>
      <c r="I36" s="66">
        <v>0.248625921857945</v>
      </c>
      <c r="J36" s="67">
        <v>4634.70098708571</v>
      </c>
      <c r="K36" s="67">
        <f t="shared" si="2"/>
        <v>13904.1029612571</v>
      </c>
      <c r="L36" s="67">
        <v>1083.67411170857</v>
      </c>
      <c r="M36" s="67">
        <f t="shared" si="3"/>
        <v>3251.02233512571</v>
      </c>
      <c r="N36" s="68">
        <v>0.233817481371108</v>
      </c>
      <c r="O36" s="69">
        <v>12174.85</v>
      </c>
      <c r="P36" s="69">
        <v>3600.21</v>
      </c>
      <c r="Q36" s="81">
        <f t="shared" si="4"/>
        <v>0.295708776699508</v>
      </c>
      <c r="R36" s="82">
        <f t="shared" si="5"/>
        <v>1.05075602796594</v>
      </c>
      <c r="S36" s="82">
        <f t="shared" si="6"/>
        <v>1.24974008067016</v>
      </c>
      <c r="T36" s="86">
        <f t="shared" si="7"/>
        <v>0.87563002330495</v>
      </c>
      <c r="U36" s="87">
        <f t="shared" si="8"/>
        <v>1.10740857148273</v>
      </c>
      <c r="V36" s="69">
        <v>400</v>
      </c>
      <c r="W36" s="84"/>
      <c r="X36" s="84">
        <f t="shared" ref="X36:X67" si="11">V36+W36</f>
        <v>400</v>
      </c>
      <c r="Y36" s="84"/>
    </row>
    <row r="37" hidden="1" customHeight="1" spans="1:25">
      <c r="A37" s="47">
        <v>35</v>
      </c>
      <c r="B37" s="47">
        <v>373</v>
      </c>
      <c r="C37" s="48" t="s">
        <v>68</v>
      </c>
      <c r="D37" s="49" t="s">
        <v>29</v>
      </c>
      <c r="E37" s="50">
        <v>12767.7813685714</v>
      </c>
      <c r="F37" s="51">
        <f t="shared" si="0"/>
        <v>38303.3441057142</v>
      </c>
      <c r="G37" s="51">
        <v>3828.14112879</v>
      </c>
      <c r="H37" s="51">
        <f t="shared" si="1"/>
        <v>11484.42338637</v>
      </c>
      <c r="I37" s="66">
        <v>0.299828217470356</v>
      </c>
      <c r="J37" s="67">
        <v>15321.3376422857</v>
      </c>
      <c r="K37" s="67">
        <f t="shared" si="2"/>
        <v>45964.0129268571</v>
      </c>
      <c r="L37" s="67">
        <v>4320.1592676</v>
      </c>
      <c r="M37" s="67">
        <f t="shared" si="3"/>
        <v>12960.4778028</v>
      </c>
      <c r="N37" s="68">
        <v>0.28197011047369</v>
      </c>
      <c r="O37" s="69">
        <v>40072.37</v>
      </c>
      <c r="P37" s="69">
        <v>10438.67</v>
      </c>
      <c r="Q37" s="81">
        <f t="shared" si="4"/>
        <v>0.260495448609603</v>
      </c>
      <c r="R37" s="82">
        <f t="shared" si="5"/>
        <v>1.0461846331068</v>
      </c>
      <c r="S37" s="86">
        <f t="shared" si="6"/>
        <v>0.908941585381542</v>
      </c>
      <c r="T37" s="86">
        <f t="shared" si="7"/>
        <v>0.871820527588996</v>
      </c>
      <c r="U37" s="87">
        <f t="shared" si="8"/>
        <v>0.805423238157533</v>
      </c>
      <c r="V37" s="69"/>
      <c r="W37" s="84"/>
      <c r="X37" s="84">
        <f t="shared" si="11"/>
        <v>0</v>
      </c>
      <c r="Y37" s="84"/>
    </row>
    <row r="38" hidden="1" customHeight="1" spans="1:25">
      <c r="A38" s="47">
        <v>36</v>
      </c>
      <c r="B38" s="47">
        <v>511</v>
      </c>
      <c r="C38" s="48" t="s">
        <v>69</v>
      </c>
      <c r="D38" s="49" t="s">
        <v>29</v>
      </c>
      <c r="E38" s="50">
        <v>8964.32767842857</v>
      </c>
      <c r="F38" s="51">
        <f t="shared" si="0"/>
        <v>26892.9830352857</v>
      </c>
      <c r="G38" s="51">
        <v>2506.80928690029</v>
      </c>
      <c r="H38" s="51">
        <f t="shared" si="1"/>
        <v>7520.42786070087</v>
      </c>
      <c r="I38" s="66">
        <v>0.27964275479717</v>
      </c>
      <c r="J38" s="67">
        <v>10757.1932141143</v>
      </c>
      <c r="K38" s="67">
        <f t="shared" si="2"/>
        <v>32271.5796423429</v>
      </c>
      <c r="L38" s="67">
        <v>2829.00107612571</v>
      </c>
      <c r="M38" s="67">
        <f t="shared" si="3"/>
        <v>8487.00322837713</v>
      </c>
      <c r="N38" s="68">
        <v>0.262986916737151</v>
      </c>
      <c r="O38" s="69">
        <v>28068.71</v>
      </c>
      <c r="P38" s="69">
        <v>7785</v>
      </c>
      <c r="Q38" s="81">
        <f t="shared" si="4"/>
        <v>0.277355104669933</v>
      </c>
      <c r="R38" s="82">
        <f t="shared" si="5"/>
        <v>1.04371872630015</v>
      </c>
      <c r="S38" s="82">
        <f t="shared" si="6"/>
        <v>1.03518046369166</v>
      </c>
      <c r="T38" s="86">
        <f t="shared" si="7"/>
        <v>0.869765605250125</v>
      </c>
      <c r="U38" s="87">
        <f t="shared" si="8"/>
        <v>0.917284910882335</v>
      </c>
      <c r="V38" s="69">
        <v>400</v>
      </c>
      <c r="W38" s="84"/>
      <c r="X38" s="84">
        <f t="shared" si="11"/>
        <v>400</v>
      </c>
      <c r="Y38" s="84"/>
    </row>
    <row r="39" hidden="1" customHeight="1" spans="1:25">
      <c r="A39" s="47">
        <v>37</v>
      </c>
      <c r="B39" s="47">
        <v>54</v>
      </c>
      <c r="C39" s="48" t="s">
        <v>70</v>
      </c>
      <c r="D39" s="49" t="s">
        <v>33</v>
      </c>
      <c r="E39" s="50">
        <v>10284.5490589286</v>
      </c>
      <c r="F39" s="51">
        <f t="shared" si="0"/>
        <v>30853.6471767858</v>
      </c>
      <c r="G39" s="51">
        <v>3549.76406553214</v>
      </c>
      <c r="H39" s="51">
        <f t="shared" si="1"/>
        <v>10649.2921965964</v>
      </c>
      <c r="I39" s="66">
        <v>0.345155052029277</v>
      </c>
      <c r="J39" s="67">
        <v>12341.4588707143</v>
      </c>
      <c r="K39" s="67">
        <f t="shared" si="2"/>
        <v>37024.3766121429</v>
      </c>
      <c r="L39" s="67">
        <v>4006.00333414286</v>
      </c>
      <c r="M39" s="67">
        <f t="shared" si="3"/>
        <v>12018.0100024286</v>
      </c>
      <c r="N39" s="68">
        <v>0.32459722761374</v>
      </c>
      <c r="O39" s="69">
        <v>32190.95</v>
      </c>
      <c r="P39" s="69">
        <v>10014.64</v>
      </c>
      <c r="Q39" s="81">
        <f t="shared" si="4"/>
        <v>0.31110110139651</v>
      </c>
      <c r="R39" s="82">
        <f t="shared" si="5"/>
        <v>1.04334342761981</v>
      </c>
      <c r="S39" s="86">
        <f t="shared" si="6"/>
        <v>0.940404283695093</v>
      </c>
      <c r="T39" s="86">
        <f t="shared" si="7"/>
        <v>0.869452856349844</v>
      </c>
      <c r="U39" s="87">
        <f t="shared" si="8"/>
        <v>0.833302684718706</v>
      </c>
      <c r="V39" s="69"/>
      <c r="W39" s="84"/>
      <c r="X39" s="84">
        <f t="shared" si="11"/>
        <v>0</v>
      </c>
      <c r="Y39" s="84"/>
    </row>
    <row r="40" s="23" customFormat="1" customHeight="1" spans="1:25">
      <c r="A40" s="52">
        <v>38</v>
      </c>
      <c r="B40" s="52">
        <v>745</v>
      </c>
      <c r="C40" s="53" t="s">
        <v>71</v>
      </c>
      <c r="D40" s="54" t="s">
        <v>31</v>
      </c>
      <c r="E40" s="50">
        <v>7686.60382285714</v>
      </c>
      <c r="F40" s="55">
        <f t="shared" si="0"/>
        <v>23059.8114685714</v>
      </c>
      <c r="G40" s="51">
        <v>2152.56515576143</v>
      </c>
      <c r="H40" s="55">
        <f t="shared" si="1"/>
        <v>6457.69546728429</v>
      </c>
      <c r="I40" s="66">
        <v>0.280041121588768</v>
      </c>
      <c r="J40" s="67">
        <v>9223.92458742857</v>
      </c>
      <c r="K40" s="70">
        <f t="shared" si="2"/>
        <v>27671.7737622857</v>
      </c>
      <c r="L40" s="67">
        <v>2429.22713502857</v>
      </c>
      <c r="M40" s="70">
        <f t="shared" si="3"/>
        <v>7287.68140508571</v>
      </c>
      <c r="N40" s="68">
        <v>0.263361556353074</v>
      </c>
      <c r="O40" s="71">
        <v>23881.33</v>
      </c>
      <c r="P40" s="71">
        <v>6591.8</v>
      </c>
      <c r="Q40" s="82">
        <f t="shared" si="4"/>
        <v>0.276023152814353</v>
      </c>
      <c r="R40" s="82">
        <f t="shared" si="5"/>
        <v>1.03562555281721</v>
      </c>
      <c r="S40" s="82">
        <f t="shared" si="6"/>
        <v>1.02076662385136</v>
      </c>
      <c r="T40" s="82">
        <f t="shared" si="7"/>
        <v>0.863021294014345</v>
      </c>
      <c r="U40" s="83">
        <f t="shared" si="8"/>
        <v>0.904512647246065</v>
      </c>
      <c r="V40" s="69">
        <v>400</v>
      </c>
      <c r="W40" s="84"/>
      <c r="X40" s="85">
        <f t="shared" si="11"/>
        <v>400</v>
      </c>
      <c r="Y40" s="85"/>
    </row>
    <row r="41" s="23" customFormat="1" customHeight="1" spans="1:25">
      <c r="A41" s="52">
        <v>39</v>
      </c>
      <c r="B41" s="52">
        <v>379</v>
      </c>
      <c r="C41" s="53" t="s">
        <v>72</v>
      </c>
      <c r="D41" s="54" t="s">
        <v>31</v>
      </c>
      <c r="E41" s="50">
        <v>10297.3609105714</v>
      </c>
      <c r="F41" s="55">
        <f t="shared" si="0"/>
        <v>30892.0827317142</v>
      </c>
      <c r="G41" s="51">
        <v>2844.85164769929</v>
      </c>
      <c r="H41" s="55">
        <f t="shared" si="1"/>
        <v>8534.55494309787</v>
      </c>
      <c r="I41" s="66">
        <v>0.27626997561858</v>
      </c>
      <c r="J41" s="67">
        <v>12356.8330926857</v>
      </c>
      <c r="K41" s="70">
        <f t="shared" si="2"/>
        <v>37070.4992780571</v>
      </c>
      <c r="L41" s="67">
        <v>3210.49088768571</v>
      </c>
      <c r="M41" s="70">
        <f t="shared" si="3"/>
        <v>9631.47266305713</v>
      </c>
      <c r="N41" s="68">
        <v>0.259815024092708</v>
      </c>
      <c r="O41" s="71">
        <v>31929.92</v>
      </c>
      <c r="P41" s="71">
        <v>9137.45</v>
      </c>
      <c r="Q41" s="82">
        <f t="shared" si="4"/>
        <v>0.286172029244045</v>
      </c>
      <c r="R41" s="82">
        <f t="shared" si="5"/>
        <v>1.03359557454572</v>
      </c>
      <c r="S41" s="82">
        <f t="shared" si="6"/>
        <v>1.07064165160595</v>
      </c>
      <c r="T41" s="82">
        <f t="shared" si="7"/>
        <v>0.861329645454764</v>
      </c>
      <c r="U41" s="83">
        <f t="shared" si="8"/>
        <v>0.948707463506383</v>
      </c>
      <c r="V41" s="69">
        <v>400</v>
      </c>
      <c r="W41" s="84"/>
      <c r="X41" s="85">
        <f t="shared" si="11"/>
        <v>400</v>
      </c>
      <c r="Y41" s="85"/>
    </row>
    <row r="42" s="23" customFormat="1" customHeight="1" spans="1:25">
      <c r="A42" s="52">
        <v>40</v>
      </c>
      <c r="B42" s="52">
        <v>102934</v>
      </c>
      <c r="C42" s="53" t="s">
        <v>73</v>
      </c>
      <c r="D42" s="54" t="s">
        <v>31</v>
      </c>
      <c r="E42" s="50">
        <v>11093.404509</v>
      </c>
      <c r="F42" s="55">
        <f t="shared" si="0"/>
        <v>33280.213527</v>
      </c>
      <c r="G42" s="51">
        <v>2949.01371253029</v>
      </c>
      <c r="H42" s="55">
        <f t="shared" si="1"/>
        <v>8847.04113759087</v>
      </c>
      <c r="I42" s="66">
        <v>0.26583486702732</v>
      </c>
      <c r="J42" s="67">
        <v>13312.0854108</v>
      </c>
      <c r="K42" s="70">
        <f t="shared" si="2"/>
        <v>39936.2562324</v>
      </c>
      <c r="L42" s="67">
        <v>3328.04055332572</v>
      </c>
      <c r="M42" s="70">
        <f t="shared" si="3"/>
        <v>9984.12165997716</v>
      </c>
      <c r="N42" s="68">
        <v>0.250001442345442</v>
      </c>
      <c r="O42" s="71">
        <v>34366.2</v>
      </c>
      <c r="P42" s="71">
        <v>9552.33</v>
      </c>
      <c r="Q42" s="82">
        <f t="shared" si="4"/>
        <v>0.277957120659252</v>
      </c>
      <c r="R42" s="82">
        <f t="shared" si="5"/>
        <v>1.03263159571134</v>
      </c>
      <c r="S42" s="82">
        <f t="shared" si="6"/>
        <v>1.07972031003816</v>
      </c>
      <c r="T42" s="82">
        <f t="shared" si="7"/>
        <v>0.860526329759447</v>
      </c>
      <c r="U42" s="83">
        <f t="shared" si="8"/>
        <v>0.95675216361715</v>
      </c>
      <c r="V42" s="69">
        <v>400</v>
      </c>
      <c r="W42" s="84"/>
      <c r="X42" s="85">
        <f t="shared" si="11"/>
        <v>400</v>
      </c>
      <c r="Y42" s="85"/>
    </row>
    <row r="43" hidden="1" customHeight="1" spans="1:25">
      <c r="A43" s="47">
        <v>41</v>
      </c>
      <c r="B43" s="47">
        <v>102478</v>
      </c>
      <c r="C43" s="48" t="s">
        <v>74</v>
      </c>
      <c r="D43" s="49" t="s">
        <v>29</v>
      </c>
      <c r="E43" s="50">
        <v>4824.87338378571</v>
      </c>
      <c r="F43" s="51">
        <f t="shared" si="0"/>
        <v>14474.6201513571</v>
      </c>
      <c r="G43" s="51">
        <v>1153.23506894121</v>
      </c>
      <c r="H43" s="51">
        <f t="shared" si="1"/>
        <v>3459.70520682363</v>
      </c>
      <c r="I43" s="66">
        <v>0.23901872177967</v>
      </c>
      <c r="J43" s="67">
        <v>5789.84806054286</v>
      </c>
      <c r="K43" s="67">
        <f t="shared" si="2"/>
        <v>17369.5441816286</v>
      </c>
      <c r="L43" s="67">
        <v>1301.45650413429</v>
      </c>
      <c r="M43" s="67">
        <f t="shared" si="3"/>
        <v>3904.36951240287</v>
      </c>
      <c r="N43" s="68">
        <v>0.224782496971477</v>
      </c>
      <c r="O43" s="69">
        <v>14860.29</v>
      </c>
      <c r="P43" s="69">
        <v>3740.27</v>
      </c>
      <c r="Q43" s="81">
        <f t="shared" si="4"/>
        <v>0.251695626397601</v>
      </c>
      <c r="R43" s="82">
        <f t="shared" si="5"/>
        <v>1.0266445574813</v>
      </c>
      <c r="S43" s="82">
        <f t="shared" si="6"/>
        <v>1.08109499983496</v>
      </c>
      <c r="T43" s="86">
        <f t="shared" si="7"/>
        <v>0.855537131234418</v>
      </c>
      <c r="U43" s="87">
        <f t="shared" si="8"/>
        <v>0.957970291520416</v>
      </c>
      <c r="V43" s="69">
        <v>400</v>
      </c>
      <c r="W43" s="84"/>
      <c r="X43" s="84">
        <f t="shared" si="11"/>
        <v>400</v>
      </c>
      <c r="Y43" s="84"/>
    </row>
    <row r="44" s="23" customFormat="1" customHeight="1" spans="1:25">
      <c r="A44" s="52">
        <v>42</v>
      </c>
      <c r="B44" s="52">
        <v>103199</v>
      </c>
      <c r="C44" s="53" t="s">
        <v>75</v>
      </c>
      <c r="D44" s="54" t="s">
        <v>31</v>
      </c>
      <c r="E44" s="50">
        <v>7355.90135892857</v>
      </c>
      <c r="F44" s="55">
        <f t="shared" si="0"/>
        <v>22067.7040767857</v>
      </c>
      <c r="G44" s="51">
        <v>2335.99914210536</v>
      </c>
      <c r="H44" s="55">
        <f t="shared" si="1"/>
        <v>7007.99742631608</v>
      </c>
      <c r="I44" s="66">
        <v>0.317568035257831</v>
      </c>
      <c r="J44" s="67">
        <v>8827.08163071428</v>
      </c>
      <c r="K44" s="70">
        <f t="shared" si="2"/>
        <v>26481.2448921428</v>
      </c>
      <c r="L44" s="67">
        <v>2636.23727635714</v>
      </c>
      <c r="M44" s="70">
        <f t="shared" si="3"/>
        <v>7908.71182907142</v>
      </c>
      <c r="N44" s="68">
        <v>0.298653324693885</v>
      </c>
      <c r="O44" s="71">
        <v>22607.1</v>
      </c>
      <c r="P44" s="71">
        <v>8032.9</v>
      </c>
      <c r="Q44" s="82">
        <f t="shared" si="4"/>
        <v>0.35532642399954</v>
      </c>
      <c r="R44" s="82">
        <f t="shared" si="5"/>
        <v>1.02444277489572</v>
      </c>
      <c r="S44" s="82">
        <f t="shared" si="6"/>
        <v>1.14624756707747</v>
      </c>
      <c r="T44" s="82">
        <f t="shared" si="7"/>
        <v>0.853702312413102</v>
      </c>
      <c r="U44" s="83">
        <f t="shared" si="8"/>
        <v>1.01570270527143</v>
      </c>
      <c r="V44" s="69">
        <v>400</v>
      </c>
      <c r="W44" s="84"/>
      <c r="X44" s="85">
        <f t="shared" si="11"/>
        <v>400</v>
      </c>
      <c r="Y44" s="85"/>
    </row>
    <row r="45" hidden="1" customHeight="1" spans="1:25">
      <c r="A45" s="47">
        <v>43</v>
      </c>
      <c r="B45" s="47">
        <v>341</v>
      </c>
      <c r="C45" s="48" t="s">
        <v>76</v>
      </c>
      <c r="D45" s="49" t="s">
        <v>40</v>
      </c>
      <c r="E45" s="50">
        <v>27715.4451514286</v>
      </c>
      <c r="F45" s="51">
        <f t="shared" si="0"/>
        <v>83146.3354542858</v>
      </c>
      <c r="G45" s="51">
        <v>8219.443365936</v>
      </c>
      <c r="H45" s="51">
        <f t="shared" si="1"/>
        <v>24658.330097808</v>
      </c>
      <c r="I45" s="66">
        <v>0.2965654464876</v>
      </c>
      <c r="J45" s="67">
        <v>33258.5341817143</v>
      </c>
      <c r="K45" s="67">
        <f t="shared" si="2"/>
        <v>99775.6025451429</v>
      </c>
      <c r="L45" s="67">
        <v>9275.86085184</v>
      </c>
      <c r="M45" s="67">
        <f t="shared" si="3"/>
        <v>27827.58255552</v>
      </c>
      <c r="N45" s="68">
        <v>0.27890167381279</v>
      </c>
      <c r="O45" s="69">
        <v>84650.01</v>
      </c>
      <c r="P45" s="69">
        <v>25048.11</v>
      </c>
      <c r="Q45" s="81">
        <f t="shared" si="4"/>
        <v>0.29590203238015</v>
      </c>
      <c r="R45" s="82">
        <f t="shared" si="5"/>
        <v>1.01808467610146</v>
      </c>
      <c r="S45" s="82">
        <f t="shared" si="6"/>
        <v>1.01580723028064</v>
      </c>
      <c r="T45" s="86">
        <f t="shared" si="7"/>
        <v>0.848403896751218</v>
      </c>
      <c r="U45" s="87">
        <f t="shared" si="8"/>
        <v>0.900118073498675</v>
      </c>
      <c r="V45" s="69">
        <v>400</v>
      </c>
      <c r="W45" s="84"/>
      <c r="X45" s="84">
        <f t="shared" si="11"/>
        <v>400</v>
      </c>
      <c r="Y45" s="84"/>
    </row>
    <row r="46" hidden="1" customHeight="1" spans="1:25">
      <c r="A46" s="47">
        <v>44</v>
      </c>
      <c r="B46" s="47">
        <v>710</v>
      </c>
      <c r="C46" s="48" t="s">
        <v>77</v>
      </c>
      <c r="D46" s="49" t="s">
        <v>33</v>
      </c>
      <c r="E46" s="50">
        <v>5516.64126514286</v>
      </c>
      <c r="F46" s="51">
        <f t="shared" si="0"/>
        <v>16549.9237954286</v>
      </c>
      <c r="G46" s="51">
        <v>1693.264328712</v>
      </c>
      <c r="H46" s="51">
        <f t="shared" si="1"/>
        <v>5079.792986136</v>
      </c>
      <c r="I46" s="66">
        <v>0.306937545388526</v>
      </c>
      <c r="J46" s="67">
        <v>6619.96951817143</v>
      </c>
      <c r="K46" s="67">
        <f t="shared" si="2"/>
        <v>19859.9085545143</v>
      </c>
      <c r="L46" s="67">
        <v>1910.89391328</v>
      </c>
      <c r="M46" s="67">
        <f t="shared" si="3"/>
        <v>5732.68173984</v>
      </c>
      <c r="N46" s="68">
        <v>0.288655998797987</v>
      </c>
      <c r="O46" s="69">
        <v>16821.03</v>
      </c>
      <c r="P46" s="69">
        <v>4806.65</v>
      </c>
      <c r="Q46" s="81">
        <f t="shared" si="4"/>
        <v>0.285752418252628</v>
      </c>
      <c r="R46" s="82">
        <f t="shared" si="5"/>
        <v>1.01638111497808</v>
      </c>
      <c r="S46" s="86">
        <f t="shared" si="6"/>
        <v>0.946229504453927</v>
      </c>
      <c r="T46" s="86">
        <f t="shared" si="7"/>
        <v>0.846984262481736</v>
      </c>
      <c r="U46" s="87">
        <f t="shared" si="8"/>
        <v>0.838464477557785</v>
      </c>
      <c r="V46" s="69"/>
      <c r="W46" s="84"/>
      <c r="X46" s="84">
        <f t="shared" si="11"/>
        <v>0</v>
      </c>
      <c r="Y46" s="84"/>
    </row>
    <row r="47" hidden="1" customHeight="1" spans="1:25">
      <c r="A47" s="47">
        <v>45</v>
      </c>
      <c r="B47" s="47">
        <v>581</v>
      </c>
      <c r="C47" s="48" t="s">
        <v>78</v>
      </c>
      <c r="D47" s="49" t="s">
        <v>31</v>
      </c>
      <c r="E47" s="50">
        <v>14447.6375316429</v>
      </c>
      <c r="F47" s="51">
        <f t="shared" si="0"/>
        <v>43342.9125949287</v>
      </c>
      <c r="G47" s="51">
        <v>4917.90875532236</v>
      </c>
      <c r="H47" s="51">
        <f t="shared" si="1"/>
        <v>14753.7262659671</v>
      </c>
      <c r="I47" s="66">
        <v>0.340395358379616</v>
      </c>
      <c r="J47" s="67">
        <v>17337.1650379714</v>
      </c>
      <c r="K47" s="67">
        <f t="shared" si="2"/>
        <v>52011.4951139142</v>
      </c>
      <c r="L47" s="67">
        <v>5549.99107183714</v>
      </c>
      <c r="M47" s="67">
        <f t="shared" si="3"/>
        <v>16649.9732155114</v>
      </c>
      <c r="N47" s="68">
        <v>0.320121026689294</v>
      </c>
      <c r="O47" s="69">
        <v>43995.86</v>
      </c>
      <c r="P47" s="69">
        <v>14484.45</v>
      </c>
      <c r="Q47" s="81">
        <f t="shared" si="4"/>
        <v>0.329223022348012</v>
      </c>
      <c r="R47" s="82">
        <f t="shared" si="5"/>
        <v>1.0150646868422</v>
      </c>
      <c r="S47" s="86">
        <f t="shared" si="6"/>
        <v>0.981748592788506</v>
      </c>
      <c r="T47" s="86">
        <f t="shared" si="7"/>
        <v>0.845887239035168</v>
      </c>
      <c r="U47" s="87">
        <f t="shared" si="8"/>
        <v>0.869938336387594</v>
      </c>
      <c r="V47" s="69"/>
      <c r="W47" s="84"/>
      <c r="X47" s="84">
        <f t="shared" si="11"/>
        <v>0</v>
      </c>
      <c r="Y47" s="84"/>
    </row>
    <row r="48" hidden="1" customHeight="1" spans="1:25">
      <c r="A48" s="47">
        <v>46</v>
      </c>
      <c r="B48" s="47">
        <v>104533</v>
      </c>
      <c r="C48" s="48" t="s">
        <v>79</v>
      </c>
      <c r="D48" s="49" t="s">
        <v>40</v>
      </c>
      <c r="E48" s="50">
        <v>4311.82627071428</v>
      </c>
      <c r="F48" s="51">
        <f t="shared" si="0"/>
        <v>12935.4788121428</v>
      </c>
      <c r="G48" s="51">
        <v>1163.96059237071</v>
      </c>
      <c r="H48" s="51">
        <f t="shared" si="1"/>
        <v>3491.88177711213</v>
      </c>
      <c r="I48" s="66">
        <v>0.269946078365049</v>
      </c>
      <c r="J48" s="67">
        <v>5174.19152485714</v>
      </c>
      <c r="K48" s="67">
        <f t="shared" si="2"/>
        <v>15522.5745745714</v>
      </c>
      <c r="L48" s="67">
        <v>1313.56054311429</v>
      </c>
      <c r="M48" s="67">
        <f t="shared" si="3"/>
        <v>3940.68162934287</v>
      </c>
      <c r="N48" s="68">
        <v>0.253867785296284</v>
      </c>
      <c r="O48" s="69">
        <v>13128.52</v>
      </c>
      <c r="P48" s="69">
        <v>3776.55</v>
      </c>
      <c r="Q48" s="81">
        <f t="shared" si="4"/>
        <v>0.287659995186053</v>
      </c>
      <c r="R48" s="82">
        <f t="shared" si="5"/>
        <v>1.01492338943619</v>
      </c>
      <c r="S48" s="82">
        <f t="shared" si="6"/>
        <v>1.08152286963257</v>
      </c>
      <c r="T48" s="86">
        <f t="shared" si="7"/>
        <v>0.845769491196822</v>
      </c>
      <c r="U48" s="87">
        <f t="shared" si="8"/>
        <v>0.95834943170219</v>
      </c>
      <c r="V48" s="69">
        <v>400</v>
      </c>
      <c r="W48" s="84"/>
      <c r="X48" s="84">
        <f t="shared" si="11"/>
        <v>400</v>
      </c>
      <c r="Y48" s="84"/>
    </row>
    <row r="49" hidden="1" customHeight="1" spans="1:25">
      <c r="A49" s="47">
        <v>47</v>
      </c>
      <c r="B49" s="47">
        <v>347</v>
      </c>
      <c r="C49" s="48" t="s">
        <v>80</v>
      </c>
      <c r="D49" s="49" t="s">
        <v>31</v>
      </c>
      <c r="E49" s="50">
        <v>7871.86061357143</v>
      </c>
      <c r="F49" s="51">
        <f t="shared" si="0"/>
        <v>23615.5818407143</v>
      </c>
      <c r="G49" s="51">
        <v>2141.97786913629</v>
      </c>
      <c r="H49" s="51">
        <f t="shared" si="1"/>
        <v>6425.93360740887</v>
      </c>
      <c r="I49" s="66">
        <v>0.2721056652659</v>
      </c>
      <c r="J49" s="67">
        <v>9446.23273628571</v>
      </c>
      <c r="K49" s="67">
        <f t="shared" si="2"/>
        <v>28338.6982088571</v>
      </c>
      <c r="L49" s="67">
        <v>2417.27909996571</v>
      </c>
      <c r="M49" s="67">
        <f t="shared" si="3"/>
        <v>7251.83729989713</v>
      </c>
      <c r="N49" s="68">
        <v>0.255898744764169</v>
      </c>
      <c r="O49" s="69">
        <v>23876.75</v>
      </c>
      <c r="P49" s="69">
        <v>5283.15</v>
      </c>
      <c r="Q49" s="81">
        <f t="shared" si="4"/>
        <v>0.221267551069555</v>
      </c>
      <c r="R49" s="82">
        <f t="shared" si="5"/>
        <v>1.01105914565422</v>
      </c>
      <c r="S49" s="86">
        <f t="shared" si="6"/>
        <v>0.82216068866767</v>
      </c>
      <c r="T49" s="86">
        <f t="shared" si="7"/>
        <v>0.842549288045187</v>
      </c>
      <c r="U49" s="87">
        <f t="shared" si="8"/>
        <v>0.728525721347188</v>
      </c>
      <c r="V49" s="69"/>
      <c r="W49" s="84"/>
      <c r="X49" s="84">
        <f t="shared" si="11"/>
        <v>0</v>
      </c>
      <c r="Y49" s="84"/>
    </row>
    <row r="50" hidden="1" customHeight="1" spans="1:25">
      <c r="A50" s="47">
        <v>48</v>
      </c>
      <c r="B50" s="47">
        <v>329</v>
      </c>
      <c r="C50" s="48" t="s">
        <v>81</v>
      </c>
      <c r="D50" s="49" t="s">
        <v>33</v>
      </c>
      <c r="E50" s="50">
        <v>9324.34158857143</v>
      </c>
      <c r="F50" s="51">
        <f t="shared" si="0"/>
        <v>27973.0247657143</v>
      </c>
      <c r="G50" s="51">
        <v>2598.66969052114</v>
      </c>
      <c r="H50" s="51">
        <f t="shared" si="1"/>
        <v>7796.00907156342</v>
      </c>
      <c r="I50" s="66">
        <v>0.278697392822487</v>
      </c>
      <c r="J50" s="67">
        <v>11189.2099062857</v>
      </c>
      <c r="K50" s="67">
        <f t="shared" si="2"/>
        <v>33567.6297188571</v>
      </c>
      <c r="L50" s="67">
        <v>2932.66798930286</v>
      </c>
      <c r="M50" s="67">
        <f t="shared" si="3"/>
        <v>8798.00396790858</v>
      </c>
      <c r="N50" s="68">
        <v>0.262097861588546</v>
      </c>
      <c r="O50" s="69">
        <v>28231.23</v>
      </c>
      <c r="P50" s="69">
        <v>8116.82</v>
      </c>
      <c r="Q50" s="81">
        <f t="shared" si="4"/>
        <v>0.287512092105091</v>
      </c>
      <c r="R50" s="82">
        <f t="shared" si="5"/>
        <v>1.0092305081931</v>
      </c>
      <c r="S50" s="82">
        <f t="shared" si="6"/>
        <v>1.04115066125394</v>
      </c>
      <c r="T50" s="86">
        <f t="shared" si="7"/>
        <v>0.841025423494251</v>
      </c>
      <c r="U50" s="87">
        <f t="shared" si="8"/>
        <v>0.922575169277798</v>
      </c>
      <c r="V50" s="69">
        <v>400</v>
      </c>
      <c r="W50" s="84"/>
      <c r="X50" s="84">
        <f t="shared" si="11"/>
        <v>400</v>
      </c>
      <c r="Y50" s="84"/>
    </row>
    <row r="51" hidden="1" customHeight="1" spans="1:25">
      <c r="A51" s="47">
        <v>49</v>
      </c>
      <c r="B51" s="47">
        <v>545</v>
      </c>
      <c r="C51" s="48" t="s">
        <v>82</v>
      </c>
      <c r="D51" s="49" t="s">
        <v>46</v>
      </c>
      <c r="E51" s="50">
        <v>5332.77567192857</v>
      </c>
      <c r="F51" s="51">
        <f t="shared" si="0"/>
        <v>15998.3270157857</v>
      </c>
      <c r="G51" s="51">
        <v>1798.69397367471</v>
      </c>
      <c r="H51" s="51">
        <f t="shared" si="1"/>
        <v>5396.08192102413</v>
      </c>
      <c r="I51" s="66">
        <v>0.337290387657395</v>
      </c>
      <c r="J51" s="67">
        <v>6399.33080631429</v>
      </c>
      <c r="K51" s="67">
        <f t="shared" si="2"/>
        <v>19197.9924189429</v>
      </c>
      <c r="L51" s="67">
        <v>2029.87407687429</v>
      </c>
      <c r="M51" s="67">
        <f t="shared" si="3"/>
        <v>6089.62223062287</v>
      </c>
      <c r="N51" s="68">
        <v>0.317200991527331</v>
      </c>
      <c r="O51" s="69">
        <v>16110.56</v>
      </c>
      <c r="P51" s="69">
        <v>4528.04</v>
      </c>
      <c r="Q51" s="81">
        <f t="shared" si="4"/>
        <v>0.281060372823788</v>
      </c>
      <c r="R51" s="82">
        <f t="shared" si="5"/>
        <v>1.00701529504326</v>
      </c>
      <c r="S51" s="86">
        <f t="shared" si="6"/>
        <v>0.83913477709779</v>
      </c>
      <c r="T51" s="86">
        <f t="shared" si="7"/>
        <v>0.839179412536049</v>
      </c>
      <c r="U51" s="87">
        <f t="shared" si="8"/>
        <v>0.743566649706094</v>
      </c>
      <c r="V51" s="69"/>
      <c r="W51" s="84"/>
      <c r="X51" s="84">
        <f t="shared" si="11"/>
        <v>0</v>
      </c>
      <c r="Y51" s="84"/>
    </row>
    <row r="52" hidden="1" customHeight="1" spans="1:25">
      <c r="A52" s="47">
        <v>50</v>
      </c>
      <c r="B52" s="47">
        <v>101453</v>
      </c>
      <c r="C52" s="48" t="s">
        <v>83</v>
      </c>
      <c r="D52" s="49" t="s">
        <v>33</v>
      </c>
      <c r="E52" s="50">
        <v>7946.38243928572</v>
      </c>
      <c r="F52" s="51">
        <f t="shared" si="0"/>
        <v>23839.1473178572</v>
      </c>
      <c r="G52" s="51">
        <v>2214.22867114821</v>
      </c>
      <c r="H52" s="51">
        <f t="shared" si="1"/>
        <v>6642.68601344463</v>
      </c>
      <c r="I52" s="66">
        <v>0.278646124581344</v>
      </c>
      <c r="J52" s="67">
        <v>9535.65892714286</v>
      </c>
      <c r="K52" s="67">
        <f t="shared" si="2"/>
        <v>28606.9767814286</v>
      </c>
      <c r="L52" s="67">
        <v>2498.81605521429</v>
      </c>
      <c r="M52" s="67">
        <f t="shared" si="3"/>
        <v>7496.44816564287</v>
      </c>
      <c r="N52" s="68">
        <v>0.262049646941703</v>
      </c>
      <c r="O52" s="69">
        <v>23994.57</v>
      </c>
      <c r="P52" s="69">
        <v>8268.86</v>
      </c>
      <c r="Q52" s="81">
        <f t="shared" si="4"/>
        <v>0.344613802206083</v>
      </c>
      <c r="R52" s="82">
        <f t="shared" si="5"/>
        <v>1.00651964099515</v>
      </c>
      <c r="S52" s="82">
        <f t="shared" si="6"/>
        <v>1.2448066916401</v>
      </c>
      <c r="T52" s="86">
        <f t="shared" si="7"/>
        <v>0.838766367495956</v>
      </c>
      <c r="U52" s="87">
        <f t="shared" si="8"/>
        <v>1.10303704064775</v>
      </c>
      <c r="V52" s="69">
        <v>400</v>
      </c>
      <c r="W52" s="84"/>
      <c r="X52" s="84">
        <f t="shared" si="11"/>
        <v>400</v>
      </c>
      <c r="Y52" s="84"/>
    </row>
    <row r="53" hidden="1" customHeight="1" spans="1:25">
      <c r="A53" s="47">
        <v>51</v>
      </c>
      <c r="B53" s="47">
        <v>753</v>
      </c>
      <c r="C53" s="48" t="s">
        <v>84</v>
      </c>
      <c r="D53" s="49" t="s">
        <v>46</v>
      </c>
      <c r="E53" s="50">
        <v>5646.743784</v>
      </c>
      <c r="F53" s="51">
        <f t="shared" si="0"/>
        <v>16940.231352</v>
      </c>
      <c r="G53" s="51">
        <v>1298.170291374</v>
      </c>
      <c r="H53" s="51">
        <f t="shared" si="1"/>
        <v>3894.510874122</v>
      </c>
      <c r="I53" s="66">
        <v>0.229897147990379</v>
      </c>
      <c r="J53" s="67">
        <v>6776.0925408</v>
      </c>
      <c r="K53" s="67">
        <f t="shared" si="2"/>
        <v>20328.2776224</v>
      </c>
      <c r="L53" s="67">
        <v>1465.01976456</v>
      </c>
      <c r="M53" s="67">
        <f t="shared" si="3"/>
        <v>4395.05929368</v>
      </c>
      <c r="N53" s="68">
        <v>0.216204214411015</v>
      </c>
      <c r="O53" s="69">
        <v>17032.53</v>
      </c>
      <c r="P53" s="69">
        <v>2843.57</v>
      </c>
      <c r="Q53" s="81">
        <f t="shared" si="4"/>
        <v>0.166949361016831</v>
      </c>
      <c r="R53" s="82">
        <f t="shared" si="5"/>
        <v>1.00544848804495</v>
      </c>
      <c r="S53" s="86">
        <f t="shared" si="6"/>
        <v>0.730148173136394</v>
      </c>
      <c r="T53" s="86">
        <f t="shared" si="7"/>
        <v>0.837873740037455</v>
      </c>
      <c r="U53" s="87">
        <f t="shared" si="8"/>
        <v>0.646992408973638</v>
      </c>
      <c r="V53" s="69"/>
      <c r="W53" s="84"/>
      <c r="X53" s="84">
        <f t="shared" si="11"/>
        <v>0</v>
      </c>
      <c r="Y53" s="84"/>
    </row>
    <row r="54" hidden="1" customHeight="1" spans="1:25">
      <c r="A54" s="47">
        <v>52</v>
      </c>
      <c r="B54" s="47">
        <v>572</v>
      </c>
      <c r="C54" s="48" t="s">
        <v>85</v>
      </c>
      <c r="D54" s="49" t="s">
        <v>29</v>
      </c>
      <c r="E54" s="50">
        <v>9051.71144978571</v>
      </c>
      <c r="F54" s="51">
        <f t="shared" si="0"/>
        <v>27155.1343493571</v>
      </c>
      <c r="G54" s="51">
        <v>2494.46303557393</v>
      </c>
      <c r="H54" s="51">
        <f t="shared" si="1"/>
        <v>7483.38910672179</v>
      </c>
      <c r="I54" s="66">
        <v>0.275579159743651</v>
      </c>
      <c r="J54" s="67">
        <v>10862.0537397429</v>
      </c>
      <c r="K54" s="67">
        <f t="shared" si="2"/>
        <v>32586.1612192287</v>
      </c>
      <c r="L54" s="67">
        <v>2815.06800252857</v>
      </c>
      <c r="M54" s="67">
        <f t="shared" si="3"/>
        <v>8445.20400758571</v>
      </c>
      <c r="N54" s="68">
        <v>0.259165353990894</v>
      </c>
      <c r="O54" s="69">
        <v>27250.7</v>
      </c>
      <c r="P54" s="69">
        <v>8471.49</v>
      </c>
      <c r="Q54" s="81">
        <f t="shared" si="4"/>
        <v>0.310872381259931</v>
      </c>
      <c r="R54" s="82">
        <f t="shared" si="5"/>
        <v>1.00351924794086</v>
      </c>
      <c r="S54" s="82">
        <f t="shared" si="6"/>
        <v>1.13203922436569</v>
      </c>
      <c r="T54" s="86">
        <f t="shared" si="7"/>
        <v>0.836266039950717</v>
      </c>
      <c r="U54" s="87">
        <f t="shared" si="8"/>
        <v>1.00311253492404</v>
      </c>
      <c r="V54" s="69">
        <v>400</v>
      </c>
      <c r="W54" s="84"/>
      <c r="X54" s="84">
        <f t="shared" si="11"/>
        <v>400</v>
      </c>
      <c r="Y54" s="84"/>
    </row>
    <row r="55" hidden="1" customHeight="1" spans="1:25">
      <c r="A55" s="47">
        <v>53</v>
      </c>
      <c r="B55" s="47">
        <v>712</v>
      </c>
      <c r="C55" s="48" t="s">
        <v>86</v>
      </c>
      <c r="D55" s="49" t="s">
        <v>46</v>
      </c>
      <c r="E55" s="50">
        <v>16413.6390235714</v>
      </c>
      <c r="F55" s="51">
        <f t="shared" si="0"/>
        <v>49240.9170707142</v>
      </c>
      <c r="G55" s="51">
        <v>5764.44094551128</v>
      </c>
      <c r="H55" s="51">
        <f t="shared" si="1"/>
        <v>17293.3228365338</v>
      </c>
      <c r="I55" s="66">
        <v>0.351198228329077</v>
      </c>
      <c r="J55" s="67">
        <v>19696.3668282857</v>
      </c>
      <c r="K55" s="67">
        <f t="shared" si="2"/>
        <v>59089.1004848571</v>
      </c>
      <c r="L55" s="67">
        <v>6505.32520496571</v>
      </c>
      <c r="M55" s="67">
        <f t="shared" si="3"/>
        <v>19515.9756148971</v>
      </c>
      <c r="N55" s="68">
        <v>0.330280465513238</v>
      </c>
      <c r="O55" s="69">
        <v>49295.15</v>
      </c>
      <c r="P55" s="69">
        <v>14716.58</v>
      </c>
      <c r="Q55" s="81">
        <f t="shared" si="4"/>
        <v>0.298540120072664</v>
      </c>
      <c r="R55" s="82">
        <f t="shared" si="5"/>
        <v>1.001101379351</v>
      </c>
      <c r="S55" s="86">
        <f t="shared" si="6"/>
        <v>0.850997818008103</v>
      </c>
      <c r="T55" s="86">
        <f t="shared" si="7"/>
        <v>0.834251149459163</v>
      </c>
      <c r="U55" s="87">
        <f t="shared" si="8"/>
        <v>0.754078622068291</v>
      </c>
      <c r="V55" s="69"/>
      <c r="W55" s="84"/>
      <c r="X55" s="84">
        <f t="shared" si="11"/>
        <v>0</v>
      </c>
      <c r="Y55" s="84"/>
    </row>
    <row r="56" hidden="1" customHeight="1" spans="1:25">
      <c r="A56" s="47">
        <v>54</v>
      </c>
      <c r="B56" s="47">
        <v>337</v>
      </c>
      <c r="C56" s="48" t="s">
        <v>87</v>
      </c>
      <c r="D56" s="49" t="s">
        <v>29</v>
      </c>
      <c r="E56" s="50">
        <v>36198.3519880714</v>
      </c>
      <c r="F56" s="51">
        <f t="shared" si="0"/>
        <v>108595.055964214</v>
      </c>
      <c r="G56" s="51">
        <v>9553.21629689507</v>
      </c>
      <c r="H56" s="51">
        <f t="shared" si="1"/>
        <v>28659.6488906852</v>
      </c>
      <c r="I56" s="66">
        <v>0.263913017367287</v>
      </c>
      <c r="J56" s="67">
        <v>43438.0223856857</v>
      </c>
      <c r="K56" s="67">
        <f t="shared" si="2"/>
        <v>130314.067157057</v>
      </c>
      <c r="L56" s="67">
        <v>10781.0591438314</v>
      </c>
      <c r="M56" s="67">
        <f t="shared" si="3"/>
        <v>32343.1774314942</v>
      </c>
      <c r="N56" s="68">
        <v>0.248194060220019</v>
      </c>
      <c r="O56" s="69">
        <v>107859.62</v>
      </c>
      <c r="P56" s="69">
        <v>26408.04</v>
      </c>
      <c r="Q56" s="81">
        <f t="shared" si="4"/>
        <v>0.244837131820045</v>
      </c>
      <c r="R56" s="86">
        <f t="shared" si="5"/>
        <v>0.993227721486174</v>
      </c>
      <c r="S56" s="86">
        <f t="shared" si="6"/>
        <v>0.921436270930136</v>
      </c>
      <c r="T56" s="86">
        <f t="shared" si="7"/>
        <v>0.827689767905144</v>
      </c>
      <c r="U56" s="87">
        <f t="shared" si="8"/>
        <v>0.816494917851984</v>
      </c>
      <c r="V56" s="69"/>
      <c r="W56" s="84"/>
      <c r="X56" s="84">
        <f t="shared" si="11"/>
        <v>0</v>
      </c>
      <c r="Y56" s="84">
        <f t="shared" ref="Y56:Y67" si="12">(O56-F56)*0.02</f>
        <v>-14.7087192842842</v>
      </c>
    </row>
    <row r="57" hidden="1" customHeight="1" spans="1:25">
      <c r="A57" s="47">
        <v>55</v>
      </c>
      <c r="B57" s="47">
        <v>102479</v>
      </c>
      <c r="C57" s="48" t="s">
        <v>88</v>
      </c>
      <c r="D57" s="49" t="s">
        <v>29</v>
      </c>
      <c r="E57" s="50">
        <v>6880.25711764286</v>
      </c>
      <c r="F57" s="51">
        <f t="shared" si="0"/>
        <v>20640.7713529286</v>
      </c>
      <c r="G57" s="51">
        <v>2150.822046978</v>
      </c>
      <c r="H57" s="51">
        <f t="shared" si="1"/>
        <v>6452.466140934</v>
      </c>
      <c r="I57" s="66">
        <v>0.312607800871672</v>
      </c>
      <c r="J57" s="67">
        <v>8256.30854117143</v>
      </c>
      <c r="K57" s="67">
        <f t="shared" si="2"/>
        <v>24768.9256235143</v>
      </c>
      <c r="L57" s="67">
        <v>2427.25999032</v>
      </c>
      <c r="M57" s="67">
        <f t="shared" si="3"/>
        <v>7281.77997096</v>
      </c>
      <c r="N57" s="68">
        <v>0.293988527465522</v>
      </c>
      <c r="O57" s="69">
        <v>20264.07</v>
      </c>
      <c r="P57" s="69">
        <v>6278.57</v>
      </c>
      <c r="Q57" s="81">
        <f t="shared" si="4"/>
        <v>0.309837559779452</v>
      </c>
      <c r="R57" s="86">
        <f t="shared" si="5"/>
        <v>0.981749647506505</v>
      </c>
      <c r="S57" s="86">
        <f t="shared" si="6"/>
        <v>0.973049662387096</v>
      </c>
      <c r="T57" s="86">
        <f t="shared" si="7"/>
        <v>0.818124706255421</v>
      </c>
      <c r="U57" s="87">
        <f t="shared" si="8"/>
        <v>0.862230117504122</v>
      </c>
      <c r="V57" s="69"/>
      <c r="W57" s="84"/>
      <c r="X57" s="84">
        <f t="shared" si="11"/>
        <v>0</v>
      </c>
      <c r="Y57" s="84">
        <f t="shared" si="12"/>
        <v>-7.53402705857159</v>
      </c>
    </row>
    <row r="58" hidden="1" customHeight="1" spans="1:25">
      <c r="A58" s="47">
        <v>56</v>
      </c>
      <c r="B58" s="47">
        <v>743</v>
      </c>
      <c r="C58" s="48" t="s">
        <v>89</v>
      </c>
      <c r="D58" s="49" t="s">
        <v>46</v>
      </c>
      <c r="E58" s="50">
        <v>7372.19707714286</v>
      </c>
      <c r="F58" s="51">
        <f t="shared" si="0"/>
        <v>22116.5912314286</v>
      </c>
      <c r="G58" s="51">
        <v>2254.753791576</v>
      </c>
      <c r="H58" s="51">
        <f t="shared" si="1"/>
        <v>6764.261374728</v>
      </c>
      <c r="I58" s="66">
        <v>0.305845566522734</v>
      </c>
      <c r="J58" s="67">
        <v>8846.63649257143</v>
      </c>
      <c r="K58" s="67">
        <f t="shared" si="2"/>
        <v>26539.9094777143</v>
      </c>
      <c r="L58" s="67">
        <v>2544.54973344</v>
      </c>
      <c r="M58" s="67">
        <f t="shared" si="3"/>
        <v>7633.64920032</v>
      </c>
      <c r="N58" s="68">
        <v>0.287629059425769</v>
      </c>
      <c r="O58" s="69">
        <v>21310.9</v>
      </c>
      <c r="P58" s="69">
        <v>6080.14</v>
      </c>
      <c r="Q58" s="81">
        <f t="shared" si="4"/>
        <v>0.285306580200742</v>
      </c>
      <c r="R58" s="86">
        <f t="shared" si="5"/>
        <v>0.963570731899966</v>
      </c>
      <c r="S58" s="86">
        <f t="shared" si="6"/>
        <v>0.898862368434793</v>
      </c>
      <c r="T58" s="86">
        <f t="shared" si="7"/>
        <v>0.802975609916638</v>
      </c>
      <c r="U58" s="87">
        <f t="shared" si="8"/>
        <v>0.79649193202972</v>
      </c>
      <c r="V58" s="69"/>
      <c r="W58" s="84"/>
      <c r="X58" s="84">
        <f t="shared" si="11"/>
        <v>0</v>
      </c>
      <c r="Y58" s="84">
        <f t="shared" si="12"/>
        <v>-16.1138246285715</v>
      </c>
    </row>
    <row r="59" hidden="1" customHeight="1" spans="1:25">
      <c r="A59" s="47">
        <v>57</v>
      </c>
      <c r="B59" s="47">
        <v>709</v>
      </c>
      <c r="C59" s="48" t="s">
        <v>90</v>
      </c>
      <c r="D59" s="49" t="s">
        <v>31</v>
      </c>
      <c r="E59" s="50">
        <v>11833.2891552857</v>
      </c>
      <c r="F59" s="51">
        <f t="shared" si="0"/>
        <v>35499.8674658571</v>
      </c>
      <c r="G59" s="51">
        <v>3545.372497392</v>
      </c>
      <c r="H59" s="51">
        <f t="shared" si="1"/>
        <v>10636.117492176</v>
      </c>
      <c r="I59" s="66">
        <v>0.299610061992641</v>
      </c>
      <c r="J59" s="67">
        <v>14199.9469863429</v>
      </c>
      <c r="K59" s="67">
        <f t="shared" si="2"/>
        <v>42599.8409590287</v>
      </c>
      <c r="L59" s="67">
        <v>4001.04733248</v>
      </c>
      <c r="M59" s="67">
        <f t="shared" si="3"/>
        <v>12003.14199744</v>
      </c>
      <c r="N59" s="68">
        <v>0.281764948582421</v>
      </c>
      <c r="O59" s="69">
        <v>34134.41</v>
      </c>
      <c r="P59" s="69">
        <v>10056.18</v>
      </c>
      <c r="Q59" s="81">
        <f t="shared" si="4"/>
        <v>0.294605355709971</v>
      </c>
      <c r="R59" s="86">
        <f t="shared" si="5"/>
        <v>0.961536265813658</v>
      </c>
      <c r="S59" s="86">
        <f t="shared" si="6"/>
        <v>0.945474700462588</v>
      </c>
      <c r="T59" s="86">
        <f t="shared" si="7"/>
        <v>0.801280221511378</v>
      </c>
      <c r="U59" s="87">
        <f t="shared" si="8"/>
        <v>0.837795637354349</v>
      </c>
      <c r="V59" s="69"/>
      <c r="W59" s="84"/>
      <c r="X59" s="84">
        <f t="shared" si="11"/>
        <v>0</v>
      </c>
      <c r="Y59" s="84">
        <f t="shared" si="12"/>
        <v>-27.3091493171419</v>
      </c>
    </row>
    <row r="60" hidden="1" customHeight="1" spans="1:25">
      <c r="A60" s="47">
        <v>58</v>
      </c>
      <c r="B60" s="47">
        <v>733</v>
      </c>
      <c r="C60" s="48" t="s">
        <v>91</v>
      </c>
      <c r="D60" s="49" t="s">
        <v>46</v>
      </c>
      <c r="E60" s="50">
        <v>5569.84062642857</v>
      </c>
      <c r="F60" s="51">
        <f t="shared" si="0"/>
        <v>16709.5218792857</v>
      </c>
      <c r="G60" s="51">
        <v>1578.22435987071</v>
      </c>
      <c r="H60" s="51">
        <f t="shared" si="1"/>
        <v>4734.67307961213</v>
      </c>
      <c r="I60" s="66">
        <v>0.283351798682018</v>
      </c>
      <c r="J60" s="67">
        <v>6683.80875171429</v>
      </c>
      <c r="K60" s="67">
        <f t="shared" si="2"/>
        <v>20051.4262551429</v>
      </c>
      <c r="L60" s="67">
        <v>1781.06824311429</v>
      </c>
      <c r="M60" s="67">
        <f t="shared" si="3"/>
        <v>5343.20472934287</v>
      </c>
      <c r="N60" s="68">
        <v>0.266475045782462</v>
      </c>
      <c r="O60" s="69">
        <v>16023</v>
      </c>
      <c r="P60" s="69">
        <v>3572.23</v>
      </c>
      <c r="Q60" s="81">
        <f t="shared" si="4"/>
        <v>0.222943893153592</v>
      </c>
      <c r="R60" s="86">
        <f t="shared" si="5"/>
        <v>0.958914331346801</v>
      </c>
      <c r="S60" s="86">
        <f t="shared" si="6"/>
        <v>0.754482926262069</v>
      </c>
      <c r="T60" s="86">
        <f t="shared" si="7"/>
        <v>0.799095276122334</v>
      </c>
      <c r="U60" s="87">
        <f t="shared" si="8"/>
        <v>0.668555704104441</v>
      </c>
      <c r="V60" s="69"/>
      <c r="W60" s="84"/>
      <c r="X60" s="84">
        <f t="shared" si="11"/>
        <v>0</v>
      </c>
      <c r="Y60" s="84">
        <f t="shared" si="12"/>
        <v>-13.7304375857142</v>
      </c>
    </row>
    <row r="61" hidden="1" customHeight="1" spans="1:25">
      <c r="A61" s="47">
        <v>59</v>
      </c>
      <c r="B61" s="47">
        <v>515</v>
      </c>
      <c r="C61" s="48" t="s">
        <v>92</v>
      </c>
      <c r="D61" s="49" t="s">
        <v>29</v>
      </c>
      <c r="E61" s="50">
        <v>10088.554806</v>
      </c>
      <c r="F61" s="51">
        <f t="shared" si="0"/>
        <v>30265.664418</v>
      </c>
      <c r="G61" s="51">
        <v>3262.956120468</v>
      </c>
      <c r="H61" s="51">
        <f t="shared" si="1"/>
        <v>9788.868361404</v>
      </c>
      <c r="I61" s="66">
        <v>0.323431470930545</v>
      </c>
      <c r="J61" s="67">
        <v>12106.2657672</v>
      </c>
      <c r="K61" s="67">
        <f t="shared" si="2"/>
        <v>36318.7973016</v>
      </c>
      <c r="L61" s="67">
        <v>3682.33292592</v>
      </c>
      <c r="M61" s="67">
        <f t="shared" si="3"/>
        <v>11046.99877776</v>
      </c>
      <c r="N61" s="68">
        <v>0.304167527520889</v>
      </c>
      <c r="O61" s="69">
        <v>28863.94</v>
      </c>
      <c r="P61" s="69">
        <v>8689.95</v>
      </c>
      <c r="Q61" s="81">
        <f t="shared" si="4"/>
        <v>0.301065966739122</v>
      </c>
      <c r="R61" s="86">
        <f t="shared" si="5"/>
        <v>0.953685985589454</v>
      </c>
      <c r="S61" s="86">
        <f t="shared" si="6"/>
        <v>0.887737956949461</v>
      </c>
      <c r="T61" s="86">
        <f t="shared" si="7"/>
        <v>0.794738321324545</v>
      </c>
      <c r="U61" s="87">
        <f t="shared" si="8"/>
        <v>0.786634467407994</v>
      </c>
      <c r="V61" s="69"/>
      <c r="W61" s="84"/>
      <c r="X61" s="84">
        <f t="shared" si="11"/>
        <v>0</v>
      </c>
      <c r="Y61" s="84">
        <f t="shared" si="12"/>
        <v>-28.03448836</v>
      </c>
    </row>
    <row r="62" hidden="1" customHeight="1" spans="1:25">
      <c r="A62" s="47">
        <v>60</v>
      </c>
      <c r="B62" s="47">
        <v>716</v>
      </c>
      <c r="C62" s="48" t="s">
        <v>93</v>
      </c>
      <c r="D62" s="49" t="s">
        <v>40</v>
      </c>
      <c r="E62" s="50">
        <v>7130.74741971429</v>
      </c>
      <c r="F62" s="51">
        <f t="shared" si="0"/>
        <v>21392.2422591429</v>
      </c>
      <c r="G62" s="51">
        <v>2105.29725046457</v>
      </c>
      <c r="H62" s="51">
        <f t="shared" si="1"/>
        <v>6315.89175139371</v>
      </c>
      <c r="I62" s="66">
        <v>0.295242157174728</v>
      </c>
      <c r="J62" s="67">
        <v>8556.89690365714</v>
      </c>
      <c r="K62" s="67">
        <f t="shared" si="2"/>
        <v>25670.6907109714</v>
      </c>
      <c r="L62" s="67">
        <v>2375.88404441143</v>
      </c>
      <c r="M62" s="67">
        <f t="shared" si="3"/>
        <v>7127.65213323429</v>
      </c>
      <c r="N62" s="68">
        <v>0.27765720110476</v>
      </c>
      <c r="O62" s="69">
        <v>19783.8</v>
      </c>
      <c r="P62" s="69">
        <v>6723.3</v>
      </c>
      <c r="Q62" s="81">
        <f t="shared" si="4"/>
        <v>0.339838655869954</v>
      </c>
      <c r="R62" s="86">
        <f t="shared" si="5"/>
        <v>0.924811890232992</v>
      </c>
      <c r="S62" s="86">
        <f t="shared" si="6"/>
        <v>1.06450526143302</v>
      </c>
      <c r="T62" s="86">
        <f t="shared" si="7"/>
        <v>0.77067657519416</v>
      </c>
      <c r="U62" s="87">
        <f t="shared" si="8"/>
        <v>0.943269939992034</v>
      </c>
      <c r="V62" s="69"/>
      <c r="W62" s="84"/>
      <c r="X62" s="84">
        <f t="shared" si="11"/>
        <v>0</v>
      </c>
      <c r="Y62" s="84">
        <f t="shared" si="12"/>
        <v>-32.1688451828574</v>
      </c>
    </row>
    <row r="63" hidden="1" customHeight="1" spans="1:25">
      <c r="A63" s="47">
        <v>61</v>
      </c>
      <c r="B63" s="47">
        <v>357</v>
      </c>
      <c r="C63" s="48" t="s">
        <v>94</v>
      </c>
      <c r="D63" s="49" t="s">
        <v>31</v>
      </c>
      <c r="E63" s="50">
        <v>9645.575742</v>
      </c>
      <c r="F63" s="51">
        <f t="shared" si="0"/>
        <v>28936.727226</v>
      </c>
      <c r="G63" s="51">
        <v>3135.177373284</v>
      </c>
      <c r="H63" s="51">
        <f t="shared" si="1"/>
        <v>9405.532119852</v>
      </c>
      <c r="I63" s="66">
        <v>0.325037867841565</v>
      </c>
      <c r="J63" s="67">
        <v>11574.6908904</v>
      </c>
      <c r="K63" s="67">
        <f t="shared" si="2"/>
        <v>34724.0726712</v>
      </c>
      <c r="L63" s="67">
        <v>3538.13120496</v>
      </c>
      <c r="M63" s="67">
        <f t="shared" si="3"/>
        <v>10614.39361488</v>
      </c>
      <c r="N63" s="68">
        <v>0.305678245619027</v>
      </c>
      <c r="O63" s="69">
        <v>26754.24</v>
      </c>
      <c r="P63" s="69">
        <v>7873.33</v>
      </c>
      <c r="Q63" s="81">
        <f t="shared" si="4"/>
        <v>0.294283448156255</v>
      </c>
      <c r="R63" s="86">
        <f t="shared" si="5"/>
        <v>0.924577260968234</v>
      </c>
      <c r="S63" s="86">
        <f t="shared" si="6"/>
        <v>0.837095647505363</v>
      </c>
      <c r="T63" s="86">
        <f t="shared" si="7"/>
        <v>0.770481050806862</v>
      </c>
      <c r="U63" s="87">
        <f t="shared" si="8"/>
        <v>0.741759754317252</v>
      </c>
      <c r="V63" s="69"/>
      <c r="W63" s="84"/>
      <c r="X63" s="84">
        <f t="shared" si="11"/>
        <v>0</v>
      </c>
      <c r="Y63" s="84">
        <f t="shared" si="12"/>
        <v>-43.64974452</v>
      </c>
    </row>
    <row r="64" hidden="1" customHeight="1" spans="1:25">
      <c r="A64" s="47">
        <v>62</v>
      </c>
      <c r="B64" s="47">
        <v>103198</v>
      </c>
      <c r="C64" s="48" t="s">
        <v>95</v>
      </c>
      <c r="D64" s="49" t="s">
        <v>31</v>
      </c>
      <c r="E64" s="50">
        <v>8609.825664</v>
      </c>
      <c r="F64" s="51">
        <f t="shared" si="0"/>
        <v>25829.476992</v>
      </c>
      <c r="G64" s="51">
        <v>2255.73164761371</v>
      </c>
      <c r="H64" s="51">
        <f t="shared" si="1"/>
        <v>6767.19494284113</v>
      </c>
      <c r="I64" s="66">
        <v>0.261995043296351</v>
      </c>
      <c r="J64" s="67">
        <v>10331.7907968</v>
      </c>
      <c r="K64" s="67">
        <f t="shared" si="2"/>
        <v>30995.3723904</v>
      </c>
      <c r="L64" s="67">
        <v>2545.65327003429</v>
      </c>
      <c r="M64" s="67">
        <f t="shared" si="3"/>
        <v>7636.95981010287</v>
      </c>
      <c r="N64" s="68">
        <v>0.246390322849233</v>
      </c>
      <c r="O64" s="69">
        <v>23711.4</v>
      </c>
      <c r="P64" s="69">
        <v>6265.37</v>
      </c>
      <c r="Q64" s="81">
        <f t="shared" si="4"/>
        <v>0.264234503234731</v>
      </c>
      <c r="R64" s="86">
        <f t="shared" si="5"/>
        <v>0.917997681770482</v>
      </c>
      <c r="S64" s="86">
        <f t="shared" si="6"/>
        <v>0.925844467747748</v>
      </c>
      <c r="T64" s="86">
        <f t="shared" si="7"/>
        <v>0.764998068142068</v>
      </c>
      <c r="U64" s="87">
        <f t="shared" si="8"/>
        <v>0.82040107003203</v>
      </c>
      <c r="V64" s="69"/>
      <c r="W64" s="84"/>
      <c r="X64" s="84">
        <f t="shared" si="11"/>
        <v>0</v>
      </c>
      <c r="Y64" s="84">
        <f t="shared" si="12"/>
        <v>-42.36153984</v>
      </c>
    </row>
    <row r="65" hidden="1" customHeight="1" spans="1:25">
      <c r="A65" s="47">
        <v>63</v>
      </c>
      <c r="B65" s="47">
        <v>549</v>
      </c>
      <c r="C65" s="48" t="s">
        <v>96</v>
      </c>
      <c r="D65" s="49" t="s">
        <v>40</v>
      </c>
      <c r="E65" s="50">
        <v>6811.55731928571</v>
      </c>
      <c r="F65" s="51">
        <f t="shared" si="0"/>
        <v>20434.6719578571</v>
      </c>
      <c r="G65" s="51">
        <v>1831.82524887214</v>
      </c>
      <c r="H65" s="51">
        <f t="shared" si="1"/>
        <v>5495.47574661642</v>
      </c>
      <c r="I65" s="66">
        <v>0.26892899274086</v>
      </c>
      <c r="J65" s="67">
        <v>8173.86878314286</v>
      </c>
      <c r="K65" s="67">
        <f t="shared" si="2"/>
        <v>24521.6063494286</v>
      </c>
      <c r="L65" s="67">
        <v>2067.26360374286</v>
      </c>
      <c r="M65" s="67">
        <f t="shared" si="3"/>
        <v>6201.79081122858</v>
      </c>
      <c r="N65" s="68">
        <v>0.252911278439681</v>
      </c>
      <c r="O65" s="69">
        <v>18716.71</v>
      </c>
      <c r="P65" s="69">
        <v>4809.01</v>
      </c>
      <c r="Q65" s="81">
        <f t="shared" si="4"/>
        <v>0.256936715907871</v>
      </c>
      <c r="R65" s="86">
        <f t="shared" si="5"/>
        <v>0.915929065981577</v>
      </c>
      <c r="S65" s="86">
        <f t="shared" si="6"/>
        <v>0.875085292289921</v>
      </c>
      <c r="T65" s="86">
        <f t="shared" si="7"/>
        <v>0.763274221651313</v>
      </c>
      <c r="U65" s="87">
        <f t="shared" si="8"/>
        <v>0.775422800668011</v>
      </c>
      <c r="V65" s="69"/>
      <c r="W65" s="84"/>
      <c r="X65" s="84">
        <f t="shared" si="11"/>
        <v>0</v>
      </c>
      <c r="Y65" s="84">
        <f t="shared" si="12"/>
        <v>-34.3592391571426</v>
      </c>
    </row>
    <row r="66" hidden="1" customHeight="1" spans="1:25">
      <c r="A66" s="47">
        <v>64</v>
      </c>
      <c r="B66" s="47">
        <v>513</v>
      </c>
      <c r="C66" s="48" t="s">
        <v>97</v>
      </c>
      <c r="D66" s="49" t="s">
        <v>31</v>
      </c>
      <c r="E66" s="50">
        <v>11548.5388354286</v>
      </c>
      <c r="F66" s="51">
        <f t="shared" si="0"/>
        <v>34645.6165062858</v>
      </c>
      <c r="G66" s="51">
        <v>3620.49292275943</v>
      </c>
      <c r="H66" s="51">
        <f t="shared" si="1"/>
        <v>10861.4787682783</v>
      </c>
      <c r="I66" s="66">
        <v>0.313502251181118</v>
      </c>
      <c r="J66" s="67">
        <v>13858.2466025143</v>
      </c>
      <c r="K66" s="67">
        <f t="shared" si="2"/>
        <v>41574.7398075429</v>
      </c>
      <c r="L66" s="67">
        <v>4085.82273414857</v>
      </c>
      <c r="M66" s="67">
        <f t="shared" si="3"/>
        <v>12257.4682024457</v>
      </c>
      <c r="N66" s="68">
        <v>0.294829703305127</v>
      </c>
      <c r="O66" s="69">
        <v>31304.58</v>
      </c>
      <c r="P66" s="69">
        <v>9330.31</v>
      </c>
      <c r="Q66" s="81">
        <f t="shared" si="4"/>
        <v>0.298049358911699</v>
      </c>
      <c r="R66" s="86">
        <f t="shared" si="5"/>
        <v>0.903565390280192</v>
      </c>
      <c r="S66" s="86">
        <f t="shared" si="6"/>
        <v>0.85902759643096</v>
      </c>
      <c r="T66" s="86">
        <f t="shared" si="7"/>
        <v>0.752971158566828</v>
      </c>
      <c r="U66" s="87">
        <f t="shared" si="8"/>
        <v>0.761193897948545</v>
      </c>
      <c r="V66" s="69"/>
      <c r="W66" s="84"/>
      <c r="X66" s="84">
        <f t="shared" si="11"/>
        <v>0</v>
      </c>
      <c r="Y66" s="84">
        <f t="shared" si="12"/>
        <v>-66.8207301257161</v>
      </c>
    </row>
    <row r="67" hidden="1" customHeight="1" spans="1:25">
      <c r="A67" s="47">
        <v>65</v>
      </c>
      <c r="B67" s="47">
        <v>573</v>
      </c>
      <c r="C67" s="48" t="s">
        <v>98</v>
      </c>
      <c r="D67" s="49" t="s">
        <v>46</v>
      </c>
      <c r="E67" s="50">
        <v>7033.99778164286</v>
      </c>
      <c r="F67" s="51">
        <f t="shared" ref="F67:F106" si="13">E67*3</f>
        <v>21101.9933449286</v>
      </c>
      <c r="G67" s="51">
        <v>1698.08452771886</v>
      </c>
      <c r="H67" s="51">
        <f t="shared" ref="H67:H106" si="14">G67*3</f>
        <v>5094.25358315658</v>
      </c>
      <c r="I67" s="66">
        <v>0.241411012689039</v>
      </c>
      <c r="J67" s="67">
        <v>8440.79733797143</v>
      </c>
      <c r="K67" s="67">
        <f t="shared" ref="K67:K106" si="15">J67*3</f>
        <v>25322.3920139143</v>
      </c>
      <c r="L67" s="67">
        <v>1916.33363629714</v>
      </c>
      <c r="M67" s="67">
        <f t="shared" ref="M67:M106" si="16">L67*3</f>
        <v>5749.00090889142</v>
      </c>
      <c r="N67" s="68">
        <v>0.22703230033452</v>
      </c>
      <c r="O67" s="69">
        <v>19009.71</v>
      </c>
      <c r="P67" s="69">
        <v>5867.41</v>
      </c>
      <c r="Q67" s="81">
        <f t="shared" ref="Q67:Q107" si="17">P67/O67</f>
        <v>0.308653314542936</v>
      </c>
      <c r="R67" s="86">
        <f t="shared" ref="R67:R107" si="18">O67/F67</f>
        <v>0.900849018823549</v>
      </c>
      <c r="S67" s="86">
        <f t="shared" ref="S67:S107" si="19">P67/H67</f>
        <v>1.15177030436799</v>
      </c>
      <c r="T67" s="86">
        <f t="shared" ref="T67:T107" si="20">O67/K67</f>
        <v>0.750707515686292</v>
      </c>
      <c r="U67" s="87">
        <f t="shared" ref="U67:U107" si="21">P67/M67</f>
        <v>1.02059646414831</v>
      </c>
      <c r="V67" s="69"/>
      <c r="W67" s="84"/>
      <c r="X67" s="84">
        <f t="shared" si="11"/>
        <v>0</v>
      </c>
      <c r="Y67" s="84">
        <f t="shared" si="12"/>
        <v>-41.8456668985717</v>
      </c>
    </row>
    <row r="68" hidden="1" customHeight="1" spans="1:25">
      <c r="A68" s="47">
        <v>66</v>
      </c>
      <c r="B68" s="47">
        <v>718</v>
      </c>
      <c r="C68" s="48" t="s">
        <v>99</v>
      </c>
      <c r="D68" s="49" t="s">
        <v>29</v>
      </c>
      <c r="E68" s="50">
        <v>4207.45744414286</v>
      </c>
      <c r="F68" s="51">
        <f t="shared" si="13"/>
        <v>12622.3723324286</v>
      </c>
      <c r="G68" s="51">
        <v>1181.94522294986</v>
      </c>
      <c r="H68" s="51">
        <f t="shared" si="14"/>
        <v>3545.83566884958</v>
      </c>
      <c r="I68" s="66">
        <v>0.280916738586442</v>
      </c>
      <c r="J68" s="67">
        <v>5048.94893297143</v>
      </c>
      <c r="K68" s="67">
        <f t="shared" si="15"/>
        <v>15146.8467989143</v>
      </c>
      <c r="L68" s="67">
        <v>1333.85667793714</v>
      </c>
      <c r="M68" s="67">
        <f t="shared" si="16"/>
        <v>4001.57003381142</v>
      </c>
      <c r="N68" s="68">
        <v>0.264185020614209</v>
      </c>
      <c r="O68" s="69">
        <v>11343.18</v>
      </c>
      <c r="P68" s="69">
        <v>3017.29</v>
      </c>
      <c r="Q68" s="81">
        <f t="shared" si="17"/>
        <v>0.266000363213843</v>
      </c>
      <c r="R68" s="86">
        <f t="shared" si="18"/>
        <v>0.898656742271643</v>
      </c>
      <c r="S68" s="86">
        <f t="shared" si="19"/>
        <v>0.850939039986288</v>
      </c>
      <c r="T68" s="86">
        <f t="shared" si="20"/>
        <v>0.748880618559703</v>
      </c>
      <c r="U68" s="87">
        <f t="shared" si="21"/>
        <v>0.754026538210075</v>
      </c>
      <c r="V68" s="69"/>
      <c r="W68" s="84"/>
      <c r="X68" s="84">
        <f t="shared" ref="X68:X106" si="22">V68+W68</f>
        <v>0</v>
      </c>
      <c r="Y68" s="84">
        <f>(O68-F68)*0.04</f>
        <v>-51.1676932971433</v>
      </c>
    </row>
    <row r="69" hidden="1" customHeight="1" spans="1:25">
      <c r="A69" s="47">
        <v>67</v>
      </c>
      <c r="B69" s="47">
        <v>377</v>
      </c>
      <c r="C69" s="48" t="s">
        <v>100</v>
      </c>
      <c r="D69" s="49" t="s">
        <v>46</v>
      </c>
      <c r="E69" s="50">
        <v>10364.6676445714</v>
      </c>
      <c r="F69" s="51">
        <f t="shared" si="13"/>
        <v>31094.0029337142</v>
      </c>
      <c r="G69" s="51">
        <v>3485.03983692621</v>
      </c>
      <c r="H69" s="51">
        <f t="shared" si="14"/>
        <v>10455.1195107786</v>
      </c>
      <c r="I69" s="66">
        <v>0.336242314412419</v>
      </c>
      <c r="J69" s="67">
        <v>12437.6011734857</v>
      </c>
      <c r="K69" s="67">
        <f t="shared" si="15"/>
        <v>37312.8035204571</v>
      </c>
      <c r="L69" s="67">
        <v>3932.96031753429</v>
      </c>
      <c r="M69" s="67">
        <f t="shared" si="16"/>
        <v>11798.8809526029</v>
      </c>
      <c r="N69" s="68">
        <v>0.316215342707604</v>
      </c>
      <c r="O69" s="69">
        <v>27812.53</v>
      </c>
      <c r="P69" s="69">
        <v>8444.56</v>
      </c>
      <c r="Q69" s="81">
        <f t="shared" si="17"/>
        <v>0.303624301708618</v>
      </c>
      <c r="R69" s="86">
        <f t="shared" si="18"/>
        <v>0.894466050552912</v>
      </c>
      <c r="S69" s="86">
        <f t="shared" si="19"/>
        <v>0.807696171363146</v>
      </c>
      <c r="T69" s="86">
        <f t="shared" si="20"/>
        <v>0.745388375460759</v>
      </c>
      <c r="U69" s="87">
        <f t="shared" si="21"/>
        <v>0.715708551846782</v>
      </c>
      <c r="V69" s="69"/>
      <c r="W69" s="84"/>
      <c r="X69" s="84">
        <f t="shared" si="22"/>
        <v>0</v>
      </c>
      <c r="Y69" s="84">
        <f t="shared" ref="Y69:Y96" si="23">(O69-F69)*0.04</f>
        <v>-131.258917348568</v>
      </c>
    </row>
    <row r="70" hidden="1" customHeight="1" spans="1:25">
      <c r="A70" s="47">
        <v>68</v>
      </c>
      <c r="B70" s="47">
        <v>365</v>
      </c>
      <c r="C70" s="48" t="s">
        <v>101</v>
      </c>
      <c r="D70" s="49" t="s">
        <v>31</v>
      </c>
      <c r="E70" s="50">
        <v>14483.8311467143</v>
      </c>
      <c r="F70" s="51">
        <f t="shared" si="13"/>
        <v>43451.4934401429</v>
      </c>
      <c r="G70" s="51">
        <v>4172.35955566886</v>
      </c>
      <c r="H70" s="51">
        <f t="shared" si="14"/>
        <v>12517.0786670066</v>
      </c>
      <c r="I70" s="66">
        <v>0.288070159987703</v>
      </c>
      <c r="J70" s="67">
        <v>17380.5973760571</v>
      </c>
      <c r="K70" s="67">
        <f t="shared" si="15"/>
        <v>52141.7921281713</v>
      </c>
      <c r="L70" s="67">
        <v>4708.61893429714</v>
      </c>
      <c r="M70" s="67">
        <f t="shared" si="16"/>
        <v>14125.8568028914</v>
      </c>
      <c r="N70" s="68">
        <v>0.270912376163984</v>
      </c>
      <c r="O70" s="69">
        <v>38641.42</v>
      </c>
      <c r="P70" s="69">
        <v>11609.39</v>
      </c>
      <c r="Q70" s="81">
        <f t="shared" si="17"/>
        <v>0.300439010781695</v>
      </c>
      <c r="R70" s="86">
        <f t="shared" si="18"/>
        <v>0.889300158422194</v>
      </c>
      <c r="S70" s="86">
        <f t="shared" si="19"/>
        <v>0.927483984789586</v>
      </c>
      <c r="T70" s="86">
        <f t="shared" si="20"/>
        <v>0.741083465351831</v>
      </c>
      <c r="U70" s="87">
        <f t="shared" si="21"/>
        <v>0.821853864299664</v>
      </c>
      <c r="V70" s="69"/>
      <c r="W70" s="84"/>
      <c r="X70" s="84">
        <f t="shared" si="22"/>
        <v>0</v>
      </c>
      <c r="Y70" s="84">
        <f t="shared" si="23"/>
        <v>-192.402937605716</v>
      </c>
    </row>
    <row r="71" hidden="1" customHeight="1" spans="1:25">
      <c r="A71" s="47">
        <v>69</v>
      </c>
      <c r="B71" s="47">
        <v>750</v>
      </c>
      <c r="C71" s="48" t="s">
        <v>102</v>
      </c>
      <c r="D71" s="49" t="s">
        <v>46</v>
      </c>
      <c r="E71" s="50">
        <v>27958.4026071429</v>
      </c>
      <c r="F71" s="51">
        <f t="shared" si="13"/>
        <v>83875.2078214287</v>
      </c>
      <c r="G71" s="51">
        <v>9366.008751</v>
      </c>
      <c r="H71" s="51">
        <f t="shared" si="14"/>
        <v>28098.026253</v>
      </c>
      <c r="I71" s="66">
        <v>0.33499799264666</v>
      </c>
      <c r="J71" s="67">
        <v>33550.0831285714</v>
      </c>
      <c r="K71" s="67">
        <f t="shared" si="15"/>
        <v>100650.249385714</v>
      </c>
      <c r="L71" s="67">
        <v>10569.79044</v>
      </c>
      <c r="M71" s="67">
        <f t="shared" si="16"/>
        <v>31709.37132</v>
      </c>
      <c r="N71" s="68">
        <v>0.315045134150464</v>
      </c>
      <c r="O71" s="69">
        <v>74584.45</v>
      </c>
      <c r="P71" s="69">
        <v>25278.22</v>
      </c>
      <c r="Q71" s="81">
        <f t="shared" si="17"/>
        <v>0.338920780403958</v>
      </c>
      <c r="R71" s="86">
        <f t="shared" si="18"/>
        <v>0.889231179716313</v>
      </c>
      <c r="S71" s="86">
        <f t="shared" si="19"/>
        <v>0.899643974006931</v>
      </c>
      <c r="T71" s="86">
        <f t="shared" si="20"/>
        <v>0.741025983096931</v>
      </c>
      <c r="U71" s="87">
        <f t="shared" si="21"/>
        <v>0.797184521411697</v>
      </c>
      <c r="V71" s="69"/>
      <c r="W71" s="84"/>
      <c r="X71" s="84">
        <f t="shared" si="22"/>
        <v>0</v>
      </c>
      <c r="Y71" s="84">
        <f t="shared" si="23"/>
        <v>-371.630312857148</v>
      </c>
    </row>
    <row r="72" hidden="1" customHeight="1" spans="1:25">
      <c r="A72" s="47">
        <v>70</v>
      </c>
      <c r="B72" s="47">
        <v>307</v>
      </c>
      <c r="C72" s="48" t="s">
        <v>103</v>
      </c>
      <c r="D72" s="49" t="s">
        <v>104</v>
      </c>
      <c r="E72" s="50">
        <v>90021.4426131428</v>
      </c>
      <c r="F72" s="51">
        <f t="shared" si="13"/>
        <v>270064.327839428</v>
      </c>
      <c r="G72" s="51">
        <v>25571.8767662113</v>
      </c>
      <c r="H72" s="51">
        <f t="shared" si="14"/>
        <v>76715.6302986339</v>
      </c>
      <c r="I72" s="66">
        <v>0.284064285395909</v>
      </c>
      <c r="J72" s="67">
        <v>108025.731135771</v>
      </c>
      <c r="K72" s="67">
        <f t="shared" si="15"/>
        <v>324077.193407313</v>
      </c>
      <c r="L72" s="67">
        <v>28858.5443129657</v>
      </c>
      <c r="M72" s="67">
        <f t="shared" si="16"/>
        <v>86575.6329388971</v>
      </c>
      <c r="N72" s="68">
        <v>0.267145095983614</v>
      </c>
      <c r="O72" s="69">
        <v>240087.95</v>
      </c>
      <c r="P72" s="69">
        <v>62341.44</v>
      </c>
      <c r="Q72" s="81">
        <f t="shared" si="17"/>
        <v>0.259660845119466</v>
      </c>
      <c r="R72" s="86">
        <f t="shared" si="18"/>
        <v>0.889002823589308</v>
      </c>
      <c r="S72" s="86">
        <f t="shared" si="19"/>
        <v>0.812630226165399</v>
      </c>
      <c r="T72" s="86">
        <f t="shared" si="20"/>
        <v>0.740835686324425</v>
      </c>
      <c r="U72" s="87">
        <f t="shared" si="21"/>
        <v>0.720080672629896</v>
      </c>
      <c r="V72" s="69"/>
      <c r="W72" s="84"/>
      <c r="X72" s="84">
        <f t="shared" si="22"/>
        <v>0</v>
      </c>
      <c r="Y72" s="84">
        <v>-600</v>
      </c>
    </row>
    <row r="73" hidden="1" customHeight="1" spans="1:25">
      <c r="A73" s="47">
        <v>71</v>
      </c>
      <c r="B73" s="47">
        <v>102565</v>
      </c>
      <c r="C73" s="48" t="s">
        <v>105</v>
      </c>
      <c r="D73" s="49" t="s">
        <v>31</v>
      </c>
      <c r="E73" s="50">
        <v>8086.9537485</v>
      </c>
      <c r="F73" s="51">
        <f t="shared" si="13"/>
        <v>24260.8612455</v>
      </c>
      <c r="G73" s="51">
        <v>2293.942622895</v>
      </c>
      <c r="H73" s="51">
        <f t="shared" si="14"/>
        <v>6881.827868685</v>
      </c>
      <c r="I73" s="66">
        <v>0.283659668922985</v>
      </c>
      <c r="J73" s="67">
        <v>9704.3444982</v>
      </c>
      <c r="K73" s="67">
        <f t="shared" si="15"/>
        <v>29113.0334946</v>
      </c>
      <c r="L73" s="67">
        <v>2588.7753738</v>
      </c>
      <c r="M73" s="67">
        <f t="shared" si="16"/>
        <v>7766.3261214</v>
      </c>
      <c r="N73" s="68">
        <v>0.266764578924437</v>
      </c>
      <c r="O73" s="69">
        <v>21360.71</v>
      </c>
      <c r="P73" s="69">
        <v>6273.91</v>
      </c>
      <c r="Q73" s="81">
        <f t="shared" si="17"/>
        <v>0.293712615357823</v>
      </c>
      <c r="R73" s="86">
        <f t="shared" si="18"/>
        <v>0.880459674693621</v>
      </c>
      <c r="S73" s="86">
        <f t="shared" si="19"/>
        <v>0.911663313833921</v>
      </c>
      <c r="T73" s="86">
        <f t="shared" si="20"/>
        <v>0.733716395578017</v>
      </c>
      <c r="U73" s="87">
        <f t="shared" si="21"/>
        <v>0.807834991980614</v>
      </c>
      <c r="V73" s="69"/>
      <c r="W73" s="84"/>
      <c r="X73" s="84">
        <f t="shared" si="22"/>
        <v>0</v>
      </c>
      <c r="Y73" s="84">
        <f t="shared" si="23"/>
        <v>-116.00604982</v>
      </c>
    </row>
    <row r="74" hidden="1" customHeight="1" spans="1:25">
      <c r="A74" s="47">
        <v>72</v>
      </c>
      <c r="B74" s="47">
        <v>724</v>
      </c>
      <c r="C74" s="48" t="s">
        <v>106</v>
      </c>
      <c r="D74" s="49" t="s">
        <v>46</v>
      </c>
      <c r="E74" s="50">
        <v>12559.2310234286</v>
      </c>
      <c r="F74" s="51">
        <f t="shared" si="13"/>
        <v>37677.6930702858</v>
      </c>
      <c r="G74" s="51">
        <v>3599.59124995329</v>
      </c>
      <c r="H74" s="51">
        <f t="shared" si="14"/>
        <v>10798.7737498599</v>
      </c>
      <c r="I74" s="66">
        <v>0.286609207461702</v>
      </c>
      <c r="J74" s="67">
        <v>15071.0772281143</v>
      </c>
      <c r="K74" s="67">
        <f t="shared" si="15"/>
        <v>45213.2316843429</v>
      </c>
      <c r="L74" s="67">
        <v>4062.23463944571</v>
      </c>
      <c r="M74" s="67">
        <f t="shared" si="16"/>
        <v>12186.7039183371</v>
      </c>
      <c r="N74" s="68">
        <v>0.269538439619156</v>
      </c>
      <c r="O74" s="69">
        <v>32958.17</v>
      </c>
      <c r="P74" s="69">
        <v>10168.91</v>
      </c>
      <c r="Q74" s="81">
        <f t="shared" si="17"/>
        <v>0.308539885557966</v>
      </c>
      <c r="R74" s="86">
        <f t="shared" si="18"/>
        <v>0.874739595614791</v>
      </c>
      <c r="S74" s="86">
        <f t="shared" si="19"/>
        <v>0.941672659836209</v>
      </c>
      <c r="T74" s="86">
        <f t="shared" si="20"/>
        <v>0.728949663012326</v>
      </c>
      <c r="U74" s="87">
        <f t="shared" si="21"/>
        <v>0.834426606910424</v>
      </c>
      <c r="V74" s="69"/>
      <c r="W74" s="84"/>
      <c r="X74" s="84">
        <f t="shared" si="22"/>
        <v>0</v>
      </c>
      <c r="Y74" s="84">
        <f t="shared" si="23"/>
        <v>-188.780922811432</v>
      </c>
    </row>
    <row r="75" hidden="1" customHeight="1" spans="1:25">
      <c r="A75" s="47">
        <v>73</v>
      </c>
      <c r="B75" s="47">
        <v>339</v>
      </c>
      <c r="C75" s="48" t="s">
        <v>107</v>
      </c>
      <c r="D75" s="49" t="s">
        <v>31</v>
      </c>
      <c r="E75" s="50">
        <v>6949.173627</v>
      </c>
      <c r="F75" s="51">
        <f t="shared" si="13"/>
        <v>20847.520881</v>
      </c>
      <c r="G75" s="51">
        <v>1788.41308591157</v>
      </c>
      <c r="H75" s="51">
        <f t="shared" si="14"/>
        <v>5365.23925773471</v>
      </c>
      <c r="I75" s="66">
        <v>0.257356224193759</v>
      </c>
      <c r="J75" s="67">
        <v>8339.0083524</v>
      </c>
      <c r="K75" s="67">
        <f t="shared" si="15"/>
        <v>25017.0250572</v>
      </c>
      <c r="L75" s="67">
        <v>2018.27182109143</v>
      </c>
      <c r="M75" s="67">
        <f t="shared" si="16"/>
        <v>6054.81546327429</v>
      </c>
      <c r="N75" s="68">
        <v>0.242027797047423</v>
      </c>
      <c r="O75" s="69">
        <v>18209.99</v>
      </c>
      <c r="P75" s="69">
        <v>5257.07</v>
      </c>
      <c r="Q75" s="81">
        <f t="shared" si="17"/>
        <v>0.288691536898153</v>
      </c>
      <c r="R75" s="86">
        <f t="shared" si="18"/>
        <v>0.873484674937834</v>
      </c>
      <c r="S75" s="86">
        <f t="shared" si="19"/>
        <v>0.979838875297356</v>
      </c>
      <c r="T75" s="86">
        <f t="shared" si="20"/>
        <v>0.727903895781529</v>
      </c>
      <c r="U75" s="87">
        <f t="shared" si="21"/>
        <v>0.8682461144996</v>
      </c>
      <c r="V75" s="69"/>
      <c r="W75" s="84"/>
      <c r="X75" s="84">
        <f t="shared" si="22"/>
        <v>0</v>
      </c>
      <c r="Y75" s="84">
        <f t="shared" si="23"/>
        <v>-105.50123524</v>
      </c>
    </row>
    <row r="76" hidden="1" customHeight="1" spans="1:25">
      <c r="A76" s="47">
        <v>74</v>
      </c>
      <c r="B76" s="47">
        <v>740</v>
      </c>
      <c r="C76" s="48" t="s">
        <v>108</v>
      </c>
      <c r="D76" s="49" t="s">
        <v>46</v>
      </c>
      <c r="E76" s="50">
        <v>6369.97793142857</v>
      </c>
      <c r="F76" s="51">
        <f t="shared" si="13"/>
        <v>19109.9337942857</v>
      </c>
      <c r="G76" s="51">
        <v>1993.52434509643</v>
      </c>
      <c r="H76" s="51">
        <f t="shared" si="14"/>
        <v>5980.57303528929</v>
      </c>
      <c r="I76" s="66">
        <v>0.312956240438552</v>
      </c>
      <c r="J76" s="67">
        <v>7643.97351771428</v>
      </c>
      <c r="K76" s="67">
        <f t="shared" si="15"/>
        <v>22931.9205531428</v>
      </c>
      <c r="L76" s="67">
        <v>2249.74534242857</v>
      </c>
      <c r="M76" s="67">
        <f t="shared" si="16"/>
        <v>6749.23602728571</v>
      </c>
      <c r="N76" s="68">
        <v>0.294316213578575</v>
      </c>
      <c r="O76" s="69">
        <v>16684.38</v>
      </c>
      <c r="P76" s="69">
        <v>4435.12</v>
      </c>
      <c r="Q76" s="81">
        <f t="shared" si="17"/>
        <v>0.265824681528471</v>
      </c>
      <c r="R76" s="86">
        <f t="shared" si="18"/>
        <v>0.87307366836556</v>
      </c>
      <c r="S76" s="86">
        <f t="shared" si="19"/>
        <v>0.741587800003427</v>
      </c>
      <c r="T76" s="86">
        <f t="shared" si="20"/>
        <v>0.727561390304635</v>
      </c>
      <c r="U76" s="87">
        <f t="shared" si="21"/>
        <v>0.657129189447482</v>
      </c>
      <c r="V76" s="69"/>
      <c r="W76" s="84"/>
      <c r="X76" s="84">
        <f t="shared" si="22"/>
        <v>0</v>
      </c>
      <c r="Y76" s="84">
        <f t="shared" si="23"/>
        <v>-97.0221517714283</v>
      </c>
    </row>
    <row r="77" hidden="1" customHeight="1" spans="1:25">
      <c r="A77" s="47">
        <v>75</v>
      </c>
      <c r="B77" s="47">
        <v>56</v>
      </c>
      <c r="C77" s="48" t="s">
        <v>109</v>
      </c>
      <c r="D77" s="49" t="s">
        <v>33</v>
      </c>
      <c r="E77" s="50">
        <v>6163.705152</v>
      </c>
      <c r="F77" s="51">
        <f t="shared" si="13"/>
        <v>18491.115456</v>
      </c>
      <c r="G77" s="51">
        <v>1849.48189272</v>
      </c>
      <c r="H77" s="51">
        <f t="shared" si="14"/>
        <v>5548.44567816</v>
      </c>
      <c r="I77" s="66">
        <v>0.300060085145358</v>
      </c>
      <c r="J77" s="67">
        <v>7396.4461824</v>
      </c>
      <c r="K77" s="67">
        <f t="shared" si="15"/>
        <v>22189.3385472</v>
      </c>
      <c r="L77" s="67">
        <v>2087.1895968</v>
      </c>
      <c r="M77" s="67">
        <f t="shared" si="16"/>
        <v>6261.5687904</v>
      </c>
      <c r="N77" s="68">
        <v>0.282188167848299</v>
      </c>
      <c r="O77" s="69">
        <v>15884.35</v>
      </c>
      <c r="P77" s="69">
        <v>5231.72</v>
      </c>
      <c r="Q77" s="81">
        <f t="shared" si="17"/>
        <v>0.32936317822259</v>
      </c>
      <c r="R77" s="86">
        <f t="shared" si="18"/>
        <v>0.859026057016254</v>
      </c>
      <c r="S77" s="86">
        <f t="shared" si="19"/>
        <v>0.942916323501786</v>
      </c>
      <c r="T77" s="86">
        <f t="shared" si="20"/>
        <v>0.715855047513545</v>
      </c>
      <c r="U77" s="87">
        <f t="shared" si="21"/>
        <v>0.835528631102971</v>
      </c>
      <c r="V77" s="69"/>
      <c r="W77" s="84"/>
      <c r="X77" s="84">
        <f t="shared" si="22"/>
        <v>0</v>
      </c>
      <c r="Y77" s="84">
        <f t="shared" si="23"/>
        <v>-104.27061824</v>
      </c>
    </row>
    <row r="78" hidden="1" customHeight="1" spans="1:25">
      <c r="A78" s="47">
        <v>76</v>
      </c>
      <c r="B78" s="47">
        <v>103639</v>
      </c>
      <c r="C78" s="48" t="s">
        <v>110</v>
      </c>
      <c r="D78" s="49" t="s">
        <v>46</v>
      </c>
      <c r="E78" s="50">
        <v>8011.02563485714</v>
      </c>
      <c r="F78" s="51">
        <f t="shared" si="13"/>
        <v>24033.0769045714</v>
      </c>
      <c r="G78" s="51">
        <v>2615.23011725486</v>
      </c>
      <c r="H78" s="51">
        <f t="shared" si="14"/>
        <v>7845.69035176458</v>
      </c>
      <c r="I78" s="66">
        <v>0.326453844545898</v>
      </c>
      <c r="J78" s="67">
        <v>9613.23076182857</v>
      </c>
      <c r="K78" s="67">
        <f t="shared" si="15"/>
        <v>28839.6922854857</v>
      </c>
      <c r="L78" s="67">
        <v>2951.35687213714</v>
      </c>
      <c r="M78" s="67">
        <f t="shared" si="16"/>
        <v>8854.07061641142</v>
      </c>
      <c r="N78" s="68">
        <v>0.307009885152882</v>
      </c>
      <c r="O78" s="69">
        <v>19793.97</v>
      </c>
      <c r="P78" s="69">
        <v>6617.66</v>
      </c>
      <c r="Q78" s="81">
        <f t="shared" si="17"/>
        <v>0.334327070314848</v>
      </c>
      <c r="R78" s="86">
        <f t="shared" si="18"/>
        <v>0.82361364208987</v>
      </c>
      <c r="S78" s="86">
        <f t="shared" si="19"/>
        <v>0.843477081466976</v>
      </c>
      <c r="T78" s="86">
        <f t="shared" si="20"/>
        <v>0.686344701741558</v>
      </c>
      <c r="U78" s="87">
        <f t="shared" si="21"/>
        <v>0.747414413855461</v>
      </c>
      <c r="V78" s="69"/>
      <c r="W78" s="84"/>
      <c r="X78" s="84">
        <f t="shared" si="22"/>
        <v>0</v>
      </c>
      <c r="Y78" s="84">
        <f t="shared" si="23"/>
        <v>-169.564276182857</v>
      </c>
    </row>
    <row r="79" s="23" customFormat="1" ht="25" hidden="1" customHeight="1" spans="1:25">
      <c r="A79" s="52">
        <v>77</v>
      </c>
      <c r="B79" s="52">
        <v>742</v>
      </c>
      <c r="C79" s="53" t="s">
        <v>111</v>
      </c>
      <c r="D79" s="54" t="s">
        <v>29</v>
      </c>
      <c r="E79" s="50">
        <v>12435.10587</v>
      </c>
      <c r="F79" s="51">
        <f t="shared" si="13"/>
        <v>37305.31761</v>
      </c>
      <c r="G79" s="51">
        <v>2770.850367252</v>
      </c>
      <c r="H79" s="51">
        <f t="shared" si="14"/>
        <v>8312.551101756</v>
      </c>
      <c r="I79" s="66">
        <v>0.22282483126555</v>
      </c>
      <c r="J79" s="67">
        <v>14922.127044</v>
      </c>
      <c r="K79" s="67">
        <f t="shared" si="15"/>
        <v>44766.381132</v>
      </c>
      <c r="L79" s="67">
        <v>3126.97847088</v>
      </c>
      <c r="M79" s="67">
        <f t="shared" si="16"/>
        <v>9380.93541264</v>
      </c>
      <c r="N79" s="68">
        <v>0.209553132851614</v>
      </c>
      <c r="O79" s="71">
        <v>38473.33</v>
      </c>
      <c r="P79" s="71">
        <v>8567.17</v>
      </c>
      <c r="Q79" s="82">
        <f t="shared" si="17"/>
        <v>0.222678151332365</v>
      </c>
      <c r="R79" s="82">
        <f t="shared" si="18"/>
        <v>1.03130954150319</v>
      </c>
      <c r="S79" s="82">
        <f t="shared" si="19"/>
        <v>1.03063065659713</v>
      </c>
      <c r="T79" s="86">
        <f t="shared" si="20"/>
        <v>0.859424617919325</v>
      </c>
      <c r="U79" s="87">
        <f t="shared" si="21"/>
        <v>0.913253276262459</v>
      </c>
      <c r="V79" s="71">
        <v>400</v>
      </c>
      <c r="W79" s="85"/>
      <c r="X79" s="84">
        <f t="shared" si="22"/>
        <v>400</v>
      </c>
      <c r="Y79" s="104" t="s">
        <v>112</v>
      </c>
    </row>
    <row r="80" hidden="1" customHeight="1" spans="1:25">
      <c r="A80" s="47">
        <v>78</v>
      </c>
      <c r="B80" s="47">
        <v>707</v>
      </c>
      <c r="C80" s="48" t="s">
        <v>113</v>
      </c>
      <c r="D80" s="49" t="s">
        <v>46</v>
      </c>
      <c r="E80" s="50">
        <v>14465.3498055</v>
      </c>
      <c r="F80" s="51">
        <f t="shared" si="13"/>
        <v>43396.0494165</v>
      </c>
      <c r="G80" s="51">
        <v>4491.31377356357</v>
      </c>
      <c r="H80" s="51">
        <f t="shared" si="14"/>
        <v>13473.9413206907</v>
      </c>
      <c r="I80" s="66">
        <v>0.310487740286508</v>
      </c>
      <c r="J80" s="67">
        <v>17358.4197666</v>
      </c>
      <c r="K80" s="67">
        <f t="shared" si="15"/>
        <v>52075.2592998</v>
      </c>
      <c r="L80" s="67">
        <v>5068.56726797143</v>
      </c>
      <c r="M80" s="67">
        <f t="shared" si="16"/>
        <v>15205.7018039143</v>
      </c>
      <c r="N80" s="68">
        <v>0.291994740081355</v>
      </c>
      <c r="O80" s="69">
        <v>34865.3</v>
      </c>
      <c r="P80" s="69">
        <v>10751.12</v>
      </c>
      <c r="Q80" s="81">
        <f t="shared" si="17"/>
        <v>0.308361608820231</v>
      </c>
      <c r="R80" s="86">
        <f t="shared" si="18"/>
        <v>0.803421059492654</v>
      </c>
      <c r="S80" s="86">
        <f t="shared" si="19"/>
        <v>0.797919461285651</v>
      </c>
      <c r="T80" s="86">
        <f t="shared" si="20"/>
        <v>0.669517549577212</v>
      </c>
      <c r="U80" s="87">
        <f t="shared" si="21"/>
        <v>0.707045300417006</v>
      </c>
      <c r="V80" s="69"/>
      <c r="W80" s="84"/>
      <c r="X80" s="84">
        <f t="shared" si="22"/>
        <v>0</v>
      </c>
      <c r="Y80" s="84">
        <f t="shared" si="23"/>
        <v>-341.22997666</v>
      </c>
    </row>
    <row r="81" hidden="1" customHeight="1" spans="1:25">
      <c r="A81" s="47">
        <v>79</v>
      </c>
      <c r="B81" s="47">
        <v>105751</v>
      </c>
      <c r="C81" s="48" t="s">
        <v>114</v>
      </c>
      <c r="D81" s="49" t="s">
        <v>46</v>
      </c>
      <c r="E81" s="50">
        <v>5112.99501428571</v>
      </c>
      <c r="F81" s="51">
        <f t="shared" si="13"/>
        <v>15338.9850428571</v>
      </c>
      <c r="G81" s="51">
        <v>1589.81481244929</v>
      </c>
      <c r="H81" s="51">
        <f t="shared" si="14"/>
        <v>4769.44443734787</v>
      </c>
      <c r="I81" s="66">
        <v>0.310936116309001</v>
      </c>
      <c r="J81" s="67">
        <v>6135.59401714286</v>
      </c>
      <c r="K81" s="67">
        <f t="shared" si="15"/>
        <v>18406.7820514286</v>
      </c>
      <c r="L81" s="67">
        <v>1794.14837768571</v>
      </c>
      <c r="M81" s="67">
        <f t="shared" si="16"/>
        <v>5382.44513305713</v>
      </c>
      <c r="N81" s="68">
        <v>0.292416410321945</v>
      </c>
      <c r="O81" s="69">
        <v>12313.37</v>
      </c>
      <c r="P81" s="69">
        <v>3781.09</v>
      </c>
      <c r="Q81" s="81">
        <f t="shared" si="17"/>
        <v>0.307071906391183</v>
      </c>
      <c r="R81" s="86">
        <f t="shared" si="18"/>
        <v>0.802749984148003</v>
      </c>
      <c r="S81" s="86">
        <f t="shared" si="19"/>
        <v>0.792773676194148</v>
      </c>
      <c r="T81" s="86">
        <f t="shared" si="20"/>
        <v>0.668958320123333</v>
      </c>
      <c r="U81" s="87">
        <f t="shared" si="21"/>
        <v>0.70248556307204</v>
      </c>
      <c r="V81" s="69"/>
      <c r="W81" s="84"/>
      <c r="X81" s="84">
        <f t="shared" si="22"/>
        <v>0</v>
      </c>
      <c r="Y81" s="84">
        <f t="shared" si="23"/>
        <v>-121.024601714285</v>
      </c>
    </row>
    <row r="82" hidden="1" customHeight="1" spans="1:25">
      <c r="A82" s="47">
        <v>80</v>
      </c>
      <c r="B82" s="47">
        <v>52</v>
      </c>
      <c r="C82" s="48" t="s">
        <v>115</v>
      </c>
      <c r="D82" s="49" t="s">
        <v>33</v>
      </c>
      <c r="E82" s="50">
        <v>8808.38225614286</v>
      </c>
      <c r="F82" s="51">
        <f t="shared" si="13"/>
        <v>26425.1467684286</v>
      </c>
      <c r="G82" s="51">
        <v>2555.48650785686</v>
      </c>
      <c r="H82" s="51">
        <f t="shared" si="14"/>
        <v>7666.45952357058</v>
      </c>
      <c r="I82" s="66">
        <v>0.290119846476314</v>
      </c>
      <c r="J82" s="67">
        <v>10570.0587073714</v>
      </c>
      <c r="K82" s="67">
        <f t="shared" si="15"/>
        <v>31710.1761221142</v>
      </c>
      <c r="L82" s="67">
        <v>2883.93461701714</v>
      </c>
      <c r="M82" s="67">
        <f t="shared" si="16"/>
        <v>8651.80385105142</v>
      </c>
      <c r="N82" s="68">
        <v>0.272839981012208</v>
      </c>
      <c r="O82" s="69">
        <v>20955.34</v>
      </c>
      <c r="P82" s="69">
        <v>5548.81</v>
      </c>
      <c r="Q82" s="81">
        <f t="shared" si="17"/>
        <v>0.264792172305484</v>
      </c>
      <c r="R82" s="86">
        <f t="shared" si="18"/>
        <v>0.79300751604666</v>
      </c>
      <c r="S82" s="86">
        <f t="shared" si="19"/>
        <v>0.723777381585352</v>
      </c>
      <c r="T82" s="86">
        <f t="shared" si="20"/>
        <v>0.660839596705553</v>
      </c>
      <c r="U82" s="87">
        <f t="shared" si="21"/>
        <v>0.641347179793688</v>
      </c>
      <c r="V82" s="69"/>
      <c r="W82" s="84"/>
      <c r="X82" s="84">
        <f t="shared" si="22"/>
        <v>0</v>
      </c>
      <c r="Y82" s="84">
        <f t="shared" si="23"/>
        <v>-218.792270737143</v>
      </c>
    </row>
    <row r="83" s="24" customFormat="1" hidden="1" customHeight="1" spans="1:25">
      <c r="A83" s="47">
        <v>81</v>
      </c>
      <c r="B83" s="47">
        <v>349</v>
      </c>
      <c r="C83" s="48" t="s">
        <v>116</v>
      </c>
      <c r="D83" s="49" t="s">
        <v>29</v>
      </c>
      <c r="E83" s="50">
        <v>9289.04072014286</v>
      </c>
      <c r="F83" s="51">
        <f t="shared" si="13"/>
        <v>27867.1221604286</v>
      </c>
      <c r="G83" s="51">
        <v>3112.73343331971</v>
      </c>
      <c r="H83" s="51">
        <f t="shared" si="14"/>
        <v>9338.20029995913</v>
      </c>
      <c r="I83" s="66">
        <v>0.335097404252938</v>
      </c>
      <c r="J83" s="67">
        <v>11146.8488641714</v>
      </c>
      <c r="K83" s="67">
        <f t="shared" si="15"/>
        <v>33440.5465925142</v>
      </c>
      <c r="L83" s="67">
        <v>3512.80262067429</v>
      </c>
      <c r="M83" s="67">
        <f t="shared" si="16"/>
        <v>10538.4078620229</v>
      </c>
      <c r="N83" s="68">
        <v>0.315138624689284</v>
      </c>
      <c r="O83" s="91">
        <v>21896.72</v>
      </c>
      <c r="P83" s="91">
        <v>6625.53</v>
      </c>
      <c r="Q83" s="86">
        <f t="shared" si="17"/>
        <v>0.302580934496125</v>
      </c>
      <c r="R83" s="86">
        <f t="shared" si="18"/>
        <v>0.785754620586313</v>
      </c>
      <c r="S83" s="86">
        <f t="shared" si="19"/>
        <v>0.709508233618527</v>
      </c>
      <c r="T83" s="86">
        <f t="shared" si="20"/>
        <v>0.654795517155263</v>
      </c>
      <c r="U83" s="87">
        <f t="shared" si="21"/>
        <v>0.628703129234191</v>
      </c>
      <c r="V83" s="91"/>
      <c r="W83" s="96"/>
      <c r="X83" s="84">
        <f t="shared" si="22"/>
        <v>0</v>
      </c>
      <c r="Y83" s="96">
        <f t="shared" si="23"/>
        <v>-238.816086417143</v>
      </c>
    </row>
    <row r="84" hidden="1" customHeight="1" spans="1:25">
      <c r="A84" s="47">
        <v>82</v>
      </c>
      <c r="B84" s="47">
        <v>102935</v>
      </c>
      <c r="C84" s="48" t="s">
        <v>117</v>
      </c>
      <c r="D84" s="49" t="s">
        <v>29</v>
      </c>
      <c r="E84" s="50">
        <v>7209.30663514286</v>
      </c>
      <c r="F84" s="51">
        <f t="shared" si="13"/>
        <v>21627.9199054286</v>
      </c>
      <c r="G84" s="51">
        <v>1921.481456598</v>
      </c>
      <c r="H84" s="51">
        <f t="shared" si="14"/>
        <v>5764.444369794</v>
      </c>
      <c r="I84" s="66">
        <v>0.266527913687489</v>
      </c>
      <c r="J84" s="67">
        <v>8651.16796217143</v>
      </c>
      <c r="K84" s="67">
        <f t="shared" si="15"/>
        <v>25953.5038865143</v>
      </c>
      <c r="L84" s="67">
        <v>2168.44302312</v>
      </c>
      <c r="M84" s="67">
        <f t="shared" si="16"/>
        <v>6505.32906936</v>
      </c>
      <c r="N84" s="68">
        <v>0.25065321036441</v>
      </c>
      <c r="O84" s="69">
        <v>16737.52</v>
      </c>
      <c r="P84" s="69">
        <v>5094.1</v>
      </c>
      <c r="Q84" s="81">
        <f t="shared" si="17"/>
        <v>0.304352138190126</v>
      </c>
      <c r="R84" s="86">
        <f t="shared" si="18"/>
        <v>0.773884870722075</v>
      </c>
      <c r="S84" s="86">
        <f t="shared" si="19"/>
        <v>0.883710497180502</v>
      </c>
      <c r="T84" s="86">
        <f t="shared" si="20"/>
        <v>0.644904058935063</v>
      </c>
      <c r="U84" s="87">
        <f t="shared" si="21"/>
        <v>0.783065690557167</v>
      </c>
      <c r="V84" s="69"/>
      <c r="W84" s="84"/>
      <c r="X84" s="84">
        <f t="shared" si="22"/>
        <v>0</v>
      </c>
      <c r="Y84" s="84">
        <f t="shared" si="23"/>
        <v>-195.615996217143</v>
      </c>
    </row>
    <row r="85" hidden="1" customHeight="1" spans="1:25">
      <c r="A85" s="47">
        <v>83</v>
      </c>
      <c r="B85" s="47">
        <v>102567</v>
      </c>
      <c r="C85" s="48" t="s">
        <v>118</v>
      </c>
      <c r="D85" s="49" t="s">
        <v>40</v>
      </c>
      <c r="E85" s="50">
        <v>5031.50141057143</v>
      </c>
      <c r="F85" s="51">
        <f t="shared" si="13"/>
        <v>15094.5042317143</v>
      </c>
      <c r="G85" s="51">
        <v>1411.82893434471</v>
      </c>
      <c r="H85" s="51">
        <f t="shared" si="14"/>
        <v>4235.48680303413</v>
      </c>
      <c r="I85" s="66">
        <v>0.280597940681959</v>
      </c>
      <c r="J85" s="67">
        <v>6037.80169268571</v>
      </c>
      <c r="K85" s="67">
        <f t="shared" si="15"/>
        <v>18113.4050780571</v>
      </c>
      <c r="L85" s="67">
        <v>1593.28657167429</v>
      </c>
      <c r="M85" s="67">
        <f t="shared" si="16"/>
        <v>4779.85971502287</v>
      </c>
      <c r="N85" s="68">
        <v>0.263885210672689</v>
      </c>
      <c r="O85" s="69">
        <v>11587</v>
      </c>
      <c r="P85" s="69">
        <v>3589.5</v>
      </c>
      <c r="Q85" s="81">
        <f t="shared" si="17"/>
        <v>0.30978683006818</v>
      </c>
      <c r="R85" s="86">
        <f t="shared" si="18"/>
        <v>0.767630378721226</v>
      </c>
      <c r="S85" s="86">
        <f t="shared" si="19"/>
        <v>0.847482276990836</v>
      </c>
      <c r="T85" s="86">
        <f t="shared" si="20"/>
        <v>0.639691982267691</v>
      </c>
      <c r="U85" s="87">
        <f t="shared" si="21"/>
        <v>0.75096346211132</v>
      </c>
      <c r="V85" s="69"/>
      <c r="W85" s="84"/>
      <c r="X85" s="84">
        <f t="shared" si="22"/>
        <v>0</v>
      </c>
      <c r="Y85" s="84">
        <f t="shared" si="23"/>
        <v>-140.300169268572</v>
      </c>
    </row>
    <row r="86" s="23" customFormat="1" ht="27" hidden="1" customHeight="1" spans="1:25">
      <c r="A86" s="52">
        <v>84</v>
      </c>
      <c r="B86" s="52">
        <v>308</v>
      </c>
      <c r="C86" s="53" t="s">
        <v>119</v>
      </c>
      <c r="D86" s="54" t="s">
        <v>29</v>
      </c>
      <c r="E86" s="50">
        <v>10330.1517895714</v>
      </c>
      <c r="F86" s="51">
        <f t="shared" si="13"/>
        <v>30990.4553687142</v>
      </c>
      <c r="G86" s="51">
        <v>3374.77733799879</v>
      </c>
      <c r="H86" s="51">
        <f t="shared" si="14"/>
        <v>10124.3320139964</v>
      </c>
      <c r="I86" s="66">
        <v>0.326691940906978</v>
      </c>
      <c r="J86" s="67">
        <v>12396.1821474857</v>
      </c>
      <c r="K86" s="67">
        <f t="shared" si="15"/>
        <v>37188.5464424571</v>
      </c>
      <c r="L86" s="67">
        <v>3808.52614946571</v>
      </c>
      <c r="M86" s="67">
        <f t="shared" si="16"/>
        <v>11425.5784483971</v>
      </c>
      <c r="N86" s="68">
        <v>0.307233800225998</v>
      </c>
      <c r="O86" s="71">
        <v>32253.12</v>
      </c>
      <c r="P86" s="71">
        <v>10839.25</v>
      </c>
      <c r="Q86" s="82">
        <f t="shared" si="17"/>
        <v>0.336068262543283</v>
      </c>
      <c r="R86" s="82">
        <f t="shared" si="18"/>
        <v>1.04074366175853</v>
      </c>
      <c r="S86" s="82">
        <f t="shared" si="19"/>
        <v>1.07061384247526</v>
      </c>
      <c r="T86" s="86">
        <f t="shared" si="20"/>
        <v>0.867286384798776</v>
      </c>
      <c r="U86" s="87">
        <f t="shared" si="21"/>
        <v>0.948682821526699</v>
      </c>
      <c r="V86" s="71"/>
      <c r="W86" s="85"/>
      <c r="X86" s="84">
        <f t="shared" si="22"/>
        <v>0</v>
      </c>
      <c r="Y86" s="104" t="s">
        <v>120</v>
      </c>
    </row>
    <row r="87" hidden="1" customHeight="1" spans="1:25">
      <c r="A87" s="47">
        <v>85</v>
      </c>
      <c r="B87" s="47">
        <v>343</v>
      </c>
      <c r="C87" s="48" t="s">
        <v>121</v>
      </c>
      <c r="D87" s="49" t="s">
        <v>31</v>
      </c>
      <c r="E87" s="50">
        <v>24105.2421342857</v>
      </c>
      <c r="F87" s="51">
        <f t="shared" si="13"/>
        <v>72315.7264028571</v>
      </c>
      <c r="G87" s="51">
        <v>7091.398437255</v>
      </c>
      <c r="H87" s="51">
        <f t="shared" si="14"/>
        <v>21274.195311765</v>
      </c>
      <c r="I87" s="66">
        <v>0.294184907903027</v>
      </c>
      <c r="J87" s="67">
        <v>28926.2905611429</v>
      </c>
      <c r="K87" s="67">
        <f t="shared" si="15"/>
        <v>86778.8716834287</v>
      </c>
      <c r="L87" s="67">
        <v>8002.8320922</v>
      </c>
      <c r="M87" s="67">
        <f t="shared" si="16"/>
        <v>24008.4962766</v>
      </c>
      <c r="N87" s="68">
        <v>0.276662922792815</v>
      </c>
      <c r="O87" s="69">
        <v>55276.71</v>
      </c>
      <c r="P87" s="69">
        <v>14715.58</v>
      </c>
      <c r="Q87" s="81">
        <f t="shared" si="17"/>
        <v>0.266216639883235</v>
      </c>
      <c r="R87" s="86">
        <f t="shared" si="18"/>
        <v>0.764380208145376</v>
      </c>
      <c r="S87" s="86">
        <f t="shared" si="19"/>
        <v>0.691710298995987</v>
      </c>
      <c r="T87" s="86">
        <f t="shared" si="20"/>
        <v>0.636983506787812</v>
      </c>
      <c r="U87" s="87">
        <f t="shared" si="21"/>
        <v>0.612932181610333</v>
      </c>
      <c r="V87" s="69"/>
      <c r="W87" s="84"/>
      <c r="X87" s="84">
        <f t="shared" si="22"/>
        <v>0</v>
      </c>
      <c r="Y87" s="84">
        <f t="shared" si="23"/>
        <v>-681.560656114284</v>
      </c>
    </row>
    <row r="88" hidden="1" customHeight="1" spans="1:25">
      <c r="A88" s="47">
        <v>86</v>
      </c>
      <c r="B88" s="47">
        <v>102564</v>
      </c>
      <c r="C88" s="48" t="s">
        <v>122</v>
      </c>
      <c r="D88" s="49" t="s">
        <v>40</v>
      </c>
      <c r="E88" s="50">
        <v>4933.79819742857</v>
      </c>
      <c r="F88" s="51">
        <f t="shared" si="13"/>
        <v>14801.3945922857</v>
      </c>
      <c r="G88" s="51">
        <v>1428.41541540343</v>
      </c>
      <c r="H88" s="51">
        <f t="shared" si="14"/>
        <v>4285.24624621029</v>
      </c>
      <c r="I88" s="66">
        <v>0.289516384384732</v>
      </c>
      <c r="J88" s="67">
        <v>5920.55783691428</v>
      </c>
      <c r="K88" s="67">
        <f t="shared" si="15"/>
        <v>17761.6735107428</v>
      </c>
      <c r="L88" s="67">
        <v>1612.00485750857</v>
      </c>
      <c r="M88" s="67">
        <f t="shared" si="16"/>
        <v>4836.01457252571</v>
      </c>
      <c r="N88" s="68">
        <v>0.272272461803823</v>
      </c>
      <c r="O88" s="69">
        <v>11290.65</v>
      </c>
      <c r="P88" s="69">
        <v>3761.77</v>
      </c>
      <c r="Q88" s="81">
        <f t="shared" si="17"/>
        <v>0.333175680762401</v>
      </c>
      <c r="R88" s="86">
        <f t="shared" si="18"/>
        <v>0.762809877785742</v>
      </c>
      <c r="S88" s="86">
        <f t="shared" si="19"/>
        <v>0.877842201793366</v>
      </c>
      <c r="T88" s="86">
        <f t="shared" si="20"/>
        <v>0.635674898154787</v>
      </c>
      <c r="U88" s="87">
        <f t="shared" si="21"/>
        <v>0.777865728811346</v>
      </c>
      <c r="V88" s="69"/>
      <c r="W88" s="84"/>
      <c r="X88" s="84">
        <f t="shared" si="22"/>
        <v>0</v>
      </c>
      <c r="Y88" s="84">
        <f t="shared" si="23"/>
        <v>-140.429783691428</v>
      </c>
    </row>
    <row r="89" hidden="1" customHeight="1" spans="1:25">
      <c r="A89" s="47">
        <v>87</v>
      </c>
      <c r="B89" s="47">
        <v>717</v>
      </c>
      <c r="C89" s="48" t="s">
        <v>123</v>
      </c>
      <c r="D89" s="49" t="s">
        <v>40</v>
      </c>
      <c r="E89" s="50">
        <v>7228.154736</v>
      </c>
      <c r="F89" s="51">
        <f t="shared" si="13"/>
        <v>21684.464208</v>
      </c>
      <c r="G89" s="51">
        <v>2252.727807264</v>
      </c>
      <c r="H89" s="51">
        <f t="shared" si="14"/>
        <v>6758.183421792</v>
      </c>
      <c r="I89" s="66">
        <v>0.311660152492895</v>
      </c>
      <c r="J89" s="67">
        <v>8673.7856832</v>
      </c>
      <c r="K89" s="67">
        <f t="shared" si="15"/>
        <v>26021.3570496</v>
      </c>
      <c r="L89" s="67">
        <v>2542.26335616</v>
      </c>
      <c r="M89" s="67">
        <f t="shared" si="16"/>
        <v>7626.79006848</v>
      </c>
      <c r="N89" s="68">
        <v>0.293097322093631</v>
      </c>
      <c r="O89" s="69">
        <v>16497.05</v>
      </c>
      <c r="P89" s="69">
        <v>4783.48</v>
      </c>
      <c r="Q89" s="81">
        <f t="shared" si="17"/>
        <v>0.289959720071164</v>
      </c>
      <c r="R89" s="86">
        <f t="shared" si="18"/>
        <v>0.760777386139602</v>
      </c>
      <c r="S89" s="86">
        <f t="shared" si="19"/>
        <v>0.707805589380054</v>
      </c>
      <c r="T89" s="86">
        <f t="shared" si="20"/>
        <v>0.633981155116335</v>
      </c>
      <c r="U89" s="87">
        <f t="shared" si="21"/>
        <v>0.627194397256215</v>
      </c>
      <c r="V89" s="69"/>
      <c r="W89" s="84"/>
      <c r="X89" s="84">
        <f t="shared" si="22"/>
        <v>0</v>
      </c>
      <c r="Y89" s="84">
        <f t="shared" si="23"/>
        <v>-207.49656832</v>
      </c>
    </row>
    <row r="90" hidden="1" customHeight="1" spans="1:25">
      <c r="A90" s="47">
        <v>88</v>
      </c>
      <c r="B90" s="47">
        <v>387</v>
      </c>
      <c r="C90" s="48" t="s">
        <v>124</v>
      </c>
      <c r="D90" s="49" t="s">
        <v>46</v>
      </c>
      <c r="E90" s="50">
        <v>14944.8489512143</v>
      </c>
      <c r="F90" s="51">
        <f t="shared" si="13"/>
        <v>44834.5468536429</v>
      </c>
      <c r="G90" s="51">
        <v>3728.31279149764</v>
      </c>
      <c r="H90" s="51">
        <f t="shared" si="14"/>
        <v>11184.9383744929</v>
      </c>
      <c r="I90" s="66">
        <v>0.249471426821929</v>
      </c>
      <c r="J90" s="67">
        <v>17933.8187414571</v>
      </c>
      <c r="K90" s="67">
        <f t="shared" si="15"/>
        <v>53801.4562243713</v>
      </c>
      <c r="L90" s="67">
        <v>4207.50032896286</v>
      </c>
      <c r="M90" s="67">
        <f t="shared" si="16"/>
        <v>12622.5009868886</v>
      </c>
      <c r="N90" s="68">
        <v>0.234612627105263</v>
      </c>
      <c r="O90" s="69">
        <v>34048.77</v>
      </c>
      <c r="P90" s="69">
        <v>9802.02</v>
      </c>
      <c r="Q90" s="81">
        <f t="shared" si="17"/>
        <v>0.287881764891948</v>
      </c>
      <c r="R90" s="86">
        <f t="shared" si="18"/>
        <v>0.759431563145897</v>
      </c>
      <c r="S90" s="86">
        <f t="shared" si="19"/>
        <v>0.876358874033081</v>
      </c>
      <c r="T90" s="86">
        <f t="shared" si="20"/>
        <v>0.632859635954916</v>
      </c>
      <c r="U90" s="87">
        <f t="shared" si="21"/>
        <v>0.776551335601532</v>
      </c>
      <c r="V90" s="69"/>
      <c r="W90" s="84"/>
      <c r="X90" s="84">
        <f t="shared" si="22"/>
        <v>0</v>
      </c>
      <c r="Y90" s="84">
        <f t="shared" si="23"/>
        <v>-431.431074145716</v>
      </c>
    </row>
    <row r="91" hidden="1" customHeight="1" spans="1:25">
      <c r="A91" s="47">
        <v>89</v>
      </c>
      <c r="B91" s="47">
        <v>546</v>
      </c>
      <c r="C91" s="48" t="s">
        <v>125</v>
      </c>
      <c r="D91" s="49" t="s">
        <v>46</v>
      </c>
      <c r="E91" s="50">
        <v>13402.8973697143</v>
      </c>
      <c r="F91" s="51">
        <f t="shared" si="13"/>
        <v>40208.6921091429</v>
      </c>
      <c r="G91" s="51">
        <v>4431.61914629657</v>
      </c>
      <c r="H91" s="51">
        <f t="shared" si="14"/>
        <v>13294.8574388897</v>
      </c>
      <c r="I91" s="66">
        <v>0.330646353848119</v>
      </c>
      <c r="J91" s="67">
        <v>16083.4768436571</v>
      </c>
      <c r="K91" s="67">
        <f t="shared" si="15"/>
        <v>48250.4305309713</v>
      </c>
      <c r="L91" s="67">
        <v>5001.20029049143</v>
      </c>
      <c r="M91" s="67">
        <f t="shared" si="16"/>
        <v>15003.6008714743</v>
      </c>
      <c r="N91" s="68">
        <v>0.310952683869704</v>
      </c>
      <c r="O91" s="69">
        <v>30311.5</v>
      </c>
      <c r="P91" s="69">
        <v>10411.49</v>
      </c>
      <c r="Q91" s="81">
        <f t="shared" si="17"/>
        <v>0.343483166454976</v>
      </c>
      <c r="R91" s="86">
        <f t="shared" si="18"/>
        <v>0.753854413312478</v>
      </c>
      <c r="S91" s="86">
        <f t="shared" si="19"/>
        <v>0.783121597794997</v>
      </c>
      <c r="T91" s="86">
        <f t="shared" si="20"/>
        <v>0.628212011093734</v>
      </c>
      <c r="U91" s="87">
        <f t="shared" si="21"/>
        <v>0.693932749157232</v>
      </c>
      <c r="V91" s="69"/>
      <c r="W91" s="84"/>
      <c r="X91" s="84">
        <f t="shared" si="22"/>
        <v>0</v>
      </c>
      <c r="Y91" s="84">
        <f t="shared" si="23"/>
        <v>-395.887684365716</v>
      </c>
    </row>
    <row r="92" hidden="1" customHeight="1" spans="1:25">
      <c r="A92" s="47">
        <v>90</v>
      </c>
      <c r="B92" s="47">
        <v>732</v>
      </c>
      <c r="C92" s="48" t="s">
        <v>126</v>
      </c>
      <c r="D92" s="49" t="s">
        <v>40</v>
      </c>
      <c r="E92" s="50">
        <v>5554.91277</v>
      </c>
      <c r="F92" s="51">
        <f t="shared" si="13"/>
        <v>16664.73831</v>
      </c>
      <c r="G92" s="51">
        <v>1630.24278746529</v>
      </c>
      <c r="H92" s="51">
        <f t="shared" si="14"/>
        <v>4890.72836239587</v>
      </c>
      <c r="I92" s="66">
        <v>0.293477657519595</v>
      </c>
      <c r="J92" s="67">
        <v>6665.895324</v>
      </c>
      <c r="K92" s="67">
        <f t="shared" si="15"/>
        <v>19997.685972</v>
      </c>
      <c r="L92" s="67">
        <v>1839.77242472571</v>
      </c>
      <c r="M92" s="67">
        <f t="shared" si="16"/>
        <v>5519.31727417713</v>
      </c>
      <c r="N92" s="68">
        <v>0.275997797040372</v>
      </c>
      <c r="O92" s="69">
        <v>12540.08</v>
      </c>
      <c r="P92" s="69">
        <v>3890.86</v>
      </c>
      <c r="Q92" s="81">
        <f t="shared" si="17"/>
        <v>0.310273937646331</v>
      </c>
      <c r="R92" s="86">
        <f t="shared" si="18"/>
        <v>0.752491864362195</v>
      </c>
      <c r="S92" s="86">
        <f t="shared" si="19"/>
        <v>0.795558393697814</v>
      </c>
      <c r="T92" s="86">
        <f t="shared" si="20"/>
        <v>0.627076553635163</v>
      </c>
      <c r="U92" s="87">
        <f t="shared" si="21"/>
        <v>0.704953132193345</v>
      </c>
      <c r="V92" s="69"/>
      <c r="W92" s="84"/>
      <c r="X92" s="84">
        <f t="shared" si="22"/>
        <v>0</v>
      </c>
      <c r="Y92" s="84">
        <f t="shared" si="23"/>
        <v>-164.9863324</v>
      </c>
    </row>
    <row r="93" s="23" customFormat="1" hidden="1" customHeight="1" spans="1:25">
      <c r="A93" s="52">
        <v>91</v>
      </c>
      <c r="B93" s="52">
        <v>391</v>
      </c>
      <c r="C93" s="53" t="s">
        <v>127</v>
      </c>
      <c r="D93" s="54" t="s">
        <v>29</v>
      </c>
      <c r="E93" s="50">
        <v>10710.7175410714</v>
      </c>
      <c r="F93" s="51">
        <f t="shared" si="13"/>
        <v>32132.1526232142</v>
      </c>
      <c r="G93" s="51">
        <v>3591.39701585893</v>
      </c>
      <c r="H93" s="51">
        <f t="shared" si="14"/>
        <v>10774.1910475768</v>
      </c>
      <c r="I93" s="66">
        <v>0.335308722509703</v>
      </c>
      <c r="J93" s="67">
        <v>12852.8610492857</v>
      </c>
      <c r="K93" s="67">
        <f t="shared" si="15"/>
        <v>38558.5831478571</v>
      </c>
      <c r="L93" s="67">
        <v>4052.98722792857</v>
      </c>
      <c r="M93" s="67">
        <f t="shared" si="16"/>
        <v>12158.9616837857</v>
      </c>
      <c r="N93" s="68">
        <v>0.315337356592197</v>
      </c>
      <c r="O93" s="71">
        <v>30022.01</v>
      </c>
      <c r="P93" s="71">
        <v>9654.94</v>
      </c>
      <c r="Q93" s="82">
        <f t="shared" si="17"/>
        <v>0.321595389515892</v>
      </c>
      <c r="R93" s="82">
        <f t="shared" si="18"/>
        <v>0.934329248091219</v>
      </c>
      <c r="S93" s="82">
        <f t="shared" si="19"/>
        <v>0.896117393627568</v>
      </c>
      <c r="T93" s="86">
        <f t="shared" si="20"/>
        <v>0.778607706742681</v>
      </c>
      <c r="U93" s="87">
        <f t="shared" si="21"/>
        <v>0.794059579353319</v>
      </c>
      <c r="V93" s="71"/>
      <c r="W93" s="85"/>
      <c r="X93" s="84">
        <f t="shared" si="22"/>
        <v>0</v>
      </c>
      <c r="Y93" s="85">
        <f>(O93-F93)*0.02</f>
        <v>-42.2028524642841</v>
      </c>
    </row>
    <row r="94" hidden="1" customHeight="1" spans="1:25">
      <c r="A94" s="47">
        <v>92</v>
      </c>
      <c r="B94" s="47">
        <v>594</v>
      </c>
      <c r="C94" s="48" t="s">
        <v>128</v>
      </c>
      <c r="D94" s="49" t="s">
        <v>40</v>
      </c>
      <c r="E94" s="50">
        <v>6304.23749057143</v>
      </c>
      <c r="F94" s="51">
        <f t="shared" si="13"/>
        <v>18912.7124717143</v>
      </c>
      <c r="G94" s="51">
        <v>1715.54509416086</v>
      </c>
      <c r="H94" s="51">
        <f t="shared" si="14"/>
        <v>5146.63528248258</v>
      </c>
      <c r="I94" s="66">
        <v>0.272125708577225</v>
      </c>
      <c r="J94" s="67">
        <v>7565.08498868571</v>
      </c>
      <c r="K94" s="67">
        <f t="shared" si="15"/>
        <v>22695.2549660571</v>
      </c>
      <c r="L94" s="67">
        <v>1936.03835077714</v>
      </c>
      <c r="M94" s="67">
        <f t="shared" si="16"/>
        <v>5808.11505233142</v>
      </c>
      <c r="N94" s="68">
        <v>0.255917594273252</v>
      </c>
      <c r="O94" s="69">
        <v>13538.74</v>
      </c>
      <c r="P94" s="69">
        <v>3563.88</v>
      </c>
      <c r="Q94" s="81">
        <f t="shared" si="17"/>
        <v>0.263235722083444</v>
      </c>
      <c r="R94" s="86">
        <f t="shared" si="18"/>
        <v>0.715853953802154</v>
      </c>
      <c r="S94" s="86">
        <f t="shared" si="19"/>
        <v>0.692467953214064</v>
      </c>
      <c r="T94" s="86">
        <f t="shared" si="20"/>
        <v>0.596544961501797</v>
      </c>
      <c r="U94" s="87">
        <f t="shared" si="21"/>
        <v>0.613603547431353</v>
      </c>
      <c r="V94" s="69"/>
      <c r="W94" s="84"/>
      <c r="X94" s="84">
        <f t="shared" si="22"/>
        <v>0</v>
      </c>
      <c r="Y94" s="84">
        <f t="shared" si="23"/>
        <v>-214.958898868571</v>
      </c>
    </row>
    <row r="95" hidden="1" customHeight="1" spans="1:25">
      <c r="A95" s="47">
        <v>93</v>
      </c>
      <c r="B95" s="47">
        <v>748</v>
      </c>
      <c r="C95" s="48" t="s">
        <v>129</v>
      </c>
      <c r="D95" s="49" t="s">
        <v>40</v>
      </c>
      <c r="E95" s="50">
        <v>7207.63673142857</v>
      </c>
      <c r="F95" s="51">
        <f t="shared" si="13"/>
        <v>21622.9101942857</v>
      </c>
      <c r="G95" s="51">
        <v>2329.95118886357</v>
      </c>
      <c r="H95" s="51">
        <f t="shared" si="14"/>
        <v>6989.85356659071</v>
      </c>
      <c r="I95" s="66">
        <v>0.323261462207706</v>
      </c>
      <c r="J95" s="67">
        <v>8649.16407771429</v>
      </c>
      <c r="K95" s="67">
        <f t="shared" si="15"/>
        <v>25947.4922331429</v>
      </c>
      <c r="L95" s="67">
        <v>2629.41199997143</v>
      </c>
      <c r="M95" s="67">
        <f t="shared" si="16"/>
        <v>7888.23599991429</v>
      </c>
      <c r="N95" s="68">
        <v>0.304007644709441</v>
      </c>
      <c r="O95" s="69">
        <v>15401.98</v>
      </c>
      <c r="P95" s="69">
        <v>4201.99</v>
      </c>
      <c r="Q95" s="81">
        <f t="shared" si="17"/>
        <v>0.272821416467233</v>
      </c>
      <c r="R95" s="86">
        <f t="shared" si="18"/>
        <v>0.712299124475404</v>
      </c>
      <c r="S95" s="86">
        <f t="shared" si="19"/>
        <v>0.60115565511761</v>
      </c>
      <c r="T95" s="86">
        <f t="shared" si="20"/>
        <v>0.593582603729502</v>
      </c>
      <c r="U95" s="87">
        <f t="shared" si="21"/>
        <v>0.532690705506992</v>
      </c>
      <c r="V95" s="69"/>
      <c r="W95" s="84"/>
      <c r="X95" s="84">
        <f t="shared" si="22"/>
        <v>0</v>
      </c>
      <c r="Y95" s="84">
        <f t="shared" si="23"/>
        <v>-248.837207771428</v>
      </c>
    </row>
    <row r="96" hidden="1" customHeight="1" spans="1:25">
      <c r="A96" s="47">
        <v>94</v>
      </c>
      <c r="B96" s="47">
        <v>741</v>
      </c>
      <c r="C96" s="48" t="s">
        <v>130</v>
      </c>
      <c r="D96" s="49" t="s">
        <v>31</v>
      </c>
      <c r="E96" s="50">
        <v>4326.96150385714</v>
      </c>
      <c r="F96" s="51">
        <f t="shared" si="13"/>
        <v>12980.8845115714</v>
      </c>
      <c r="G96" s="51">
        <v>1018.20019224471</v>
      </c>
      <c r="H96" s="51">
        <f t="shared" si="14"/>
        <v>3054.60057673413</v>
      </c>
      <c r="I96" s="66">
        <v>0.235315287953699</v>
      </c>
      <c r="J96" s="67">
        <v>5192.35380462857</v>
      </c>
      <c r="K96" s="67">
        <f t="shared" si="15"/>
        <v>15577.0614138857</v>
      </c>
      <c r="L96" s="67">
        <v>1149.06604767429</v>
      </c>
      <c r="M96" s="67">
        <f t="shared" si="16"/>
        <v>3447.19814302287</v>
      </c>
      <c r="N96" s="68">
        <v>0.221299643843604</v>
      </c>
      <c r="O96" s="69">
        <v>9093.06</v>
      </c>
      <c r="P96" s="69">
        <v>2189.54</v>
      </c>
      <c r="Q96" s="81">
        <f t="shared" si="17"/>
        <v>0.240792428511414</v>
      </c>
      <c r="R96" s="86">
        <f t="shared" si="18"/>
        <v>0.70049617896949</v>
      </c>
      <c r="S96" s="86">
        <f t="shared" si="19"/>
        <v>0.716800755122288</v>
      </c>
      <c r="T96" s="86">
        <f t="shared" si="20"/>
        <v>0.583746815807908</v>
      </c>
      <c r="U96" s="87">
        <f t="shared" si="21"/>
        <v>0.635165113566689</v>
      </c>
      <c r="V96" s="69"/>
      <c r="W96" s="84"/>
      <c r="X96" s="84">
        <f t="shared" si="22"/>
        <v>0</v>
      </c>
      <c r="Y96" s="84">
        <f t="shared" si="23"/>
        <v>-155.512980462857</v>
      </c>
    </row>
    <row r="97" hidden="1" customHeight="1" spans="1:25">
      <c r="A97" s="47">
        <v>95</v>
      </c>
      <c r="B97" s="47">
        <v>539</v>
      </c>
      <c r="C97" s="48" t="s">
        <v>131</v>
      </c>
      <c r="D97" s="49" t="s">
        <v>40</v>
      </c>
      <c r="E97" s="50">
        <v>7499.68086214286</v>
      </c>
      <c r="F97" s="51">
        <f t="shared" si="13"/>
        <v>22499.0425864286</v>
      </c>
      <c r="G97" s="51">
        <v>2086.958727711</v>
      </c>
      <c r="H97" s="51">
        <f t="shared" si="14"/>
        <v>6260.876183133</v>
      </c>
      <c r="I97" s="66">
        <v>0.278273004688189</v>
      </c>
      <c r="J97" s="67">
        <v>8999.61703457143</v>
      </c>
      <c r="K97" s="67">
        <f t="shared" si="15"/>
        <v>26998.8511037143</v>
      </c>
      <c r="L97" s="67">
        <v>2355.18853284</v>
      </c>
      <c r="M97" s="67">
        <f t="shared" si="16"/>
        <v>7065.56559852</v>
      </c>
      <c r="N97" s="68">
        <v>0.26169875049046</v>
      </c>
      <c r="O97" s="69">
        <v>15683.85</v>
      </c>
      <c r="P97" s="69">
        <v>4542.93</v>
      </c>
      <c r="Q97" s="81">
        <f t="shared" si="17"/>
        <v>0.289656557541675</v>
      </c>
      <c r="R97" s="86">
        <f t="shared" si="18"/>
        <v>0.697089662360143</v>
      </c>
      <c r="S97" s="86">
        <f t="shared" si="19"/>
        <v>0.725606108013891</v>
      </c>
      <c r="T97" s="86">
        <f t="shared" si="20"/>
        <v>0.580908051966787</v>
      </c>
      <c r="U97" s="87">
        <f t="shared" si="21"/>
        <v>0.642967634601198</v>
      </c>
      <c r="V97" s="69"/>
      <c r="W97" s="84"/>
      <c r="X97" s="84">
        <f t="shared" si="22"/>
        <v>0</v>
      </c>
      <c r="Y97" s="84">
        <f>(O97-F97)*0.06</f>
        <v>-408.911555185715</v>
      </c>
    </row>
    <row r="98" hidden="1" customHeight="1" spans="1:25">
      <c r="A98" s="47">
        <v>96</v>
      </c>
      <c r="B98" s="47">
        <v>311</v>
      </c>
      <c r="C98" s="48" t="s">
        <v>132</v>
      </c>
      <c r="D98" s="49" t="s">
        <v>31</v>
      </c>
      <c r="E98" s="50">
        <v>8554.03277142857</v>
      </c>
      <c r="F98" s="51">
        <f t="shared" si="13"/>
        <v>25662.0983142857</v>
      </c>
      <c r="G98" s="51">
        <v>2267.4427689375</v>
      </c>
      <c r="H98" s="51">
        <f t="shared" si="14"/>
        <v>6802.3283068125</v>
      </c>
      <c r="I98" s="66">
        <v>0.26507295792822</v>
      </c>
      <c r="J98" s="67">
        <v>10264.8393257143</v>
      </c>
      <c r="K98" s="67">
        <f t="shared" si="15"/>
        <v>30794.5179771429</v>
      </c>
      <c r="L98" s="67">
        <v>2558.8695825</v>
      </c>
      <c r="M98" s="67">
        <f t="shared" si="16"/>
        <v>7676.6087475</v>
      </c>
      <c r="N98" s="68">
        <v>0.249284913412119</v>
      </c>
      <c r="O98" s="69">
        <v>17471.45</v>
      </c>
      <c r="P98" s="69">
        <v>4579.98</v>
      </c>
      <c r="Q98" s="81">
        <f t="shared" si="17"/>
        <v>0.26214080685919</v>
      </c>
      <c r="R98" s="86">
        <f t="shared" si="18"/>
        <v>0.680827023029286</v>
      </c>
      <c r="S98" s="86">
        <f t="shared" si="19"/>
        <v>0.673295935365715</v>
      </c>
      <c r="T98" s="86">
        <f t="shared" si="20"/>
        <v>0.567355852524404</v>
      </c>
      <c r="U98" s="87">
        <f t="shared" si="21"/>
        <v>0.596615009393508</v>
      </c>
      <c r="V98" s="69"/>
      <c r="W98" s="84"/>
      <c r="X98" s="84">
        <f t="shared" si="22"/>
        <v>0</v>
      </c>
      <c r="Y98" s="84">
        <f t="shared" ref="Y98:Y106" si="24">(O98-F98)*0.06</f>
        <v>-491.438898857142</v>
      </c>
    </row>
    <row r="99" hidden="1" customHeight="1" spans="1:25">
      <c r="A99" s="47">
        <v>97</v>
      </c>
      <c r="B99" s="47">
        <v>106066</v>
      </c>
      <c r="C99" s="48" t="s">
        <v>133</v>
      </c>
      <c r="D99" s="49" t="s">
        <v>104</v>
      </c>
      <c r="E99" s="50">
        <v>5860.9154175</v>
      </c>
      <c r="F99" s="51">
        <f t="shared" si="13"/>
        <v>17582.7462525</v>
      </c>
      <c r="G99" s="51">
        <v>2021.4055249245</v>
      </c>
      <c r="H99" s="51">
        <f t="shared" si="14"/>
        <v>6064.2165747735</v>
      </c>
      <c r="I99" s="66">
        <v>0.344895870513473</v>
      </c>
      <c r="J99" s="67">
        <v>7033.098501</v>
      </c>
      <c r="K99" s="67">
        <f t="shared" si="15"/>
        <v>21099.295503</v>
      </c>
      <c r="L99" s="67">
        <v>2281.20999678</v>
      </c>
      <c r="M99" s="67">
        <f t="shared" si="16"/>
        <v>6843.62999034</v>
      </c>
      <c r="N99" s="68">
        <v>0.324353483241511</v>
      </c>
      <c r="O99" s="69">
        <v>11964.7</v>
      </c>
      <c r="P99" s="69">
        <v>4833.61</v>
      </c>
      <c r="Q99" s="81">
        <f t="shared" si="17"/>
        <v>0.403989234999624</v>
      </c>
      <c r="R99" s="86">
        <f t="shared" si="18"/>
        <v>0.680479592219492</v>
      </c>
      <c r="S99" s="86">
        <f t="shared" si="19"/>
        <v>0.797070807152124</v>
      </c>
      <c r="T99" s="86">
        <f t="shared" si="20"/>
        <v>0.567066326849577</v>
      </c>
      <c r="U99" s="87">
        <f t="shared" si="21"/>
        <v>0.706293298559798</v>
      </c>
      <c r="V99" s="69"/>
      <c r="W99" s="84"/>
      <c r="X99" s="84">
        <f t="shared" si="22"/>
        <v>0</v>
      </c>
      <c r="Y99" s="84">
        <f t="shared" si="24"/>
        <v>-337.08277515</v>
      </c>
    </row>
    <row r="100" hidden="1" customHeight="1" spans="1:25">
      <c r="A100" s="47">
        <v>98</v>
      </c>
      <c r="B100" s="47">
        <v>105267</v>
      </c>
      <c r="C100" s="48" t="s">
        <v>134</v>
      </c>
      <c r="D100" s="49" t="s">
        <v>31</v>
      </c>
      <c r="E100" s="50">
        <v>5906.820942</v>
      </c>
      <c r="F100" s="51">
        <f t="shared" si="13"/>
        <v>17720.462826</v>
      </c>
      <c r="G100" s="51">
        <v>1446.59865438</v>
      </c>
      <c r="H100" s="51">
        <f t="shared" si="14"/>
        <v>4339.79596314</v>
      </c>
      <c r="I100" s="66">
        <v>0.244903082145943</v>
      </c>
      <c r="J100" s="67">
        <v>7088.1851304</v>
      </c>
      <c r="K100" s="67">
        <f t="shared" si="15"/>
        <v>21264.5553912</v>
      </c>
      <c r="L100" s="67">
        <v>1632.5251272</v>
      </c>
      <c r="M100" s="67">
        <f t="shared" si="16"/>
        <v>4897.5753816</v>
      </c>
      <c r="N100" s="68">
        <v>0.230316378193676</v>
      </c>
      <c r="O100" s="69">
        <v>11991.29</v>
      </c>
      <c r="P100" s="69">
        <v>3636.44</v>
      </c>
      <c r="Q100" s="81">
        <f t="shared" si="17"/>
        <v>0.303256780546547</v>
      </c>
      <c r="R100" s="86">
        <f t="shared" si="18"/>
        <v>0.676691693537824</v>
      </c>
      <c r="S100" s="86">
        <f t="shared" si="19"/>
        <v>0.837928794553029</v>
      </c>
      <c r="T100" s="86">
        <f t="shared" si="20"/>
        <v>0.563909744614854</v>
      </c>
      <c r="U100" s="87">
        <f t="shared" si="21"/>
        <v>0.742498015173378</v>
      </c>
      <c r="V100" s="69"/>
      <c r="W100" s="84"/>
      <c r="X100" s="84">
        <f t="shared" si="22"/>
        <v>0</v>
      </c>
      <c r="Y100" s="84">
        <f t="shared" si="24"/>
        <v>-343.75036956</v>
      </c>
    </row>
    <row r="101" hidden="1" customHeight="1" spans="1:25">
      <c r="A101" s="47">
        <v>99</v>
      </c>
      <c r="B101" s="47">
        <v>570</v>
      </c>
      <c r="C101" s="48" t="s">
        <v>135</v>
      </c>
      <c r="D101" s="49" t="s">
        <v>31</v>
      </c>
      <c r="E101" s="50">
        <v>7257.64120007143</v>
      </c>
      <c r="F101" s="51">
        <f t="shared" si="13"/>
        <v>21772.9236002143</v>
      </c>
      <c r="G101" s="51">
        <v>2275.93007696764</v>
      </c>
      <c r="H101" s="51">
        <f t="shared" si="14"/>
        <v>6827.79023090292</v>
      </c>
      <c r="I101" s="66">
        <v>0.313590878114124</v>
      </c>
      <c r="J101" s="67">
        <v>8709.16944008571</v>
      </c>
      <c r="K101" s="67">
        <f t="shared" si="15"/>
        <v>26127.5083202571</v>
      </c>
      <c r="L101" s="67">
        <v>2568.44773576286</v>
      </c>
      <c r="M101" s="67">
        <f t="shared" si="16"/>
        <v>7705.34320728858</v>
      </c>
      <c r="N101" s="68">
        <v>0.294913051517985</v>
      </c>
      <c r="O101" s="69">
        <v>14548.02</v>
      </c>
      <c r="P101" s="69">
        <v>4485.94</v>
      </c>
      <c r="Q101" s="81">
        <f t="shared" si="17"/>
        <v>0.308353989065179</v>
      </c>
      <c r="R101" s="86">
        <f t="shared" si="18"/>
        <v>0.668170258947531</v>
      </c>
      <c r="S101" s="86">
        <f t="shared" si="19"/>
        <v>0.657011983129829</v>
      </c>
      <c r="T101" s="86">
        <f t="shared" si="20"/>
        <v>0.556808549122944</v>
      </c>
      <c r="U101" s="87">
        <f t="shared" si="21"/>
        <v>0.582185618384486</v>
      </c>
      <c r="V101" s="69"/>
      <c r="W101" s="84"/>
      <c r="X101" s="84">
        <f t="shared" si="22"/>
        <v>0</v>
      </c>
      <c r="Y101" s="84">
        <f t="shared" si="24"/>
        <v>-433.494216012858</v>
      </c>
    </row>
    <row r="102" hidden="1" customHeight="1" spans="1:25">
      <c r="A102" s="47">
        <v>100</v>
      </c>
      <c r="B102" s="47">
        <v>104429</v>
      </c>
      <c r="C102" s="48" t="s">
        <v>136</v>
      </c>
      <c r="D102" s="49" t="s">
        <v>31</v>
      </c>
      <c r="E102" s="50">
        <v>4657.25193685714</v>
      </c>
      <c r="F102" s="51">
        <f t="shared" si="13"/>
        <v>13971.7558105714</v>
      </c>
      <c r="G102" s="51">
        <v>1273.48106412214</v>
      </c>
      <c r="H102" s="51">
        <f t="shared" si="14"/>
        <v>3820.44319236642</v>
      </c>
      <c r="I102" s="66">
        <v>0.273440449730432</v>
      </c>
      <c r="J102" s="67">
        <v>5588.70232422857</v>
      </c>
      <c r="K102" s="67">
        <f t="shared" si="15"/>
        <v>16766.1069726857</v>
      </c>
      <c r="L102" s="67">
        <v>1437.15731374286</v>
      </c>
      <c r="M102" s="67">
        <f t="shared" si="16"/>
        <v>4311.47194122858</v>
      </c>
      <c r="N102" s="68">
        <v>0.257154027959654</v>
      </c>
      <c r="O102" s="69">
        <v>9283.91</v>
      </c>
      <c r="P102" s="69">
        <v>1911.55</v>
      </c>
      <c r="Q102" s="81">
        <f t="shared" si="17"/>
        <v>0.205899238575126</v>
      </c>
      <c r="R102" s="86">
        <f t="shared" si="18"/>
        <v>0.664476972391369</v>
      </c>
      <c r="S102" s="86">
        <f t="shared" si="19"/>
        <v>0.500347709349388</v>
      </c>
      <c r="T102" s="86">
        <f t="shared" si="20"/>
        <v>0.55373081032614</v>
      </c>
      <c r="U102" s="87">
        <f t="shared" si="21"/>
        <v>0.443363664673483</v>
      </c>
      <c r="V102" s="69"/>
      <c r="W102" s="84"/>
      <c r="X102" s="84">
        <f t="shared" si="22"/>
        <v>0</v>
      </c>
      <c r="Y102" s="84">
        <f t="shared" si="24"/>
        <v>-281.270748634284</v>
      </c>
    </row>
    <row r="103" hidden="1" customHeight="1" spans="1:25">
      <c r="A103" s="47">
        <v>101</v>
      </c>
      <c r="B103" s="47">
        <v>371</v>
      </c>
      <c r="C103" s="48" t="s">
        <v>137</v>
      </c>
      <c r="D103" s="49" t="s">
        <v>40</v>
      </c>
      <c r="E103" s="50">
        <v>6104.90055214286</v>
      </c>
      <c r="F103" s="51">
        <f t="shared" si="13"/>
        <v>18314.7016564286</v>
      </c>
      <c r="G103" s="51">
        <v>1880.5558439745</v>
      </c>
      <c r="H103" s="51">
        <f t="shared" si="14"/>
        <v>5641.6675319235</v>
      </c>
      <c r="I103" s="66">
        <v>0.308040373125229</v>
      </c>
      <c r="J103" s="67">
        <v>7325.88066257143</v>
      </c>
      <c r="K103" s="67">
        <f t="shared" si="15"/>
        <v>21977.6419877143</v>
      </c>
      <c r="L103" s="67">
        <v>2122.25737878</v>
      </c>
      <c r="M103" s="67">
        <f t="shared" si="16"/>
        <v>6366.77213634</v>
      </c>
      <c r="N103" s="68">
        <v>0.289693140870121</v>
      </c>
      <c r="O103" s="69">
        <v>12142.43</v>
      </c>
      <c r="P103" s="69">
        <v>3789.57</v>
      </c>
      <c r="Q103" s="81">
        <f t="shared" si="17"/>
        <v>0.312093213631868</v>
      </c>
      <c r="R103" s="86">
        <f t="shared" si="18"/>
        <v>0.662988140772575</v>
      </c>
      <c r="S103" s="86">
        <f t="shared" si="19"/>
        <v>0.671710975266911</v>
      </c>
      <c r="T103" s="86">
        <f t="shared" si="20"/>
        <v>0.55249011731048</v>
      </c>
      <c r="U103" s="87">
        <f t="shared" si="21"/>
        <v>0.595210558639291</v>
      </c>
      <c r="V103" s="69"/>
      <c r="W103" s="84"/>
      <c r="X103" s="84">
        <f t="shared" si="22"/>
        <v>0</v>
      </c>
      <c r="Y103" s="84">
        <f t="shared" si="24"/>
        <v>-370.336299385716</v>
      </c>
    </row>
    <row r="104" hidden="1" customHeight="1" spans="1:25">
      <c r="A104" s="47">
        <v>102</v>
      </c>
      <c r="B104" s="47">
        <v>105910</v>
      </c>
      <c r="C104" s="48" t="s">
        <v>138</v>
      </c>
      <c r="D104" s="49" t="s">
        <v>46</v>
      </c>
      <c r="E104" s="50">
        <v>3436.171794</v>
      </c>
      <c r="F104" s="51">
        <f t="shared" si="13"/>
        <v>10308.515382</v>
      </c>
      <c r="G104" s="51">
        <v>1071.65458535143</v>
      </c>
      <c r="H104" s="51">
        <f t="shared" si="14"/>
        <v>3214.96375605429</v>
      </c>
      <c r="I104" s="66">
        <v>0.31187456553327</v>
      </c>
      <c r="J104" s="67">
        <v>4123.4061528</v>
      </c>
      <c r="K104" s="67">
        <f t="shared" si="15"/>
        <v>12370.2184584</v>
      </c>
      <c r="L104" s="67">
        <v>1209.39075462857</v>
      </c>
      <c r="M104" s="67">
        <f t="shared" si="16"/>
        <v>3628.17226388571</v>
      </c>
      <c r="N104" s="68">
        <v>0.293298964451352</v>
      </c>
      <c r="O104" s="69">
        <v>6092.98</v>
      </c>
      <c r="P104" s="69">
        <v>1568.29</v>
      </c>
      <c r="Q104" s="81">
        <f t="shared" si="17"/>
        <v>0.257392934163578</v>
      </c>
      <c r="R104" s="86">
        <f t="shared" si="18"/>
        <v>0.591062803344032</v>
      </c>
      <c r="S104" s="86">
        <f t="shared" si="19"/>
        <v>0.487809542812624</v>
      </c>
      <c r="T104" s="86">
        <f t="shared" si="20"/>
        <v>0.492552336120027</v>
      </c>
      <c r="U104" s="87">
        <f t="shared" si="21"/>
        <v>0.432253455992299</v>
      </c>
      <c r="V104" s="97"/>
      <c r="W104" s="98"/>
      <c r="X104" s="84">
        <f t="shared" si="22"/>
        <v>0</v>
      </c>
      <c r="Y104" s="84">
        <f t="shared" si="24"/>
        <v>-252.93212292</v>
      </c>
    </row>
    <row r="105" s="25" customFormat="1" hidden="1" customHeight="1" spans="1:25">
      <c r="A105" s="52">
        <v>103</v>
      </c>
      <c r="B105" s="52">
        <v>105396</v>
      </c>
      <c r="C105" s="53" t="s">
        <v>139</v>
      </c>
      <c r="D105" s="54" t="s">
        <v>46</v>
      </c>
      <c r="E105" s="50">
        <v>3993.35584371429</v>
      </c>
      <c r="F105" s="51">
        <f t="shared" si="13"/>
        <v>11980.0675311429</v>
      </c>
      <c r="G105" s="51">
        <v>1352.96893876886</v>
      </c>
      <c r="H105" s="51">
        <f t="shared" si="14"/>
        <v>4058.90681630658</v>
      </c>
      <c r="I105" s="66">
        <v>0.338805003039859</v>
      </c>
      <c r="J105" s="67">
        <v>4792.02701245714</v>
      </c>
      <c r="K105" s="67">
        <f t="shared" si="15"/>
        <v>14376.0810373714</v>
      </c>
      <c r="L105" s="67">
        <v>1526.86149829714</v>
      </c>
      <c r="M105" s="67">
        <f t="shared" si="16"/>
        <v>4580.58449489142</v>
      </c>
      <c r="N105" s="68">
        <v>0.318625394708331</v>
      </c>
      <c r="O105" s="71">
        <v>7492.24</v>
      </c>
      <c r="P105" s="71">
        <v>2791.08</v>
      </c>
      <c r="Q105" s="82">
        <f t="shared" si="17"/>
        <v>0.37252944379785</v>
      </c>
      <c r="R105" s="82">
        <f t="shared" si="18"/>
        <v>0.62539213410304</v>
      </c>
      <c r="S105" s="82">
        <f t="shared" si="19"/>
        <v>0.68764328089201</v>
      </c>
      <c r="T105" s="86">
        <f t="shared" si="20"/>
        <v>0.521160111752537</v>
      </c>
      <c r="U105" s="87">
        <f t="shared" si="21"/>
        <v>0.609328351679311</v>
      </c>
      <c r="V105" s="47"/>
      <c r="W105" s="99"/>
      <c r="X105" s="84">
        <f t="shared" si="22"/>
        <v>0</v>
      </c>
      <c r="Y105" s="84">
        <f t="shared" si="24"/>
        <v>-269.269651868574</v>
      </c>
    </row>
    <row r="106" s="25" customFormat="1" hidden="1" customHeight="1" spans="1:25">
      <c r="A106" s="47">
        <v>104</v>
      </c>
      <c r="B106" s="52">
        <v>571</v>
      </c>
      <c r="C106" s="53" t="s">
        <v>140</v>
      </c>
      <c r="D106" s="54" t="s">
        <v>46</v>
      </c>
      <c r="E106" s="50">
        <v>21727.0823785714</v>
      </c>
      <c r="F106" s="51">
        <f t="shared" si="13"/>
        <v>65181.2471357142</v>
      </c>
      <c r="G106" s="51">
        <v>5252.18269299428</v>
      </c>
      <c r="H106" s="51">
        <f t="shared" si="14"/>
        <v>15756.5480789828</v>
      </c>
      <c r="I106" s="66">
        <v>0.241734375627641</v>
      </c>
      <c r="J106" s="67">
        <v>26072.4988542857</v>
      </c>
      <c r="K106" s="67">
        <f t="shared" si="15"/>
        <v>78217.4965628571</v>
      </c>
      <c r="L106" s="67">
        <v>5927.22811748571</v>
      </c>
      <c r="M106" s="67">
        <f t="shared" si="16"/>
        <v>17781.6843524571</v>
      </c>
      <c r="N106" s="68">
        <v>0.227336403411575</v>
      </c>
      <c r="O106" s="69">
        <v>10100.12</v>
      </c>
      <c r="P106" s="69">
        <v>2332.64</v>
      </c>
      <c r="Q106" s="81">
        <f t="shared" si="17"/>
        <v>0.230951711464814</v>
      </c>
      <c r="R106" s="86">
        <f t="shared" si="18"/>
        <v>0.154954384026597</v>
      </c>
      <c r="S106" s="86">
        <f t="shared" si="19"/>
        <v>0.14804257812734</v>
      </c>
      <c r="T106" s="86">
        <f t="shared" si="20"/>
        <v>0.129128653355498</v>
      </c>
      <c r="U106" s="87">
        <f t="shared" si="21"/>
        <v>0.131182173396171</v>
      </c>
      <c r="V106" s="79"/>
      <c r="W106" s="80"/>
      <c r="X106" s="84">
        <f t="shared" si="22"/>
        <v>0</v>
      </c>
      <c r="Y106" s="84">
        <v>0</v>
      </c>
    </row>
    <row r="107" s="26" customFormat="1" hidden="1" customHeight="1" spans="1:25">
      <c r="A107" s="88" t="s">
        <v>141</v>
      </c>
      <c r="B107" s="88"/>
      <c r="C107" s="88"/>
      <c r="D107" s="88"/>
      <c r="E107" s="89">
        <f>SUM(E3:E106)</f>
        <v>1102581.32364388</v>
      </c>
      <c r="F107" s="90">
        <f>SUM(F3:F106)</f>
        <v>3307743.97093164</v>
      </c>
      <c r="G107" s="90">
        <f>SUM(G3:G106)</f>
        <v>316568.029307364</v>
      </c>
      <c r="H107" s="90">
        <f>SUM(H3:H106)</f>
        <v>949704.087922092</v>
      </c>
      <c r="I107" s="92">
        <v>0.28441532930078</v>
      </c>
      <c r="J107" s="93">
        <f>SUM(J3:J106)</f>
        <v>1323097.58837265</v>
      </c>
      <c r="K107" s="93">
        <f>SUM(K3:K106)</f>
        <v>3969292.76511796</v>
      </c>
      <c r="L107" s="93">
        <f>SUM(L3:L106)</f>
        <v>357255.456271634</v>
      </c>
      <c r="M107" s="93">
        <f>SUM(M3:M106)</f>
        <v>1071766.3688149</v>
      </c>
      <c r="N107" s="94">
        <v>0.267475231317348</v>
      </c>
      <c r="O107" s="95">
        <f>SUM(O3:O106)</f>
        <v>3194092.07</v>
      </c>
      <c r="P107" s="95">
        <f>SUM(P3:P106)</f>
        <v>894460.11</v>
      </c>
      <c r="Q107" s="100">
        <f t="shared" si="17"/>
        <v>0.280035794334507</v>
      </c>
      <c r="R107" s="101">
        <f t="shared" si="18"/>
        <v>0.965640659636777</v>
      </c>
      <c r="S107" s="101">
        <f t="shared" si="19"/>
        <v>0.94183032523008</v>
      </c>
      <c r="T107" s="101">
        <f t="shared" si="20"/>
        <v>0.804700549697316</v>
      </c>
      <c r="U107" s="102">
        <f t="shared" si="21"/>
        <v>0.834566315967765</v>
      </c>
      <c r="V107" s="95"/>
      <c r="W107" s="103"/>
      <c r="X107" s="103">
        <f>SUM(X3:X106)</f>
        <v>23422.6448091938</v>
      </c>
      <c r="Y107" s="103">
        <v>-9623.8</v>
      </c>
    </row>
  </sheetData>
  <autoFilter ref="A2:Y107">
    <filterColumn colId="3">
      <customFilters>
        <customFilter operator="equal" val="西北片"/>
      </customFilters>
    </filterColumn>
    <filterColumn colId="23">
      <customFilters>
        <customFilter operator="equal" val="400.00"/>
        <customFilter operator="equal" val="1512.99"/>
      </customFilters>
    </filterColumn>
    <extLst/>
  </autoFilter>
  <sortState ref="A3:Y107">
    <sortCondition ref="R3" descending="1"/>
  </sortState>
  <mergeCells count="6">
    <mergeCell ref="E1:I1"/>
    <mergeCell ref="J1:N1"/>
    <mergeCell ref="O1:Q1"/>
    <mergeCell ref="R1:U1"/>
    <mergeCell ref="V1:Y1"/>
    <mergeCell ref="A107:D107"/>
  </mergeCells>
  <pageMargins left="0.156944444444444" right="0.0784722222222222" top="0.156944444444444" bottom="0.0784722222222222" header="0.118055555555556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0"/>
  <sheetViews>
    <sheetView workbookViewId="0">
      <selection activeCell="L8" sqref="L8"/>
    </sheetView>
  </sheetViews>
  <sheetFormatPr defaultColWidth="9" defaultRowHeight="15"/>
  <cols>
    <col min="1" max="1" width="5" style="1" customWidth="1"/>
    <col min="2" max="2" width="9.62727272727273" style="1" customWidth="1"/>
    <col min="3" max="3" width="8.25454545454545" style="1" customWidth="1"/>
    <col min="4" max="4" width="9" style="1" customWidth="1"/>
    <col min="5" max="5" width="8.25454545454545" style="1" customWidth="1"/>
    <col min="6" max="6" width="9.5" style="1" customWidth="1"/>
    <col min="7" max="7" width="9.37272727272727" style="1" customWidth="1"/>
    <col min="8" max="8" width="10" style="1" customWidth="1"/>
    <col min="9" max="9" width="10.5" style="1" customWidth="1"/>
    <col min="10" max="10" width="12.1272727272727" style="1" customWidth="1"/>
    <col min="11" max="11" width="11.2545454545455" style="1" customWidth="1"/>
    <col min="12" max="16381" width="9" style="1"/>
  </cols>
  <sheetData>
    <row r="1" s="1" customFormat="1" ht="28" customHeight="1" spans="1:11">
      <c r="A1" s="2" t="s">
        <v>142</v>
      </c>
      <c r="B1" s="3"/>
      <c r="C1" s="3"/>
      <c r="D1" s="3"/>
      <c r="E1" s="3"/>
      <c r="F1" s="3"/>
      <c r="G1" s="3"/>
      <c r="H1" s="3"/>
      <c r="I1" s="18"/>
      <c r="J1" s="3"/>
      <c r="K1" s="19"/>
    </row>
    <row r="2" s="1" customFormat="1" ht="35" customHeight="1" spans="1:11">
      <c r="A2" s="4" t="s">
        <v>6</v>
      </c>
      <c r="B2" s="4" t="s">
        <v>9</v>
      </c>
      <c r="C2" s="4" t="s">
        <v>143</v>
      </c>
      <c r="D2" s="5" t="s">
        <v>144</v>
      </c>
      <c r="E2" s="5" t="s">
        <v>145</v>
      </c>
      <c r="F2" s="6" t="s">
        <v>146</v>
      </c>
      <c r="G2" s="7" t="s">
        <v>147</v>
      </c>
      <c r="H2" s="8" t="s">
        <v>148</v>
      </c>
      <c r="I2" s="7" t="s">
        <v>149</v>
      </c>
      <c r="J2" s="8" t="s">
        <v>150</v>
      </c>
      <c r="K2" s="4" t="s">
        <v>151</v>
      </c>
    </row>
    <row r="3" s="1" customFormat="1" ht="32" customHeight="1" spans="1:11">
      <c r="A3" s="9">
        <v>1</v>
      </c>
      <c r="B3" s="10" t="s">
        <v>152</v>
      </c>
      <c r="C3" s="10" t="s">
        <v>153</v>
      </c>
      <c r="D3" s="9">
        <v>26</v>
      </c>
      <c r="E3" s="9">
        <v>13</v>
      </c>
      <c r="F3" s="11">
        <f t="shared" ref="F3:F9" si="0">E3/D3</f>
        <v>0.5</v>
      </c>
      <c r="G3" s="12">
        <v>13</v>
      </c>
      <c r="H3" s="13">
        <v>-10</v>
      </c>
      <c r="I3" s="20">
        <v>1</v>
      </c>
      <c r="J3" s="13">
        <f t="shared" ref="J3:J8" si="1">I3*100</f>
        <v>100</v>
      </c>
      <c r="K3" s="9"/>
    </row>
    <row r="4" s="1" customFormat="1" ht="32" customHeight="1" spans="1:11">
      <c r="A4" s="9">
        <v>2</v>
      </c>
      <c r="B4" s="10" t="s">
        <v>154</v>
      </c>
      <c r="C4" s="10" t="s">
        <v>155</v>
      </c>
      <c r="D4" s="9">
        <v>22</v>
      </c>
      <c r="E4" s="9">
        <v>8</v>
      </c>
      <c r="F4" s="11">
        <f t="shared" si="0"/>
        <v>0.363636363636364</v>
      </c>
      <c r="G4" s="12">
        <v>14</v>
      </c>
      <c r="H4" s="13">
        <v>-10</v>
      </c>
      <c r="I4" s="20">
        <v>0</v>
      </c>
      <c r="J4" s="13">
        <f t="shared" si="1"/>
        <v>0</v>
      </c>
      <c r="K4" s="9"/>
    </row>
    <row r="5" s="1" customFormat="1" ht="32" customHeight="1" spans="1:11">
      <c r="A5" s="9">
        <v>3</v>
      </c>
      <c r="B5" s="10" t="s">
        <v>156</v>
      </c>
      <c r="C5" s="10" t="s">
        <v>157</v>
      </c>
      <c r="D5" s="9">
        <v>19</v>
      </c>
      <c r="E5" s="9">
        <v>12</v>
      </c>
      <c r="F5" s="11">
        <f t="shared" si="0"/>
        <v>0.631578947368421</v>
      </c>
      <c r="G5" s="12">
        <v>6</v>
      </c>
      <c r="H5" s="13">
        <v>-6</v>
      </c>
      <c r="I5" s="20">
        <v>3</v>
      </c>
      <c r="J5" s="13">
        <f t="shared" si="1"/>
        <v>300</v>
      </c>
      <c r="K5" s="9"/>
    </row>
    <row r="6" s="1" customFormat="1" ht="32" customHeight="1" spans="1:11">
      <c r="A6" s="9">
        <v>4</v>
      </c>
      <c r="B6" s="10" t="s">
        <v>40</v>
      </c>
      <c r="C6" s="10" t="s">
        <v>158</v>
      </c>
      <c r="D6" s="9">
        <v>18</v>
      </c>
      <c r="E6" s="9">
        <v>8</v>
      </c>
      <c r="F6" s="11">
        <f t="shared" si="0"/>
        <v>0.444444444444444</v>
      </c>
      <c r="G6" s="12">
        <v>10</v>
      </c>
      <c r="H6" s="13">
        <v>-10</v>
      </c>
      <c r="I6" s="20">
        <v>1</v>
      </c>
      <c r="J6" s="13">
        <f t="shared" si="1"/>
        <v>100</v>
      </c>
      <c r="K6" s="9"/>
    </row>
    <row r="7" s="1" customFormat="1" ht="32" customHeight="1" spans="1:11">
      <c r="A7" s="9">
        <v>5</v>
      </c>
      <c r="B7" s="10" t="s">
        <v>33</v>
      </c>
      <c r="C7" s="10" t="s">
        <v>159</v>
      </c>
      <c r="D7" s="9">
        <v>16</v>
      </c>
      <c r="E7" s="9">
        <v>14</v>
      </c>
      <c r="F7" s="11">
        <f t="shared" si="0"/>
        <v>0.875</v>
      </c>
      <c r="G7" s="12">
        <v>2</v>
      </c>
      <c r="H7" s="13">
        <v>-2</v>
      </c>
      <c r="I7" s="20">
        <v>4</v>
      </c>
      <c r="J7" s="13">
        <f t="shared" si="1"/>
        <v>400</v>
      </c>
      <c r="K7" s="9"/>
    </row>
    <row r="8" s="1" customFormat="1" ht="32" customHeight="1" spans="1:11">
      <c r="A8" s="9">
        <v>6</v>
      </c>
      <c r="B8" s="9" t="s">
        <v>104</v>
      </c>
      <c r="C8" s="9" t="s">
        <v>160</v>
      </c>
      <c r="D8" s="9">
        <v>2</v>
      </c>
      <c r="E8" s="9">
        <v>0</v>
      </c>
      <c r="F8" s="11">
        <f t="shared" si="0"/>
        <v>0</v>
      </c>
      <c r="G8" s="12">
        <v>2</v>
      </c>
      <c r="H8" s="13">
        <v>-2</v>
      </c>
      <c r="I8" s="20">
        <v>0</v>
      </c>
      <c r="J8" s="13">
        <f t="shared" si="1"/>
        <v>0</v>
      </c>
      <c r="K8" s="9"/>
    </row>
    <row r="9" s="1" customFormat="1" ht="32" customHeight="1" spans="1:11">
      <c r="A9" s="14" t="s">
        <v>161</v>
      </c>
      <c r="B9" s="14"/>
      <c r="C9" s="14"/>
      <c r="D9" s="14">
        <f t="shared" ref="D9:J9" si="2">SUM(D3:D8)</f>
        <v>103</v>
      </c>
      <c r="E9" s="14">
        <f t="shared" si="2"/>
        <v>55</v>
      </c>
      <c r="F9" s="15">
        <f t="shared" si="0"/>
        <v>0.533980582524272</v>
      </c>
      <c r="G9" s="16">
        <f t="shared" si="2"/>
        <v>47</v>
      </c>
      <c r="H9" s="17">
        <f t="shared" si="2"/>
        <v>-40</v>
      </c>
      <c r="I9" s="16">
        <f t="shared" si="2"/>
        <v>9</v>
      </c>
      <c r="J9" s="17">
        <f t="shared" si="2"/>
        <v>900</v>
      </c>
      <c r="K9" s="9"/>
    </row>
    <row r="10" s="1" customFormat="1" ht="24" customHeight="1" spans="10:16382">
      <c r="J10" s="21"/>
      <c r="K10" s="21"/>
      <c r="XFB10"/>
    </row>
  </sheetData>
  <mergeCells count="3">
    <mergeCell ref="A1:K1"/>
    <mergeCell ref="A9:C9"/>
    <mergeCell ref="J10:K10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2.23-2.25考核目标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2019-02-21T11:25:00Z</dcterms:created>
  <dcterms:modified xsi:type="dcterms:W3CDTF">2019-03-25T13:23:25Z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