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707" activeTab="1"/>
  </bookViews>
  <sheets>
    <sheet name="101家考核目标" sheetId="1" r:id="rId1"/>
    <sheet name="销售、超毛奖励" sheetId="3" r:id="rId2"/>
    <sheet name="PK门店奖励" sheetId="2" r:id="rId3"/>
    <sheet name="积分兑换" sheetId="5" r:id="rId4"/>
    <sheet name="片区完成情况" sheetId="8" r:id="rId5"/>
  </sheets>
  <definedNames>
    <definedName name="_xlnm.Print_Titles" localSheetId="0">'101家考核目标'!$1:$3</definedName>
    <definedName name="_xlnm._FilterDatabase" localSheetId="0" hidden="1">'101家考核目标'!$A$3:$AF$105</definedName>
    <definedName name="_xlnm._FilterDatabase" localSheetId="1" hidden="1">销售、超毛奖励!$A$3:$AP$105</definedName>
  </definedNames>
  <calcPr calcId="144525"/>
</workbook>
</file>

<file path=xl/sharedStrings.xml><?xml version="1.0" encoding="utf-8"?>
<sst xmlns="http://schemas.openxmlformats.org/spreadsheetml/2006/main" count="362">
  <si>
    <t>18周年庆PK分组及考核目标</t>
  </si>
  <si>
    <t>2019/1/11—13日</t>
  </si>
  <si>
    <t>序号</t>
  </si>
  <si>
    <t>门店ID</t>
  </si>
  <si>
    <t>门店名称</t>
  </si>
  <si>
    <t>片名称</t>
  </si>
  <si>
    <t>PK 分组</t>
  </si>
  <si>
    <t>PK门店</t>
  </si>
  <si>
    <t>选择挑战 档次</t>
  </si>
  <si>
    <t>挑战金额</t>
  </si>
  <si>
    <t>分组</t>
  </si>
  <si>
    <t>挑战一</t>
  </si>
  <si>
    <t>挑战二</t>
  </si>
  <si>
    <t>挑战三</t>
  </si>
  <si>
    <t>活动期间</t>
  </si>
  <si>
    <t>1档完成率</t>
  </si>
  <si>
    <t>2档完成率</t>
  </si>
  <si>
    <t>3档完成率</t>
  </si>
  <si>
    <t>销售</t>
  </si>
  <si>
    <t>3天销售</t>
  </si>
  <si>
    <t>毛利</t>
  </si>
  <si>
    <t>3天毛利</t>
  </si>
  <si>
    <t>毛利率</t>
  </si>
  <si>
    <t xml:space="preserve">毛利 </t>
  </si>
  <si>
    <t>旗舰店</t>
  </si>
  <si>
    <t>旗舰片</t>
  </si>
  <si>
    <t>参与片区排名</t>
  </si>
  <si>
    <t>青羊区十二桥药店</t>
  </si>
  <si>
    <t>西北片</t>
  </si>
  <si>
    <t>成汉南路店</t>
  </si>
  <si>
    <t>成都成汉太极大药房有限公司</t>
  </si>
  <si>
    <t>东南片</t>
  </si>
  <si>
    <t>十二桥店</t>
  </si>
  <si>
    <t>浆洗街药店</t>
  </si>
  <si>
    <t>城中片</t>
  </si>
  <si>
    <t>民丰大道店</t>
  </si>
  <si>
    <t>民丰大道西段药店</t>
  </si>
  <si>
    <t>浆洗街店</t>
  </si>
  <si>
    <t>光华药店</t>
  </si>
  <si>
    <t>华泰店</t>
  </si>
  <si>
    <t>华泰路药店</t>
  </si>
  <si>
    <t>光华店</t>
  </si>
  <si>
    <t>邛崃中心药店</t>
  </si>
  <si>
    <t>城郊一片</t>
  </si>
  <si>
    <t>北东街店</t>
  </si>
  <si>
    <t>邛崃中心店</t>
  </si>
  <si>
    <t>成华区羊子山西路药店（兴元华盛）</t>
  </si>
  <si>
    <t>汇融名城</t>
  </si>
  <si>
    <t>成华区二环路北四段药店（汇融名城）</t>
  </si>
  <si>
    <t>羊子山</t>
  </si>
  <si>
    <t>新乐中街药店</t>
  </si>
  <si>
    <t>新繁店</t>
  </si>
  <si>
    <t>新都区新繁镇繁江北路药店</t>
  </si>
  <si>
    <t>新乐中街店</t>
  </si>
  <si>
    <t>五津西路药店</t>
  </si>
  <si>
    <t>万科店</t>
  </si>
  <si>
    <t>成华区万科路药店</t>
  </si>
  <si>
    <t>五津西路店</t>
  </si>
  <si>
    <t>光华村街药店</t>
  </si>
  <si>
    <t>榕声路店</t>
  </si>
  <si>
    <t>锦江区榕声路店</t>
  </si>
  <si>
    <t>光华村店</t>
  </si>
  <si>
    <t>通盈街药店</t>
  </si>
  <si>
    <t>顺和街</t>
  </si>
  <si>
    <t>武侯区顺和街店</t>
  </si>
  <si>
    <t>通盈街店</t>
  </si>
  <si>
    <t>锦江区观音桥街药店</t>
  </si>
  <si>
    <t>邓双店</t>
  </si>
  <si>
    <t>新津邓双镇岷江店</t>
  </si>
  <si>
    <t>观音桥</t>
  </si>
  <si>
    <t>锦江区庆云南街药店</t>
  </si>
  <si>
    <t>枣子巷店</t>
  </si>
  <si>
    <t>枣子巷药店</t>
  </si>
  <si>
    <t>庆云南街店</t>
  </si>
  <si>
    <t>金牛区交大路第三药店</t>
  </si>
  <si>
    <t>马超东路店</t>
  </si>
  <si>
    <t>新都区马超东路店</t>
  </si>
  <si>
    <t>交大三店</t>
  </si>
  <si>
    <t>双林路药店</t>
  </si>
  <si>
    <t>金丝街店</t>
  </si>
  <si>
    <t>金丝街药店</t>
  </si>
  <si>
    <t>双林路店</t>
  </si>
  <si>
    <t>银河北街</t>
  </si>
  <si>
    <t>水杉街店</t>
  </si>
  <si>
    <t>锦江区水杉街药店</t>
  </si>
  <si>
    <t>成华区华油路药店</t>
  </si>
  <si>
    <t>红星路店</t>
  </si>
  <si>
    <t>红星店</t>
  </si>
  <si>
    <t>华油路店</t>
  </si>
  <si>
    <t>新园大道药店</t>
  </si>
  <si>
    <t>怀远店</t>
  </si>
  <si>
    <t>城郊二片</t>
  </si>
  <si>
    <t>新园大道</t>
  </si>
  <si>
    <t>高新天久北巷药店</t>
  </si>
  <si>
    <t>尚贤坊店</t>
  </si>
  <si>
    <t>崇州市崇阳镇尚贤坊街药店</t>
  </si>
  <si>
    <t>天久北巷</t>
  </si>
  <si>
    <t>武侯区科华街药店</t>
  </si>
  <si>
    <t>土龙店</t>
  </si>
  <si>
    <t>土龙路药店</t>
  </si>
  <si>
    <t>科华街店</t>
  </si>
  <si>
    <t>郫县郫筒镇一环路东南段药店</t>
  </si>
  <si>
    <t>崔家店</t>
  </si>
  <si>
    <t>成华区崔家店路药店</t>
  </si>
  <si>
    <t>郫县2店</t>
  </si>
  <si>
    <t>温江店</t>
  </si>
  <si>
    <t>人民中路</t>
  </si>
  <si>
    <t>人民中路店</t>
  </si>
  <si>
    <t>清江东路药店</t>
  </si>
  <si>
    <t>贝森北路店</t>
  </si>
  <si>
    <t>贝森北路</t>
  </si>
  <si>
    <t>清江东路店</t>
  </si>
  <si>
    <t>崇州中心店</t>
  </si>
  <si>
    <t>洪川小区店</t>
  </si>
  <si>
    <t>邛崃市临邛镇洪川小区药店</t>
  </si>
  <si>
    <t>成华杉板桥南一路店</t>
  </si>
  <si>
    <t>金带街</t>
  </si>
  <si>
    <t>金带街药店</t>
  </si>
  <si>
    <t>杉板桥</t>
  </si>
  <si>
    <t>大邑县晋原镇内蒙古大道桃源药店</t>
  </si>
  <si>
    <t>奎光路店</t>
  </si>
  <si>
    <t>都江堰奎光路中段药店</t>
  </si>
  <si>
    <t>大邑桃源店</t>
  </si>
  <si>
    <t>郫县郫筒镇东大街药店</t>
  </si>
  <si>
    <t>都江堰店</t>
  </si>
  <si>
    <t>都江堰药店</t>
  </si>
  <si>
    <t>郫县东大街</t>
  </si>
  <si>
    <t>高新区大源北街药店</t>
  </si>
  <si>
    <t>金沙路店</t>
  </si>
  <si>
    <t>金牛区金沙路药店</t>
  </si>
  <si>
    <t>大源北街店</t>
  </si>
  <si>
    <t>西部店</t>
  </si>
  <si>
    <t>金马河店</t>
  </si>
  <si>
    <t>金马河</t>
  </si>
  <si>
    <t>都江堰景中路店</t>
  </si>
  <si>
    <t>清江东路2店</t>
  </si>
  <si>
    <t>清江东路2药店</t>
  </si>
  <si>
    <t>景中店</t>
  </si>
  <si>
    <t>武侯区佳灵路</t>
  </si>
  <si>
    <t>江安路店</t>
  </si>
  <si>
    <t>温江区公平街道江安路药店</t>
  </si>
  <si>
    <t>佳灵路店</t>
  </si>
  <si>
    <t>西林一街</t>
  </si>
  <si>
    <t>童子街店</t>
  </si>
  <si>
    <t>青羊区童子街</t>
  </si>
  <si>
    <t>邛崃市临邛镇长安大道药店</t>
  </si>
  <si>
    <t>大邑东街</t>
  </si>
  <si>
    <t>大邑县晋原镇东街药店</t>
  </si>
  <si>
    <t>邛崃长安店</t>
  </si>
  <si>
    <t>金牛区黄苑东街药店</t>
  </si>
  <si>
    <t>中和柳荫店</t>
  </si>
  <si>
    <t>高新区中和街道柳荫街药店</t>
  </si>
  <si>
    <t>黄苑东街</t>
  </si>
  <si>
    <t>青羊区浣花滨河路药店</t>
  </si>
  <si>
    <t>劼人路店</t>
  </si>
  <si>
    <t>锦江区劼人路药店</t>
  </si>
  <si>
    <t>浣花滨河路店</t>
  </si>
  <si>
    <t>沙河源药店</t>
  </si>
  <si>
    <t>万宇店</t>
  </si>
  <si>
    <t>成华区万宇路药店</t>
  </si>
  <si>
    <t>沙河源店</t>
  </si>
  <si>
    <t>双流县西航港街道锦华路一段药店</t>
  </si>
  <si>
    <t>蜀汉路店</t>
  </si>
  <si>
    <t>四川太极金牛区蜀汉路药店</t>
  </si>
  <si>
    <t>锦华店</t>
  </si>
  <si>
    <t>大邑县晋源镇东壕沟段药店</t>
  </si>
  <si>
    <t>子龙店</t>
  </si>
  <si>
    <t>大邑县晋原镇子龙路店</t>
  </si>
  <si>
    <t>东壕沟</t>
  </si>
  <si>
    <t>大邑县晋原镇通达东路五段药店</t>
  </si>
  <si>
    <t>三江店</t>
  </si>
  <si>
    <t>大邑通达店</t>
  </si>
  <si>
    <t>邛崃市羊安镇永康大道药店</t>
  </si>
  <si>
    <t>华康路店</t>
  </si>
  <si>
    <t>成华区华康路药店</t>
  </si>
  <si>
    <t>羊安店</t>
  </si>
  <si>
    <t>兴义镇万兴路药店</t>
  </si>
  <si>
    <t>大邑千禧店</t>
  </si>
  <si>
    <t>大邑县安仁镇千禧街药店</t>
  </si>
  <si>
    <t>万兴店</t>
  </si>
  <si>
    <t>都江堰市蒲阳路药店</t>
  </si>
  <si>
    <t>柳翠路</t>
  </si>
  <si>
    <t>锦江区柳翠路药店</t>
  </si>
  <si>
    <t>大邑县沙渠镇方圆路药店</t>
  </si>
  <si>
    <t>三强西路</t>
  </si>
  <si>
    <t>双流区东升街道三强西路药店</t>
  </si>
  <si>
    <t>沙渠店</t>
  </si>
  <si>
    <t>大邑县新场镇文昌街药店</t>
  </si>
  <si>
    <t>都江堰市蒲阳镇堰问道西路</t>
  </si>
  <si>
    <t>都江堰市蒲阳镇堰问道西路药店</t>
  </si>
  <si>
    <t>新场文昌街</t>
  </si>
  <si>
    <t>聚萃街药店</t>
  </si>
  <si>
    <t>合欢树店</t>
  </si>
  <si>
    <t>锦江区合欢树街药店</t>
  </si>
  <si>
    <t>聚翠街店</t>
  </si>
  <si>
    <t>都江堰幸福镇翔凤路药店</t>
  </si>
  <si>
    <t>龙潭西路</t>
  </si>
  <si>
    <t>龙潭西路店</t>
  </si>
  <si>
    <t>翔凤店</t>
  </si>
  <si>
    <t>龙泉驿区龙泉街道驿生路药店</t>
  </si>
  <si>
    <t>新怡店</t>
  </si>
  <si>
    <t>成华区新怡路店</t>
  </si>
  <si>
    <t>龙泉店</t>
  </si>
  <si>
    <t>都江堰聚源镇药店</t>
  </si>
  <si>
    <t>武阳西路店</t>
  </si>
  <si>
    <t>新津武阳西路</t>
  </si>
  <si>
    <t>聚源店</t>
  </si>
  <si>
    <t>锦江区静明路药店</t>
  </si>
  <si>
    <t>中和大道店</t>
  </si>
  <si>
    <t>中和大道药店</t>
  </si>
  <si>
    <t>静明路</t>
  </si>
  <si>
    <t>大华街药店</t>
  </si>
  <si>
    <t>邛崃翠荫店</t>
  </si>
  <si>
    <t>邛崃翠荫街</t>
  </si>
  <si>
    <t>大华街</t>
  </si>
  <si>
    <t xml:space="preserve">永康东路药店 </t>
  </si>
  <si>
    <t>蜀州中路店</t>
  </si>
  <si>
    <t>永康东路</t>
  </si>
  <si>
    <t>武侯区航中路店</t>
  </si>
  <si>
    <t>潘家街店</t>
  </si>
  <si>
    <t>航中街</t>
  </si>
  <si>
    <t>合计目标</t>
  </si>
  <si>
    <t xml:space="preserve"> </t>
  </si>
  <si>
    <t>团购、内购</t>
  </si>
  <si>
    <t>挑战 奖励</t>
  </si>
  <si>
    <t>实际销售奖励</t>
  </si>
  <si>
    <t>需退回奖励</t>
  </si>
  <si>
    <t>超毛奖励</t>
  </si>
  <si>
    <t>处罚</t>
  </si>
  <si>
    <t>前2日日均任务完成率</t>
  </si>
  <si>
    <t>备注</t>
  </si>
  <si>
    <t>门店</t>
  </si>
  <si>
    <t xml:space="preserve"> 实际奖励 </t>
  </si>
  <si>
    <t>片长</t>
  </si>
  <si>
    <t>销售处罚</t>
  </si>
  <si>
    <t>毛利额</t>
  </si>
  <si>
    <t>超毛奖励减半</t>
  </si>
  <si>
    <t>取消超毛奖励</t>
  </si>
  <si>
    <t>邛崃中心药店（扣除团购）</t>
  </si>
  <si>
    <t>杉板桥南一路店</t>
  </si>
  <si>
    <t>柳翠路药店</t>
  </si>
  <si>
    <t>装修</t>
  </si>
  <si>
    <t>童子街</t>
  </si>
  <si>
    <t>华油路药店</t>
  </si>
  <si>
    <t>劼人路药店</t>
  </si>
  <si>
    <t>旗舰店（扣除内购）</t>
  </si>
  <si>
    <t>静明路药店</t>
  </si>
  <si>
    <t>崔家店路药店</t>
  </si>
  <si>
    <t>科华街药店</t>
  </si>
  <si>
    <t>庆云南街药店</t>
  </si>
  <si>
    <t>减免销售处罚</t>
  </si>
  <si>
    <t>人民中路店（1.14-1.16）</t>
  </si>
  <si>
    <t>红星店（1.14-1.16）</t>
  </si>
  <si>
    <t>金丝街药店（1.14-1.16）</t>
  </si>
  <si>
    <r>
      <rPr>
        <sz val="10"/>
        <color rgb="FF000000"/>
        <rFont val="宋体"/>
        <charset val="134"/>
      </rPr>
      <t>西部店</t>
    </r>
    <r>
      <rPr>
        <sz val="10"/>
        <color rgb="FFFF0000"/>
        <rFont val="宋体"/>
        <charset val="134"/>
      </rPr>
      <t>（扣除内购）</t>
    </r>
  </si>
  <si>
    <t>PK奖励</t>
  </si>
  <si>
    <t>未完成  门店支付</t>
  </si>
  <si>
    <t>公司支付</t>
  </si>
  <si>
    <t>18周年庆积分兑换情况</t>
  </si>
  <si>
    <r>
      <t>门店</t>
    </r>
    <r>
      <rPr>
        <b/>
        <sz val="10"/>
        <rFont val="Arial"/>
        <charset val="0"/>
      </rPr>
      <t>ID</t>
    </r>
  </si>
  <si>
    <t>店名</t>
  </si>
  <si>
    <t>类型</t>
  </si>
  <si>
    <t>兑换笔数</t>
  </si>
  <si>
    <t>差异笔数</t>
  </si>
  <si>
    <t>处罚金额</t>
  </si>
  <si>
    <t>奖励金额</t>
  </si>
  <si>
    <t>四川太极浆洗街药店</t>
  </si>
  <si>
    <t>A</t>
  </si>
  <si>
    <t>四川太极青羊区浣花滨河路药店</t>
  </si>
  <si>
    <t>B</t>
  </si>
  <si>
    <t>四川太极成华区华泰路药店</t>
  </si>
  <si>
    <t>四川太极郫县郫筒镇一环路东南段药店</t>
  </si>
  <si>
    <t>C</t>
  </si>
  <si>
    <t>四川太极新津邓双镇岷江店</t>
  </si>
  <si>
    <t>四川太极旗舰店</t>
  </si>
  <si>
    <t>T</t>
  </si>
  <si>
    <t>四川太极成华杉板桥南一路店</t>
  </si>
  <si>
    <t>四川太极成华区羊子山西路药店（兴元华盛）</t>
  </si>
  <si>
    <t>四川太极都江堰奎光路中段药店</t>
  </si>
  <si>
    <t>四川太极枣子巷药店</t>
  </si>
  <si>
    <t>四川太极通盈街药店</t>
  </si>
  <si>
    <t>四川太极成华区崔家店路药店</t>
  </si>
  <si>
    <t>四川太极三江店</t>
  </si>
  <si>
    <t>四川太极锦江区水杉街药店</t>
  </si>
  <si>
    <t>四川太极邛崃市临邛镇洪川小区药店</t>
  </si>
  <si>
    <t>四川太极邛崃中心药店</t>
  </si>
  <si>
    <t>四川太极兴义镇万兴路药店</t>
  </si>
  <si>
    <t>四川太极金牛区交大路第三药店</t>
  </si>
  <si>
    <t>四川太极西部店</t>
  </si>
  <si>
    <t>四川太极郫县郫筒镇东大街药店</t>
  </si>
  <si>
    <t>四川太极都江堰景中路店</t>
  </si>
  <si>
    <t>四川太极大邑县沙渠镇方圆路药店</t>
  </si>
  <si>
    <t>四川太极锦江区榕声路店</t>
  </si>
  <si>
    <t>四川太极高新区中和街道柳荫街药店</t>
  </si>
  <si>
    <t>四川太极邛崃市羊安镇永康大道药店</t>
  </si>
  <si>
    <t>四川太极光华药店</t>
  </si>
  <si>
    <t>四川太极高新天久北巷药店</t>
  </si>
  <si>
    <t>四川太极大邑县晋源镇东壕沟段药店</t>
  </si>
  <si>
    <t>四川太极大邑县新场镇文昌街药店</t>
  </si>
  <si>
    <t>四川太极金牛区黄苑东街药店</t>
  </si>
  <si>
    <t>四川太极都江堰市蒲阳路药店</t>
  </si>
  <si>
    <t>四川太极武侯区科华街药店</t>
  </si>
  <si>
    <t>四川太极都江堰药店</t>
  </si>
  <si>
    <t>四川太极武侯区顺和街店</t>
  </si>
  <si>
    <t>四川太极龙泉驿区龙泉街道驿生路药店</t>
  </si>
  <si>
    <t>四川太极高新区民丰大道西段药店</t>
  </si>
  <si>
    <t>四川太极成华区华油路药店</t>
  </si>
  <si>
    <t>四川太极都江堰市蒲阳镇堰问道西路药店</t>
  </si>
  <si>
    <t>四川太极新园大道药店</t>
  </si>
  <si>
    <t>四川太极成华区万科路药店</t>
  </si>
  <si>
    <t>四川太极双流区东升街道三强西路药店</t>
  </si>
  <si>
    <t>四川太极沙河源药店</t>
  </si>
  <si>
    <t>四川太极双林路药店</t>
  </si>
  <si>
    <t>四川太极邛崃市临邛镇长安大道药店</t>
  </si>
  <si>
    <t>四川太极锦江区庆云南街药店</t>
  </si>
  <si>
    <t>四川太极成华区二环路北四段药店（汇融名城）</t>
  </si>
  <si>
    <t>四川太极崇州中心店</t>
  </si>
  <si>
    <t>四川太极红星店</t>
  </si>
  <si>
    <t>四川太极大邑县晋原镇通达东路五段药店</t>
  </si>
  <si>
    <t>四川太极怀远店</t>
  </si>
  <si>
    <t>四川太极土龙路药店</t>
  </si>
  <si>
    <t>四川太极金丝街药店</t>
  </si>
  <si>
    <t>四川太极锦江区柳翠路药店</t>
  </si>
  <si>
    <t>四川太极锦江区观音桥街药店</t>
  </si>
  <si>
    <t>四川太极大邑县晋原镇内蒙古大道桃源药店</t>
  </si>
  <si>
    <t>四川太极清江东路2药店</t>
  </si>
  <si>
    <t>四川太极光华村街药店</t>
  </si>
  <si>
    <t>四川太极青羊区北东街店</t>
  </si>
  <si>
    <t>四川太极双流县西航港街道锦华路一段药店</t>
  </si>
  <si>
    <t>四川太极新都区马超东路店</t>
  </si>
  <si>
    <t>四川太极新津县五津镇武阳西路药店</t>
  </si>
  <si>
    <t>新店</t>
  </si>
  <si>
    <t>四川太极人民中路店</t>
  </si>
  <si>
    <t>四川太极青羊区贝森北路药店</t>
  </si>
  <si>
    <t>四川太极温江店</t>
  </si>
  <si>
    <t>四川太极五津西路药店</t>
  </si>
  <si>
    <t>四川太极都江堰幸福镇翔凤路药店</t>
  </si>
  <si>
    <t>四川太极成华区新怡路店</t>
  </si>
  <si>
    <t>四川太极邛崃市临邛镇翠荫街药店</t>
  </si>
  <si>
    <t>四川太极青羊区童子街药店</t>
  </si>
  <si>
    <t>四川太极清江东路药店</t>
  </si>
  <si>
    <t>四川太极金带街药店</t>
  </si>
  <si>
    <t>四川太极新都区新繁镇繁江北路药店</t>
  </si>
  <si>
    <t>四川太极高新区大源北街药店</t>
  </si>
  <si>
    <t>四川太极青羊区十二桥药店</t>
  </si>
  <si>
    <t>四川太极成华区华康路药店</t>
  </si>
  <si>
    <t>四川太极成华区万宇路药店</t>
  </si>
  <si>
    <t>四川太极温江区公平街道江安路药店</t>
  </si>
  <si>
    <t>四川太极锦江区劼人路药店</t>
  </si>
  <si>
    <t>四川太极崇州市崇阳镇蜀州中路药店</t>
  </si>
  <si>
    <t>总计</t>
  </si>
  <si>
    <t>1档销售</t>
  </si>
  <si>
    <t>1档毛利</t>
  </si>
  <si>
    <t>活动期间销售</t>
  </si>
  <si>
    <t>活动期间毛利</t>
  </si>
  <si>
    <t>1档销售完成率</t>
  </si>
  <si>
    <t>1档毛利完成率</t>
  </si>
  <si>
    <t>所管辖店数</t>
  </si>
  <si>
    <t>未达标店数</t>
  </si>
  <si>
    <t>扣分</t>
  </si>
  <si>
    <t>片长奖励</t>
  </si>
  <si>
    <t>排名第一奖励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</si>
</sst>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2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E04DF2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E04DF2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Arial"/>
      <charset val="0"/>
    </font>
    <font>
      <sz val="10"/>
      <color rgb="FFE04DF2"/>
      <name val="Arial"/>
      <charset val="0"/>
    </font>
    <font>
      <sz val="10"/>
      <name val="Arial"/>
      <charset val="0"/>
    </font>
    <font>
      <sz val="10"/>
      <color rgb="FFFF0000"/>
      <name val="Arial"/>
      <charset val="0"/>
    </font>
    <font>
      <b/>
      <sz val="10"/>
      <name val="宋体"/>
      <charset val="0"/>
    </font>
    <font>
      <b/>
      <sz val="10"/>
      <color rgb="FFFF0000"/>
      <name val="宋体"/>
      <charset val="0"/>
    </font>
    <font>
      <sz val="10"/>
      <color rgb="FFE04DF2"/>
      <name val="宋体"/>
      <charset val="0"/>
    </font>
    <font>
      <sz val="10"/>
      <color rgb="FFFF0000"/>
      <name val="宋体"/>
      <charset val="0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E816E6"/>
      <name val="宋体"/>
      <charset val="134"/>
      <scheme val="minor"/>
    </font>
    <font>
      <sz val="11"/>
      <color theme="9" tint="-0.25"/>
      <name val="宋体"/>
      <charset val="134"/>
      <scheme val="minor"/>
    </font>
    <font>
      <b/>
      <sz val="10"/>
      <color indexed="8"/>
      <name val="宋体"/>
      <charset val="134"/>
    </font>
    <font>
      <b/>
      <sz val="10"/>
      <name val="宋体"/>
      <charset val="134"/>
    </font>
    <font>
      <sz val="10"/>
      <color rgb="FFE816E6"/>
      <name val="宋体"/>
      <charset val="134"/>
    </font>
    <font>
      <sz val="10"/>
      <color rgb="FFE816E6"/>
      <name val="宋体"/>
      <charset val="134"/>
      <scheme val="minor"/>
    </font>
    <font>
      <sz val="10"/>
      <color theme="9" tint="-0.25"/>
      <name val="宋体"/>
      <charset val="134"/>
    </font>
    <font>
      <sz val="10"/>
      <color theme="9" tint="-0.25"/>
      <name val="宋体"/>
      <charset val="134"/>
      <scheme val="minor"/>
    </font>
    <font>
      <sz val="10"/>
      <color indexed="10"/>
      <name val="宋体"/>
      <charset val="134"/>
    </font>
    <font>
      <b/>
      <sz val="10"/>
      <color indexed="10"/>
      <name val="宋体"/>
      <charset val="134"/>
    </font>
    <font>
      <b/>
      <sz val="10"/>
      <color rgb="FFE816E6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7FD9D"/>
        <bgColor indexed="64"/>
      </patternFill>
    </fill>
    <fill>
      <patternFill patternType="solid">
        <fgColor rgb="FFBDFAB9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C3FBB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7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49" fillId="31" borderId="16" applyNumberFormat="0" applyAlignment="0" applyProtection="0">
      <alignment vertical="center"/>
    </xf>
    <xf numFmtId="0" fontId="50" fillId="31" borderId="11" applyNumberFormat="0" applyAlignment="0" applyProtection="0">
      <alignment vertical="center"/>
    </xf>
    <xf numFmtId="0" fontId="51" fillId="36" borderId="17" applyNumberFormat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</cellStyleXfs>
  <cellXfs count="2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10" fontId="2" fillId="0" borderId="0" xfId="0" applyNumberFormat="1" applyFont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20" fillId="0" borderId="0" xfId="0" applyFont="1" applyFill="1">
      <alignment vertical="center"/>
    </xf>
    <xf numFmtId="0" fontId="21" fillId="0" borderId="0" xfId="0" applyFont="1" applyFill="1">
      <alignment vertical="center"/>
    </xf>
    <xf numFmtId="0" fontId="17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left" vertical="center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22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176" fontId="23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10" fontId="23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76" fontId="25" fillId="0" borderId="1" xfId="0" applyNumberFormat="1" applyFont="1" applyFill="1" applyBorder="1" applyAlignment="1">
      <alignment horizontal="center" vertical="center"/>
    </xf>
    <xf numFmtId="10" fontId="25" fillId="0" borderId="1" xfId="0" applyNumberFormat="1" applyFont="1" applyFill="1" applyBorder="1" applyAlignment="1">
      <alignment horizontal="center" vertical="center"/>
    </xf>
    <xf numFmtId="176" fontId="27" fillId="0" borderId="1" xfId="0" applyNumberFormat="1" applyFont="1" applyFill="1" applyBorder="1" applyAlignment="1">
      <alignment horizontal="center" vertical="center"/>
    </xf>
    <xf numFmtId="10" fontId="27" fillId="0" borderId="1" xfId="0" applyNumberFormat="1" applyFont="1" applyFill="1" applyBorder="1" applyAlignment="1">
      <alignment horizontal="center" vertical="center"/>
    </xf>
    <xf numFmtId="58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>
      <alignment vertical="center"/>
    </xf>
    <xf numFmtId="0" fontId="27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vertical="center" wrapText="1"/>
    </xf>
    <xf numFmtId="0" fontId="20" fillId="0" borderId="1" xfId="0" applyFont="1" applyFill="1" applyBorder="1">
      <alignment vertical="center"/>
    </xf>
    <xf numFmtId="0" fontId="21" fillId="0" borderId="1" xfId="0" applyFont="1" applyFill="1" applyBorder="1">
      <alignment vertical="center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 wrapText="1"/>
    </xf>
    <xf numFmtId="0" fontId="0" fillId="0" borderId="0" xfId="0" applyNumberFormat="1" applyFill="1">
      <alignment vertical="center"/>
    </xf>
    <xf numFmtId="176" fontId="2" fillId="0" borderId="0" xfId="0" applyNumberFormat="1" applyFont="1" applyAlignment="1">
      <alignment horizontal="center" vertical="center"/>
    </xf>
    <xf numFmtId="0" fontId="28" fillId="0" borderId="0" xfId="0" applyFont="1" applyFill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176" fontId="5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2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176" fontId="23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left" vertical="center"/>
    </xf>
    <xf numFmtId="176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2" borderId="1" xfId="0" applyNumberFormat="1" applyFont="1" applyFill="1" applyBorder="1" applyAlignment="1">
      <alignment horizontal="center" vertical="center"/>
    </xf>
    <xf numFmtId="10" fontId="23" fillId="3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2" fillId="0" borderId="4" xfId="0" applyFont="1" applyFill="1" applyBorder="1" applyAlignment="1">
      <alignment vertical="center"/>
    </xf>
    <xf numFmtId="0" fontId="22" fillId="0" borderId="3" xfId="0" applyFont="1" applyFill="1" applyBorder="1" applyAlignment="1">
      <alignment horizontal="center" vertical="center"/>
    </xf>
    <xf numFmtId="58" fontId="6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 wrapText="1"/>
    </xf>
    <xf numFmtId="10" fontId="23" fillId="4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 wrapText="1"/>
    </xf>
    <xf numFmtId="176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58" fontId="6" fillId="0" borderId="3" xfId="0" applyNumberFormat="1" applyFont="1" applyBorder="1" applyAlignment="1">
      <alignment horizontal="center" vertical="center"/>
    </xf>
    <xf numFmtId="58" fontId="6" fillId="0" borderId="5" xfId="0" applyNumberFormat="1" applyFont="1" applyBorder="1" applyAlignment="1">
      <alignment horizontal="center" vertical="center"/>
    </xf>
    <xf numFmtId="58" fontId="6" fillId="0" borderId="6" xfId="0" applyNumberFormat="1" applyFont="1" applyBorder="1" applyAlignment="1">
      <alignment horizontal="center" vertical="center"/>
    </xf>
    <xf numFmtId="0" fontId="23" fillId="0" borderId="3" xfId="0" applyFont="1" applyFill="1" applyBorder="1" applyAlignment="1">
      <alignment vertical="center"/>
    </xf>
    <xf numFmtId="10" fontId="6" fillId="3" borderId="1" xfId="0" applyNumberFormat="1" applyFont="1" applyFill="1" applyBorder="1" applyAlignment="1">
      <alignment horizontal="center" vertical="center" wrapText="1"/>
    </xf>
    <xf numFmtId="10" fontId="8" fillId="4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0" fontId="8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0" fontId="31" fillId="0" borderId="1" xfId="0" applyNumberFormat="1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>
      <alignment horizontal="center" vertical="center" wrapText="1"/>
    </xf>
    <xf numFmtId="0" fontId="2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2" fillId="0" borderId="0" xfId="0" applyFont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/>
    </xf>
    <xf numFmtId="0" fontId="28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left" vertical="center"/>
    </xf>
    <xf numFmtId="0" fontId="17" fillId="5" borderId="1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left" vertical="center"/>
    </xf>
    <xf numFmtId="0" fontId="18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/>
    </xf>
    <xf numFmtId="0" fontId="28" fillId="5" borderId="1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58" fontId="6" fillId="0" borderId="9" xfId="0" applyNumberFormat="1" applyFont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left" vertical="center" wrapText="1"/>
    </xf>
    <xf numFmtId="0" fontId="19" fillId="5" borderId="1" xfId="0" applyFont="1" applyFill="1" applyBorder="1" applyAlignment="1">
      <alignment horizontal="left" vertical="center"/>
    </xf>
    <xf numFmtId="0" fontId="1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B2E3AD"/>
      <color rgb="00F7FD9D"/>
      <color rgb="00F7FC7E"/>
      <color rgb="00E816E6"/>
      <color rgb="00E04DF2"/>
      <color rgb="00BDFAB9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5"/>
  <sheetViews>
    <sheetView workbookViewId="0">
      <selection activeCell="H29" sqref="H29"/>
    </sheetView>
  </sheetViews>
  <sheetFormatPr defaultColWidth="9" defaultRowHeight="13.5"/>
  <cols>
    <col min="1" max="1" width="4.125" style="206" customWidth="1"/>
    <col min="2" max="2" width="6.5" style="66" customWidth="1"/>
    <col min="3" max="3" width="15.2416666666667" style="67" customWidth="1"/>
    <col min="4" max="4" width="8.60833333333333" style="67" customWidth="1"/>
    <col min="5" max="5" width="4.375" style="207" customWidth="1"/>
    <col min="6" max="6" width="12.625" style="208" customWidth="1"/>
    <col min="7" max="7" width="7.75" style="209" customWidth="1"/>
    <col min="8" max="8" width="7" style="210" customWidth="1"/>
    <col min="9" max="9" width="4.375" style="3" customWidth="1"/>
    <col min="10" max="10" width="8.625" style="2" hidden="1" customWidth="1"/>
    <col min="11" max="11" width="8.625" style="2" customWidth="1"/>
    <col min="12" max="12" width="9.95" style="120" hidden="1" customWidth="1"/>
    <col min="13" max="13" width="9.25" style="120" customWidth="1"/>
    <col min="14" max="14" width="7" style="5" customWidth="1"/>
    <col min="15" max="15" width="9" style="2" hidden="1" customWidth="1"/>
    <col min="16" max="16" width="8.25" style="2" customWidth="1"/>
    <col min="17" max="17" width="9.825" style="120" hidden="1" customWidth="1"/>
    <col min="18" max="18" width="10" style="120" customWidth="1"/>
    <col min="19" max="19" width="7.375" style="5" customWidth="1"/>
    <col min="20" max="20" width="8" style="2" hidden="1" customWidth="1"/>
    <col min="21" max="21" width="8" style="2" customWidth="1"/>
    <col min="22" max="22" width="9.74166666666667" style="120" hidden="1" customWidth="1"/>
    <col min="23" max="23" width="10.5" style="120" customWidth="1"/>
    <col min="24" max="24" width="6.875" style="5" customWidth="1"/>
    <col min="25" max="26" width="10.375" style="2" customWidth="1"/>
    <col min="27" max="27" width="8.25" style="5" customWidth="1"/>
    <col min="28" max="28" width="7.5" style="5" customWidth="1"/>
    <col min="29" max="29" width="8.625" style="5" customWidth="1"/>
    <col min="30" max="30" width="8.125" style="5" customWidth="1"/>
    <col min="31" max="31" width="7.75" style="5" customWidth="1"/>
    <col min="32" max="32" width="8.125" style="5" customWidth="1"/>
  </cols>
  <sheetData>
    <row r="1" ht="15" customHeight="1" spans="1:32">
      <c r="A1" s="211" t="s">
        <v>0</v>
      </c>
      <c r="B1" s="211"/>
      <c r="C1" s="211"/>
      <c r="D1" s="212"/>
      <c r="E1" s="213"/>
      <c r="F1" s="211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1"/>
      <c r="AA1" s="235" t="s">
        <v>1</v>
      </c>
      <c r="AB1" s="155"/>
      <c r="AC1" s="155"/>
      <c r="AD1" s="155"/>
      <c r="AE1" s="155"/>
      <c r="AF1" s="156"/>
    </row>
    <row r="2" customFormat="1" spans="1:32">
      <c r="A2" s="214" t="s">
        <v>2</v>
      </c>
      <c r="B2" s="78" t="s">
        <v>3</v>
      </c>
      <c r="C2" s="79" t="s">
        <v>4</v>
      </c>
      <c r="D2" s="79" t="s">
        <v>5</v>
      </c>
      <c r="E2" s="215" t="s">
        <v>6</v>
      </c>
      <c r="F2" s="216" t="s">
        <v>7</v>
      </c>
      <c r="G2" s="217" t="s">
        <v>8</v>
      </c>
      <c r="H2" s="217" t="s">
        <v>9</v>
      </c>
      <c r="I2" s="231" t="s">
        <v>10</v>
      </c>
      <c r="J2" s="129" t="s">
        <v>11</v>
      </c>
      <c r="K2" s="129"/>
      <c r="L2" s="129"/>
      <c r="M2" s="129"/>
      <c r="N2" s="135"/>
      <c r="O2" s="133" t="s">
        <v>12</v>
      </c>
      <c r="P2" s="133"/>
      <c r="Q2" s="133"/>
      <c r="R2" s="133"/>
      <c r="S2" s="136"/>
      <c r="T2" s="134" t="s">
        <v>13</v>
      </c>
      <c r="U2" s="134"/>
      <c r="V2" s="134"/>
      <c r="W2" s="134"/>
      <c r="X2" s="148"/>
      <c r="Y2" s="145" t="s">
        <v>14</v>
      </c>
      <c r="Z2" s="146"/>
      <c r="AA2" s="147" t="s">
        <v>15</v>
      </c>
      <c r="AB2" s="147"/>
      <c r="AC2" s="158" t="s">
        <v>16</v>
      </c>
      <c r="AD2" s="158"/>
      <c r="AE2" s="159" t="s">
        <v>17</v>
      </c>
      <c r="AF2" s="159"/>
    </row>
    <row r="3" customFormat="1" spans="1:32">
      <c r="A3" s="214"/>
      <c r="B3" s="78"/>
      <c r="C3" s="79"/>
      <c r="D3" s="79"/>
      <c r="E3" s="215"/>
      <c r="F3" s="216"/>
      <c r="G3" s="217"/>
      <c r="H3" s="217"/>
      <c r="I3" s="232"/>
      <c r="J3" s="129" t="s">
        <v>18</v>
      </c>
      <c r="K3" s="129" t="s">
        <v>19</v>
      </c>
      <c r="L3" s="129" t="s">
        <v>20</v>
      </c>
      <c r="M3" s="129" t="s">
        <v>21</v>
      </c>
      <c r="N3" s="135" t="s">
        <v>22</v>
      </c>
      <c r="O3" s="133" t="s">
        <v>18</v>
      </c>
      <c r="P3" s="133" t="s">
        <v>19</v>
      </c>
      <c r="Q3" s="133" t="s">
        <v>20</v>
      </c>
      <c r="R3" s="133" t="s">
        <v>21</v>
      </c>
      <c r="S3" s="136" t="s">
        <v>22</v>
      </c>
      <c r="T3" s="134" t="s">
        <v>18</v>
      </c>
      <c r="U3" s="134" t="s">
        <v>19</v>
      </c>
      <c r="V3" s="134" t="s">
        <v>20</v>
      </c>
      <c r="W3" s="134" t="s">
        <v>21</v>
      </c>
      <c r="X3" s="148" t="s">
        <v>22</v>
      </c>
      <c r="Y3" s="12" t="s">
        <v>18</v>
      </c>
      <c r="Z3" s="12" t="s">
        <v>20</v>
      </c>
      <c r="AA3" s="149" t="s">
        <v>18</v>
      </c>
      <c r="AB3" s="162" t="s">
        <v>23</v>
      </c>
      <c r="AC3" s="163" t="s">
        <v>18</v>
      </c>
      <c r="AD3" s="164" t="s">
        <v>23</v>
      </c>
      <c r="AE3" s="159" t="s">
        <v>18</v>
      </c>
      <c r="AF3" s="159" t="s">
        <v>23</v>
      </c>
    </row>
    <row r="4" s="62" customFormat="1" spans="1:32">
      <c r="A4" s="81">
        <v>1</v>
      </c>
      <c r="B4" s="81">
        <v>307</v>
      </c>
      <c r="C4" s="82" t="s">
        <v>24</v>
      </c>
      <c r="D4" s="82" t="s">
        <v>25</v>
      </c>
      <c r="E4" s="218" t="s">
        <v>26</v>
      </c>
      <c r="F4" s="219"/>
      <c r="G4" s="165">
        <v>3</v>
      </c>
      <c r="H4" s="165">
        <v>2000</v>
      </c>
      <c r="I4" s="233"/>
      <c r="J4" s="130">
        <v>97253</v>
      </c>
      <c r="K4" s="130">
        <f>J4*3</f>
        <v>291759</v>
      </c>
      <c r="L4" s="131">
        <v>22524.045750318</v>
      </c>
      <c r="M4" s="131">
        <f>L4*3</f>
        <v>67572.137250954</v>
      </c>
      <c r="N4" s="137">
        <f t="shared" ref="N4:N67" si="0">L4/J4</f>
        <v>0.231602580386394</v>
      </c>
      <c r="O4" s="138">
        <v>121566</v>
      </c>
      <c r="P4" s="138">
        <f>O4*3</f>
        <v>364698</v>
      </c>
      <c r="Q4" s="139">
        <v>24765.331068394</v>
      </c>
      <c r="R4" s="139">
        <f>Q4*3</f>
        <v>74295.993205182</v>
      </c>
      <c r="S4" s="140">
        <f t="shared" ref="S4:S67" si="1">Q4/O4</f>
        <v>0.203719223042578</v>
      </c>
      <c r="T4" s="141">
        <v>145879</v>
      </c>
      <c r="U4" s="141">
        <f>T4*3</f>
        <v>437637</v>
      </c>
      <c r="V4" s="150">
        <v>27020.4610424393</v>
      </c>
      <c r="W4" s="150">
        <f>V4*3</f>
        <v>81061.3831273179</v>
      </c>
      <c r="X4" s="151">
        <f t="shared" ref="X4:X67" si="2">V4/T4</f>
        <v>0.185225159498209</v>
      </c>
      <c r="Y4" s="85">
        <v>366663</v>
      </c>
      <c r="Z4" s="85">
        <v>103869.86</v>
      </c>
      <c r="AA4" s="137">
        <f>Y4/K4</f>
        <v>1.25673244013038</v>
      </c>
      <c r="AB4" s="137">
        <f>Z4/M4</f>
        <v>1.5371699671751</v>
      </c>
      <c r="AC4" s="140">
        <f>Y4/P4</f>
        <v>1.00538801967655</v>
      </c>
      <c r="AD4" s="140">
        <f>Z4/R4</f>
        <v>1.39805466646289</v>
      </c>
      <c r="AE4" s="151">
        <f>Y4/U4</f>
        <v>0.837824498385648</v>
      </c>
      <c r="AF4" s="151">
        <f>Z4/W4</f>
        <v>1.2813729052323</v>
      </c>
    </row>
    <row r="5" customFormat="1" spans="1:32">
      <c r="A5" s="220">
        <v>2</v>
      </c>
      <c r="B5" s="220">
        <v>582</v>
      </c>
      <c r="C5" s="221" t="s">
        <v>27</v>
      </c>
      <c r="D5" s="221" t="s">
        <v>28</v>
      </c>
      <c r="E5" s="222">
        <v>1</v>
      </c>
      <c r="F5" s="223" t="s">
        <v>29</v>
      </c>
      <c r="G5" s="224">
        <v>3</v>
      </c>
      <c r="H5" s="224">
        <v>1200</v>
      </c>
      <c r="I5" s="141">
        <v>1</v>
      </c>
      <c r="J5" s="130">
        <v>40836</v>
      </c>
      <c r="K5" s="130">
        <f t="shared" ref="K5:K36" si="3">J5*3</f>
        <v>122508</v>
      </c>
      <c r="L5" s="131">
        <v>6792.27580306291</v>
      </c>
      <c r="M5" s="131">
        <f t="shared" ref="M5:M36" si="4">L5*3</f>
        <v>20376.8274091887</v>
      </c>
      <c r="N5" s="137">
        <f t="shared" si="0"/>
        <v>0.16633058583267</v>
      </c>
      <c r="O5" s="138">
        <v>51044</v>
      </c>
      <c r="P5" s="138">
        <f t="shared" ref="P5:P36" si="5">O5*3</f>
        <v>153132</v>
      </c>
      <c r="Q5" s="139">
        <v>7468.01935017426</v>
      </c>
      <c r="R5" s="139">
        <f t="shared" ref="R5:R36" si="6">Q5*3</f>
        <v>22404.0580505228</v>
      </c>
      <c r="S5" s="140">
        <f t="shared" si="1"/>
        <v>0.146305527587459</v>
      </c>
      <c r="T5" s="141">
        <v>61253</v>
      </c>
      <c r="U5" s="141">
        <f t="shared" ref="U5:U36" si="7">T5*3</f>
        <v>183759</v>
      </c>
      <c r="V5" s="150">
        <v>8148.09464432378</v>
      </c>
      <c r="W5" s="150">
        <f t="shared" ref="W5:W36" si="8">V5*3</f>
        <v>24444.2839329713</v>
      </c>
      <c r="X5" s="151">
        <f t="shared" si="2"/>
        <v>0.133023601200329</v>
      </c>
      <c r="Y5" s="85">
        <v>124567.02</v>
      </c>
      <c r="Z5" s="85">
        <v>24231.17</v>
      </c>
      <c r="AA5" s="137">
        <f t="shared" ref="AA5:AA36" si="9">Y5/K5</f>
        <v>1.01680722891566</v>
      </c>
      <c r="AB5" s="137">
        <f t="shared" ref="AB5:AB36" si="10">Z5/M5</f>
        <v>1.18915322358147</v>
      </c>
      <c r="AC5" s="140">
        <f t="shared" ref="AC5:AC36" si="11">Y5/P5</f>
        <v>0.813461719300995</v>
      </c>
      <c r="AD5" s="140">
        <f t="shared" ref="AD5:AD36" si="12">Z5/R5</f>
        <v>1.08155272341095</v>
      </c>
      <c r="AE5" s="151">
        <f t="shared" ref="AE5:AE36" si="13">Y5/U5</f>
        <v>0.677882552691297</v>
      </c>
      <c r="AF5" s="151">
        <f t="shared" ref="AF5:AF36" si="14">Z5/W5</f>
        <v>0.991281645494066</v>
      </c>
    </row>
    <row r="6" customFormat="1" spans="1:32">
      <c r="A6" s="220">
        <v>3</v>
      </c>
      <c r="B6" s="220">
        <v>750</v>
      </c>
      <c r="C6" s="221" t="s">
        <v>30</v>
      </c>
      <c r="D6" s="221" t="s">
        <v>31</v>
      </c>
      <c r="E6" s="222"/>
      <c r="F6" s="223" t="s">
        <v>32</v>
      </c>
      <c r="G6" s="224">
        <v>3</v>
      </c>
      <c r="H6" s="224">
        <v>1200</v>
      </c>
      <c r="I6" s="141"/>
      <c r="J6" s="130">
        <v>32200</v>
      </c>
      <c r="K6" s="130">
        <f t="shared" si="3"/>
        <v>96600</v>
      </c>
      <c r="L6" s="131">
        <v>9053.75072313216</v>
      </c>
      <c r="M6" s="131">
        <f t="shared" si="4"/>
        <v>27161.2521693965</v>
      </c>
      <c r="N6" s="137">
        <f t="shared" si="0"/>
        <v>0.281172382705968</v>
      </c>
      <c r="O6" s="138">
        <v>40250</v>
      </c>
      <c r="P6" s="138">
        <f t="shared" si="5"/>
        <v>120750</v>
      </c>
      <c r="Q6" s="139">
        <v>9954.67677789101</v>
      </c>
      <c r="R6" s="139">
        <f t="shared" si="6"/>
        <v>29864.030333673</v>
      </c>
      <c r="S6" s="140">
        <f t="shared" si="1"/>
        <v>0.247321162183628</v>
      </c>
      <c r="T6" s="141">
        <v>48300</v>
      </c>
      <c r="U6" s="141">
        <f t="shared" si="7"/>
        <v>144900</v>
      </c>
      <c r="V6" s="150">
        <v>10861.1641045928</v>
      </c>
      <c r="W6" s="150">
        <f t="shared" si="8"/>
        <v>32583.4923137784</v>
      </c>
      <c r="X6" s="151">
        <f t="shared" si="2"/>
        <v>0.224868822041259</v>
      </c>
      <c r="Y6" s="85">
        <v>93768.78</v>
      </c>
      <c r="Z6" s="85">
        <v>29808.33</v>
      </c>
      <c r="AA6" s="137">
        <f t="shared" si="9"/>
        <v>0.970691304347826</v>
      </c>
      <c r="AB6" s="137">
        <f t="shared" si="10"/>
        <v>1.09745787175402</v>
      </c>
      <c r="AC6" s="140">
        <f t="shared" si="11"/>
        <v>0.776553043478261</v>
      </c>
      <c r="AD6" s="140">
        <f t="shared" si="12"/>
        <v>0.998134868835496</v>
      </c>
      <c r="AE6" s="151">
        <f t="shared" si="13"/>
        <v>0.647127536231884</v>
      </c>
      <c r="AF6" s="151">
        <f t="shared" si="14"/>
        <v>0.914829193658751</v>
      </c>
    </row>
    <row r="7" customFormat="1" spans="1:32">
      <c r="A7" s="220">
        <v>4</v>
      </c>
      <c r="B7" s="223">
        <v>337</v>
      </c>
      <c r="C7" s="225" t="s">
        <v>33</v>
      </c>
      <c r="D7" s="221" t="s">
        <v>34</v>
      </c>
      <c r="E7" s="222">
        <v>2</v>
      </c>
      <c r="F7" s="223" t="s">
        <v>35</v>
      </c>
      <c r="G7" s="224">
        <v>3</v>
      </c>
      <c r="H7" s="224">
        <v>1200</v>
      </c>
      <c r="I7" s="141"/>
      <c r="J7" s="130">
        <v>35193</v>
      </c>
      <c r="K7" s="130">
        <f t="shared" si="3"/>
        <v>105579</v>
      </c>
      <c r="L7" s="131">
        <v>7799.85454083221</v>
      </c>
      <c r="M7" s="131">
        <f t="shared" si="4"/>
        <v>23399.5636224966</v>
      </c>
      <c r="N7" s="137">
        <f t="shared" si="0"/>
        <v>0.221630851045157</v>
      </c>
      <c r="O7" s="138">
        <v>43991</v>
      </c>
      <c r="P7" s="138">
        <f t="shared" si="5"/>
        <v>131973</v>
      </c>
      <c r="Q7" s="139">
        <v>8575.95840555588</v>
      </c>
      <c r="R7" s="139">
        <f t="shared" si="6"/>
        <v>25727.8752166676</v>
      </c>
      <c r="S7" s="140">
        <f t="shared" si="1"/>
        <v>0.194948021312448</v>
      </c>
      <c r="T7" s="141">
        <v>52789</v>
      </c>
      <c r="U7" s="141">
        <f t="shared" si="7"/>
        <v>158367</v>
      </c>
      <c r="V7" s="150">
        <v>9356.86218461995</v>
      </c>
      <c r="W7" s="150">
        <f t="shared" si="8"/>
        <v>28070.5865538598</v>
      </c>
      <c r="X7" s="151">
        <f t="shared" si="2"/>
        <v>0.177250226081569</v>
      </c>
      <c r="Y7" s="85">
        <v>111336.18</v>
      </c>
      <c r="Z7" s="85">
        <v>28025.35</v>
      </c>
      <c r="AA7" s="137">
        <f t="shared" si="9"/>
        <v>1.05452959395334</v>
      </c>
      <c r="AB7" s="137">
        <f t="shared" si="10"/>
        <v>1.19768686511128</v>
      </c>
      <c r="AC7" s="140">
        <f t="shared" si="11"/>
        <v>0.843628469459662</v>
      </c>
      <c r="AD7" s="140">
        <f t="shared" si="12"/>
        <v>1.08929904875487</v>
      </c>
      <c r="AE7" s="151">
        <f t="shared" si="13"/>
        <v>0.703026388073273</v>
      </c>
      <c r="AF7" s="151">
        <f t="shared" si="14"/>
        <v>0.998388471371161</v>
      </c>
    </row>
    <row r="8" customFormat="1" spans="1:32">
      <c r="A8" s="220">
        <v>5</v>
      </c>
      <c r="B8" s="220">
        <v>571</v>
      </c>
      <c r="C8" s="221" t="s">
        <v>36</v>
      </c>
      <c r="D8" s="221" t="s">
        <v>31</v>
      </c>
      <c r="E8" s="222"/>
      <c r="F8" s="223" t="s">
        <v>37</v>
      </c>
      <c r="G8" s="224">
        <v>3</v>
      </c>
      <c r="H8" s="224">
        <v>1200</v>
      </c>
      <c r="I8" s="141"/>
      <c r="J8" s="130">
        <v>26132</v>
      </c>
      <c r="K8" s="130">
        <f t="shared" si="3"/>
        <v>78396</v>
      </c>
      <c r="L8" s="131">
        <v>7036.42934745486</v>
      </c>
      <c r="M8" s="131">
        <f t="shared" si="4"/>
        <v>21109.2880423646</v>
      </c>
      <c r="N8" s="137">
        <f t="shared" si="0"/>
        <v>0.269264860992456</v>
      </c>
      <c r="O8" s="138">
        <v>32665</v>
      </c>
      <c r="P8" s="138">
        <f t="shared" si="5"/>
        <v>97995</v>
      </c>
      <c r="Q8" s="139">
        <v>7736.6145773613</v>
      </c>
      <c r="R8" s="139">
        <f t="shared" si="6"/>
        <v>23209.8437320839</v>
      </c>
      <c r="S8" s="140">
        <f t="shared" si="1"/>
        <v>0.236847224165354</v>
      </c>
      <c r="T8" s="141">
        <v>39198</v>
      </c>
      <c r="U8" s="141">
        <f t="shared" si="7"/>
        <v>117594</v>
      </c>
      <c r="V8" s="150">
        <v>8441.12193831655</v>
      </c>
      <c r="W8" s="150">
        <f t="shared" si="8"/>
        <v>25323.3658149496</v>
      </c>
      <c r="X8" s="151">
        <f t="shared" si="2"/>
        <v>0.215345730351461</v>
      </c>
      <c r="Y8" s="85">
        <v>75617.07</v>
      </c>
      <c r="Z8" s="85">
        <v>21469.27</v>
      </c>
      <c r="AA8" s="137">
        <f t="shared" si="9"/>
        <v>0.964552655747742</v>
      </c>
      <c r="AB8" s="137">
        <f t="shared" si="10"/>
        <v>1.01705324958914</v>
      </c>
      <c r="AC8" s="140">
        <f t="shared" si="11"/>
        <v>0.771642124598194</v>
      </c>
      <c r="AD8" s="140">
        <f t="shared" si="12"/>
        <v>0.925007089570455</v>
      </c>
      <c r="AE8" s="151">
        <f t="shared" si="13"/>
        <v>0.643035103831828</v>
      </c>
      <c r="AF8" s="151">
        <f t="shared" si="14"/>
        <v>0.847804756953976</v>
      </c>
    </row>
    <row r="9" customFormat="1" spans="1:32">
      <c r="A9" s="220">
        <v>6</v>
      </c>
      <c r="B9" s="220">
        <v>343</v>
      </c>
      <c r="C9" s="221" t="s">
        <v>38</v>
      </c>
      <c r="D9" s="221" t="s">
        <v>28</v>
      </c>
      <c r="E9" s="222">
        <v>3</v>
      </c>
      <c r="F9" s="223" t="s">
        <v>39</v>
      </c>
      <c r="G9" s="224">
        <v>3</v>
      </c>
      <c r="H9" s="224">
        <v>1200</v>
      </c>
      <c r="I9" s="141"/>
      <c r="J9" s="130">
        <v>31328</v>
      </c>
      <c r="K9" s="130">
        <f t="shared" si="3"/>
        <v>93984</v>
      </c>
      <c r="L9" s="131">
        <v>7259.05055688438</v>
      </c>
      <c r="M9" s="131">
        <f t="shared" si="4"/>
        <v>21777.1516706531</v>
      </c>
      <c r="N9" s="137">
        <f t="shared" si="0"/>
        <v>0.231711266499118</v>
      </c>
      <c r="O9" s="138">
        <v>39160</v>
      </c>
      <c r="P9" s="138">
        <f t="shared" si="5"/>
        <v>117480</v>
      </c>
      <c r="Q9" s="139">
        <v>7981.38851156206</v>
      </c>
      <c r="R9" s="139">
        <f t="shared" si="6"/>
        <v>23944.1655346862</v>
      </c>
      <c r="S9" s="140">
        <f t="shared" si="1"/>
        <v>0.203814824095047</v>
      </c>
      <c r="T9" s="141">
        <v>46992</v>
      </c>
      <c r="U9" s="141">
        <f t="shared" si="7"/>
        <v>140976</v>
      </c>
      <c r="V9" s="150">
        <v>8708.18534250319</v>
      </c>
      <c r="W9" s="150">
        <f t="shared" si="8"/>
        <v>26124.5560275096</v>
      </c>
      <c r="X9" s="151">
        <f t="shared" si="2"/>
        <v>0.185312081684184</v>
      </c>
      <c r="Y9" s="85">
        <v>94084.43</v>
      </c>
      <c r="Z9" s="85">
        <v>23952.24</v>
      </c>
      <c r="AA9" s="137">
        <f t="shared" si="9"/>
        <v>1.00106858614232</v>
      </c>
      <c r="AB9" s="137">
        <f t="shared" si="10"/>
        <v>1.09987937643278</v>
      </c>
      <c r="AC9" s="140">
        <f t="shared" si="11"/>
        <v>0.800854868913858</v>
      </c>
      <c r="AD9" s="140">
        <f t="shared" si="12"/>
        <v>1.00033722057685</v>
      </c>
      <c r="AE9" s="151">
        <f t="shared" si="13"/>
        <v>0.667379057428215</v>
      </c>
      <c r="AF9" s="151">
        <f t="shared" si="14"/>
        <v>0.916847734169259</v>
      </c>
    </row>
    <row r="10" customFormat="1" spans="1:32">
      <c r="A10" s="220">
        <v>7</v>
      </c>
      <c r="B10" s="220">
        <v>712</v>
      </c>
      <c r="C10" s="221" t="s">
        <v>40</v>
      </c>
      <c r="D10" s="221" t="s">
        <v>31</v>
      </c>
      <c r="E10" s="222"/>
      <c r="F10" s="223" t="s">
        <v>41</v>
      </c>
      <c r="G10" s="224">
        <v>3</v>
      </c>
      <c r="H10" s="224">
        <v>1200</v>
      </c>
      <c r="I10" s="141"/>
      <c r="J10" s="130">
        <v>18840</v>
      </c>
      <c r="K10" s="130">
        <f t="shared" si="3"/>
        <v>56520</v>
      </c>
      <c r="L10" s="131">
        <v>5277.76037870433</v>
      </c>
      <c r="M10" s="131">
        <f t="shared" si="4"/>
        <v>15833.281136113</v>
      </c>
      <c r="N10" s="137">
        <f t="shared" si="0"/>
        <v>0.280135901205113</v>
      </c>
      <c r="O10" s="138">
        <v>23550</v>
      </c>
      <c r="P10" s="138">
        <f t="shared" si="5"/>
        <v>70650</v>
      </c>
      <c r="Q10" s="139">
        <v>5802.94292253117</v>
      </c>
      <c r="R10" s="139">
        <f t="shared" si="6"/>
        <v>17408.8287675935</v>
      </c>
      <c r="S10" s="140">
        <f t="shared" si="1"/>
        <v>0.24640946592489</v>
      </c>
      <c r="T10" s="141">
        <v>28260</v>
      </c>
      <c r="U10" s="141">
        <f t="shared" si="7"/>
        <v>84780</v>
      </c>
      <c r="V10" s="150">
        <v>6331.36733391251</v>
      </c>
      <c r="W10" s="150">
        <f t="shared" si="8"/>
        <v>18994.1020017375</v>
      </c>
      <c r="X10" s="151">
        <f t="shared" si="2"/>
        <v>0.224039891504335</v>
      </c>
      <c r="Y10" s="85">
        <v>51664.07</v>
      </c>
      <c r="Z10" s="85">
        <v>16302.14</v>
      </c>
      <c r="AA10" s="137">
        <f t="shared" si="9"/>
        <v>0.9140847487615</v>
      </c>
      <c r="AB10" s="137">
        <f t="shared" si="10"/>
        <v>1.02961223639348</v>
      </c>
      <c r="AC10" s="140">
        <f t="shared" si="11"/>
        <v>0.7312677990092</v>
      </c>
      <c r="AD10" s="140">
        <f t="shared" si="12"/>
        <v>0.936429452988037</v>
      </c>
      <c r="AE10" s="151">
        <f t="shared" si="13"/>
        <v>0.609389832507667</v>
      </c>
      <c r="AF10" s="151">
        <f t="shared" si="14"/>
        <v>0.858273794597329</v>
      </c>
    </row>
    <row r="11" customFormat="1" spans="1:32">
      <c r="A11" s="220">
        <v>8</v>
      </c>
      <c r="B11" s="220">
        <v>341</v>
      </c>
      <c r="C11" s="221" t="s">
        <v>42</v>
      </c>
      <c r="D11" s="221" t="s">
        <v>43</v>
      </c>
      <c r="E11" s="222">
        <v>4</v>
      </c>
      <c r="F11" s="223" t="s">
        <v>44</v>
      </c>
      <c r="G11" s="224">
        <v>3</v>
      </c>
      <c r="H11" s="224">
        <v>1200</v>
      </c>
      <c r="I11" s="141"/>
      <c r="J11" s="130">
        <v>30227</v>
      </c>
      <c r="K11" s="130">
        <f t="shared" si="3"/>
        <v>90681</v>
      </c>
      <c r="L11" s="131">
        <v>7453.78498061136</v>
      </c>
      <c r="M11" s="131">
        <f t="shared" si="4"/>
        <v>22361.3549418341</v>
      </c>
      <c r="N11" s="137">
        <f t="shared" si="0"/>
        <v>0.246593607721949</v>
      </c>
      <c r="O11" s="138">
        <v>37784</v>
      </c>
      <c r="P11" s="138">
        <f t="shared" si="5"/>
        <v>113352</v>
      </c>
      <c r="Q11" s="139">
        <v>8195.55491142869</v>
      </c>
      <c r="R11" s="139">
        <f t="shared" si="6"/>
        <v>24586.6647342861</v>
      </c>
      <c r="S11" s="140">
        <f t="shared" si="1"/>
        <v>0.216905433819307</v>
      </c>
      <c r="T11" s="141">
        <v>45340</v>
      </c>
      <c r="U11" s="141">
        <f t="shared" si="7"/>
        <v>136020</v>
      </c>
      <c r="V11" s="150">
        <v>8941.69627438291</v>
      </c>
      <c r="W11" s="150">
        <f t="shared" si="8"/>
        <v>26825.0888231487</v>
      </c>
      <c r="X11" s="151">
        <f t="shared" si="2"/>
        <v>0.197214298067554</v>
      </c>
      <c r="Y11" s="85">
        <v>138260.32</v>
      </c>
      <c r="Z11" s="85">
        <v>40075.57</v>
      </c>
      <c r="AA11" s="137">
        <f t="shared" si="9"/>
        <v>1.52468896461221</v>
      </c>
      <c r="AB11" s="137">
        <f t="shared" si="10"/>
        <v>1.79217986138335</v>
      </c>
      <c r="AC11" s="140">
        <f t="shared" si="11"/>
        <v>1.21974310113628</v>
      </c>
      <c r="AD11" s="140">
        <f t="shared" si="12"/>
        <v>1.62997179296607</v>
      </c>
      <c r="AE11" s="151">
        <f t="shared" si="13"/>
        <v>1.01647051904132</v>
      </c>
      <c r="AF11" s="151">
        <f t="shared" si="14"/>
        <v>1.49395852010811</v>
      </c>
    </row>
    <row r="12" customFormat="1" spans="1:32">
      <c r="A12" s="220">
        <v>9</v>
      </c>
      <c r="B12" s="220">
        <v>517</v>
      </c>
      <c r="C12" s="221" t="s">
        <v>44</v>
      </c>
      <c r="D12" s="221" t="s">
        <v>34</v>
      </c>
      <c r="E12" s="222"/>
      <c r="F12" s="223" t="s">
        <v>45</v>
      </c>
      <c r="G12" s="224">
        <v>3</v>
      </c>
      <c r="H12" s="224">
        <v>1200</v>
      </c>
      <c r="I12" s="141"/>
      <c r="J12" s="130">
        <v>29015</v>
      </c>
      <c r="K12" s="130">
        <f t="shared" si="3"/>
        <v>87045</v>
      </c>
      <c r="L12" s="131">
        <v>6483.72957435553</v>
      </c>
      <c r="M12" s="131">
        <f t="shared" si="4"/>
        <v>19451.1887230666</v>
      </c>
      <c r="N12" s="137">
        <f t="shared" si="0"/>
        <v>0.223461298444099</v>
      </c>
      <c r="O12" s="138">
        <v>36269</v>
      </c>
      <c r="P12" s="138">
        <f t="shared" si="5"/>
        <v>108807</v>
      </c>
      <c r="Q12" s="139">
        <v>7128.96556341599</v>
      </c>
      <c r="R12" s="139">
        <f t="shared" si="6"/>
        <v>21386.896690248</v>
      </c>
      <c r="S12" s="140">
        <f t="shared" si="1"/>
        <v>0.196558095437315</v>
      </c>
      <c r="T12" s="141">
        <v>43522</v>
      </c>
      <c r="U12" s="141">
        <f t="shared" si="7"/>
        <v>130566</v>
      </c>
      <c r="V12" s="150">
        <v>7777.99655123529</v>
      </c>
      <c r="W12" s="150">
        <f t="shared" si="8"/>
        <v>23333.9896537059</v>
      </c>
      <c r="X12" s="151">
        <f t="shared" si="2"/>
        <v>0.178714134259347</v>
      </c>
      <c r="Y12" s="85">
        <v>101665.35</v>
      </c>
      <c r="Z12" s="85">
        <v>22886.26</v>
      </c>
      <c r="AA12" s="137">
        <f t="shared" si="9"/>
        <v>1.16796312252283</v>
      </c>
      <c r="AB12" s="137">
        <f t="shared" si="10"/>
        <v>1.17659955521689</v>
      </c>
      <c r="AC12" s="140">
        <f t="shared" si="11"/>
        <v>0.934364057459539</v>
      </c>
      <c r="AD12" s="140">
        <f t="shared" si="12"/>
        <v>1.07010663264838</v>
      </c>
      <c r="AE12" s="151">
        <f t="shared" si="13"/>
        <v>0.778651027066771</v>
      </c>
      <c r="AF12" s="151">
        <f t="shared" si="14"/>
        <v>0.980812125986575</v>
      </c>
    </row>
    <row r="13" customFormat="1" spans="1:32">
      <c r="A13" s="226">
        <v>10</v>
      </c>
      <c r="B13" s="226">
        <v>585</v>
      </c>
      <c r="C13" s="227" t="s">
        <v>46</v>
      </c>
      <c r="D13" s="227" t="s">
        <v>28</v>
      </c>
      <c r="E13" s="228">
        <v>5</v>
      </c>
      <c r="F13" s="229" t="s">
        <v>47</v>
      </c>
      <c r="G13" s="230">
        <v>3</v>
      </c>
      <c r="H13" s="230">
        <v>1200</v>
      </c>
      <c r="I13" s="234">
        <v>2</v>
      </c>
      <c r="J13" s="130">
        <v>16736</v>
      </c>
      <c r="K13" s="130">
        <f t="shared" si="3"/>
        <v>50208</v>
      </c>
      <c r="L13" s="131">
        <v>4344.03754869056</v>
      </c>
      <c r="M13" s="131">
        <f t="shared" si="4"/>
        <v>13032.1126460717</v>
      </c>
      <c r="N13" s="137">
        <f t="shared" si="0"/>
        <v>0.259562473033614</v>
      </c>
      <c r="O13" s="138">
        <v>20919</v>
      </c>
      <c r="P13" s="138">
        <f t="shared" si="5"/>
        <v>62757</v>
      </c>
      <c r="Q13" s="139">
        <v>4776.07832843655</v>
      </c>
      <c r="R13" s="139">
        <f t="shared" si="6"/>
        <v>14328.2349853096</v>
      </c>
      <c r="S13" s="140">
        <f t="shared" si="1"/>
        <v>0.228312936968141</v>
      </c>
      <c r="T13" s="141">
        <v>25103</v>
      </c>
      <c r="U13" s="141">
        <f t="shared" si="7"/>
        <v>75309</v>
      </c>
      <c r="V13" s="150">
        <v>5211.03647558524</v>
      </c>
      <c r="W13" s="150">
        <f t="shared" si="8"/>
        <v>15633.1094267557</v>
      </c>
      <c r="X13" s="151">
        <f t="shared" si="2"/>
        <v>0.207586203863492</v>
      </c>
      <c r="Y13" s="85">
        <v>50312.51</v>
      </c>
      <c r="Z13" s="85">
        <v>14714.23</v>
      </c>
      <c r="AA13" s="137">
        <f t="shared" si="9"/>
        <v>1.00208154079031</v>
      </c>
      <c r="AB13" s="137">
        <f t="shared" si="10"/>
        <v>1.12907480157758</v>
      </c>
      <c r="AC13" s="140">
        <f t="shared" si="11"/>
        <v>0.801703554981914</v>
      </c>
      <c r="AD13" s="140">
        <f t="shared" si="12"/>
        <v>1.02693946707924</v>
      </c>
      <c r="AE13" s="151">
        <f t="shared" si="13"/>
        <v>0.668080973057669</v>
      </c>
      <c r="AF13" s="151">
        <f t="shared" si="14"/>
        <v>0.941222222548825</v>
      </c>
    </row>
    <row r="14" customFormat="1" spans="1:32">
      <c r="A14" s="226">
        <v>11</v>
      </c>
      <c r="B14" s="226">
        <v>581</v>
      </c>
      <c r="C14" s="227" t="s">
        <v>48</v>
      </c>
      <c r="D14" s="227" t="s">
        <v>28</v>
      </c>
      <c r="E14" s="228"/>
      <c r="F14" s="229" t="s">
        <v>49</v>
      </c>
      <c r="G14" s="230">
        <v>3</v>
      </c>
      <c r="H14" s="230">
        <v>1200</v>
      </c>
      <c r="I14" s="234"/>
      <c r="J14" s="130">
        <v>16823</v>
      </c>
      <c r="K14" s="130">
        <v>50469</v>
      </c>
      <c r="L14" s="131">
        <v>4737.59650163979</v>
      </c>
      <c r="M14" s="131">
        <f t="shared" si="4"/>
        <v>14212.7895049194</v>
      </c>
      <c r="N14" s="137">
        <f t="shared" si="0"/>
        <v>0.281614248447946</v>
      </c>
      <c r="O14" s="138">
        <v>21028</v>
      </c>
      <c r="P14" s="138">
        <f t="shared" si="5"/>
        <v>63084</v>
      </c>
      <c r="Q14" s="139">
        <v>5208.84231218206</v>
      </c>
      <c r="R14" s="139">
        <f t="shared" si="6"/>
        <v>15626.5269365462</v>
      </c>
      <c r="S14" s="140">
        <f t="shared" si="1"/>
        <v>0.247709830330134</v>
      </c>
      <c r="T14" s="141">
        <v>25234</v>
      </c>
      <c r="U14" s="141">
        <f t="shared" si="7"/>
        <v>75702</v>
      </c>
      <c r="V14" s="150">
        <v>5683.257147928</v>
      </c>
      <c r="W14" s="150">
        <f t="shared" si="8"/>
        <v>17049.771443784</v>
      </c>
      <c r="X14" s="151">
        <f t="shared" si="2"/>
        <v>0.225222206068321</v>
      </c>
      <c r="Y14" s="85">
        <v>44233.59</v>
      </c>
      <c r="Z14" s="85">
        <v>13266.33</v>
      </c>
      <c r="AA14" s="137">
        <f t="shared" si="9"/>
        <v>0.87645069250431</v>
      </c>
      <c r="AB14" s="137">
        <f t="shared" si="10"/>
        <v>0.933407899653212</v>
      </c>
      <c r="AC14" s="140">
        <f t="shared" si="11"/>
        <v>0.701185562107666</v>
      </c>
      <c r="AD14" s="140">
        <f t="shared" si="12"/>
        <v>0.848962156074084</v>
      </c>
      <c r="AE14" s="151">
        <f t="shared" si="13"/>
        <v>0.584312039312039</v>
      </c>
      <c r="AF14" s="151">
        <f t="shared" si="14"/>
        <v>0.778094301365936</v>
      </c>
    </row>
    <row r="15" customFormat="1" spans="1:32">
      <c r="A15" s="226">
        <v>12</v>
      </c>
      <c r="B15" s="226">
        <v>387</v>
      </c>
      <c r="C15" s="227" t="s">
        <v>50</v>
      </c>
      <c r="D15" s="227" t="s">
        <v>31</v>
      </c>
      <c r="E15" s="228">
        <v>6</v>
      </c>
      <c r="F15" s="229" t="s">
        <v>51</v>
      </c>
      <c r="G15" s="230">
        <v>3</v>
      </c>
      <c r="H15" s="230">
        <v>1200</v>
      </c>
      <c r="I15" s="234"/>
      <c r="J15" s="130">
        <v>17498</v>
      </c>
      <c r="K15" s="130">
        <f t="shared" si="3"/>
        <v>52494</v>
      </c>
      <c r="L15" s="131">
        <v>4158.29728184378</v>
      </c>
      <c r="M15" s="131">
        <f t="shared" si="4"/>
        <v>12474.8918455313</v>
      </c>
      <c r="N15" s="137">
        <f t="shared" si="0"/>
        <v>0.237644146865001</v>
      </c>
      <c r="O15" s="138">
        <v>21873</v>
      </c>
      <c r="P15" s="138">
        <f t="shared" si="5"/>
        <v>65619</v>
      </c>
      <c r="Q15" s="139">
        <v>4572.18813741371</v>
      </c>
      <c r="R15" s="139">
        <f t="shared" si="6"/>
        <v>13716.5644122411</v>
      </c>
      <c r="S15" s="140">
        <f t="shared" si="1"/>
        <v>0.209033426480762</v>
      </c>
      <c r="T15" s="141">
        <v>26247</v>
      </c>
      <c r="U15" s="141">
        <f t="shared" si="7"/>
        <v>78741</v>
      </c>
      <c r="V15" s="150">
        <v>4988.42419621677</v>
      </c>
      <c r="W15" s="150">
        <f t="shared" si="8"/>
        <v>14965.2725886503</v>
      </c>
      <c r="X15" s="151">
        <f t="shared" si="2"/>
        <v>0.190056928266726</v>
      </c>
      <c r="Y15" s="85">
        <v>48049.9</v>
      </c>
      <c r="Z15" s="85">
        <v>12882.11</v>
      </c>
      <c r="AA15" s="137">
        <f t="shared" si="9"/>
        <v>0.915340800853431</v>
      </c>
      <c r="AB15" s="137">
        <f t="shared" si="10"/>
        <v>1.03264302083826</v>
      </c>
      <c r="AC15" s="140">
        <f t="shared" si="11"/>
        <v>0.732255901491946</v>
      </c>
      <c r="AD15" s="140">
        <f t="shared" si="12"/>
        <v>0.939164473904527</v>
      </c>
      <c r="AE15" s="151">
        <f t="shared" si="13"/>
        <v>0.610227200568954</v>
      </c>
      <c r="AF15" s="151">
        <f t="shared" si="14"/>
        <v>0.860800224231787</v>
      </c>
    </row>
    <row r="16" customFormat="1" spans="1:32">
      <c r="A16" s="226">
        <v>13</v>
      </c>
      <c r="B16" s="226">
        <v>730</v>
      </c>
      <c r="C16" s="227" t="s">
        <v>52</v>
      </c>
      <c r="D16" s="227" t="s">
        <v>28</v>
      </c>
      <c r="E16" s="228"/>
      <c r="F16" s="229" t="s">
        <v>53</v>
      </c>
      <c r="G16" s="230">
        <v>3</v>
      </c>
      <c r="H16" s="230">
        <v>1200</v>
      </c>
      <c r="I16" s="234"/>
      <c r="J16" s="130">
        <v>17997</v>
      </c>
      <c r="K16" s="130">
        <f t="shared" si="3"/>
        <v>53991</v>
      </c>
      <c r="L16" s="131">
        <v>4422.40156603995</v>
      </c>
      <c r="M16" s="131">
        <f t="shared" si="4"/>
        <v>13267.2046981199</v>
      </c>
      <c r="N16" s="137">
        <f t="shared" si="0"/>
        <v>0.245729930879588</v>
      </c>
      <c r="O16" s="138">
        <v>22497</v>
      </c>
      <c r="P16" s="138">
        <f t="shared" si="5"/>
        <v>67491</v>
      </c>
      <c r="Q16" s="139">
        <v>4862.63066164451</v>
      </c>
      <c r="R16" s="139">
        <f t="shared" si="6"/>
        <v>14587.8919849335</v>
      </c>
      <c r="S16" s="140">
        <f t="shared" si="1"/>
        <v>0.216145737727008</v>
      </c>
      <c r="T16" s="141">
        <v>26996</v>
      </c>
      <c r="U16" s="141">
        <f t="shared" si="7"/>
        <v>80988</v>
      </c>
      <c r="V16" s="150">
        <v>5305.35026330529</v>
      </c>
      <c r="W16" s="150">
        <f t="shared" si="8"/>
        <v>15916.0507899159</v>
      </c>
      <c r="X16" s="151">
        <f t="shared" si="2"/>
        <v>0.196523568799277</v>
      </c>
      <c r="Y16" s="85">
        <v>44342.03</v>
      </c>
      <c r="Z16" s="85">
        <v>13178.76</v>
      </c>
      <c r="AA16" s="137">
        <f t="shared" si="9"/>
        <v>0.821285584634476</v>
      </c>
      <c r="AB16" s="137">
        <f t="shared" si="10"/>
        <v>0.993333584569447</v>
      </c>
      <c r="AC16" s="140">
        <f t="shared" si="11"/>
        <v>0.657006563838141</v>
      </c>
      <c r="AD16" s="140">
        <f t="shared" si="12"/>
        <v>0.903404002004615</v>
      </c>
      <c r="AE16" s="151">
        <f t="shared" si="13"/>
        <v>0.5475135822591</v>
      </c>
      <c r="AF16" s="151">
        <f t="shared" si="14"/>
        <v>0.828016960611223</v>
      </c>
    </row>
    <row r="17" customFormat="1" spans="1:32">
      <c r="A17" s="226">
        <v>14</v>
      </c>
      <c r="B17" s="226">
        <v>385</v>
      </c>
      <c r="C17" s="227" t="s">
        <v>54</v>
      </c>
      <c r="D17" s="227" t="s">
        <v>43</v>
      </c>
      <c r="E17" s="228">
        <v>7</v>
      </c>
      <c r="F17" s="229" t="s">
        <v>55</v>
      </c>
      <c r="G17" s="230">
        <v>3</v>
      </c>
      <c r="H17" s="230">
        <v>1200</v>
      </c>
      <c r="I17" s="234"/>
      <c r="J17" s="130">
        <v>16962</v>
      </c>
      <c r="K17" s="130">
        <f t="shared" si="3"/>
        <v>50886</v>
      </c>
      <c r="L17" s="131">
        <v>3741.9053803316</v>
      </c>
      <c r="M17" s="131">
        <f t="shared" si="4"/>
        <v>11225.7161409948</v>
      </c>
      <c r="N17" s="137">
        <f t="shared" si="0"/>
        <v>0.220605198698951</v>
      </c>
      <c r="O17" s="138">
        <v>21202</v>
      </c>
      <c r="P17" s="138">
        <f t="shared" si="5"/>
        <v>63606</v>
      </c>
      <c r="Q17" s="139">
        <v>4114.16012129687</v>
      </c>
      <c r="R17" s="139">
        <f t="shared" si="6"/>
        <v>12342.4803638906</v>
      </c>
      <c r="S17" s="140">
        <f t="shared" si="1"/>
        <v>0.19404585045264</v>
      </c>
      <c r="T17" s="141">
        <v>25442</v>
      </c>
      <c r="U17" s="141">
        <f t="shared" si="7"/>
        <v>76326</v>
      </c>
      <c r="V17" s="150">
        <v>4488.73094583471</v>
      </c>
      <c r="W17" s="150">
        <f t="shared" si="8"/>
        <v>13466.1928375041</v>
      </c>
      <c r="X17" s="151">
        <f t="shared" si="2"/>
        <v>0.176429956207637</v>
      </c>
      <c r="Y17" s="85">
        <v>76563.4</v>
      </c>
      <c r="Z17" s="85">
        <v>18972.2</v>
      </c>
      <c r="AA17" s="137">
        <f t="shared" si="9"/>
        <v>1.50460637503439</v>
      </c>
      <c r="AB17" s="137">
        <f t="shared" si="10"/>
        <v>1.69006589528093</v>
      </c>
      <c r="AC17" s="140">
        <f t="shared" si="11"/>
        <v>1.20371348614911</v>
      </c>
      <c r="AD17" s="140">
        <f t="shared" si="12"/>
        <v>1.53714646008313</v>
      </c>
      <c r="AE17" s="151">
        <f t="shared" si="13"/>
        <v>1.00311034247832</v>
      </c>
      <c r="AF17" s="151">
        <f t="shared" si="14"/>
        <v>1.4088763044564</v>
      </c>
    </row>
    <row r="18" customFormat="1" spans="1:32">
      <c r="A18" s="226">
        <v>15</v>
      </c>
      <c r="B18" s="226">
        <v>707</v>
      </c>
      <c r="C18" s="227" t="s">
        <v>56</v>
      </c>
      <c r="D18" s="227" t="s">
        <v>31</v>
      </c>
      <c r="E18" s="228"/>
      <c r="F18" s="229" t="s">
        <v>57</v>
      </c>
      <c r="G18" s="230">
        <v>3</v>
      </c>
      <c r="H18" s="230">
        <v>1200</v>
      </c>
      <c r="I18" s="234"/>
      <c r="J18" s="130">
        <v>16814</v>
      </c>
      <c r="K18" s="130">
        <f t="shared" si="3"/>
        <v>50442</v>
      </c>
      <c r="L18" s="131">
        <v>4646.81320782506</v>
      </c>
      <c r="M18" s="131">
        <f t="shared" si="4"/>
        <v>13940.4396234752</v>
      </c>
      <c r="N18" s="137">
        <f t="shared" si="0"/>
        <v>0.276365719509044</v>
      </c>
      <c r="O18" s="138">
        <v>21018</v>
      </c>
      <c r="P18" s="138">
        <f t="shared" si="5"/>
        <v>63054</v>
      </c>
      <c r="Q18" s="139">
        <v>5109.33262890788</v>
      </c>
      <c r="R18" s="139">
        <f t="shared" si="6"/>
        <v>15327.9978867236</v>
      </c>
      <c r="S18" s="140">
        <f t="shared" si="1"/>
        <v>0.24309318816766</v>
      </c>
      <c r="T18" s="141">
        <v>25221</v>
      </c>
      <c r="U18" s="141">
        <f t="shared" si="7"/>
        <v>75663</v>
      </c>
      <c r="V18" s="150">
        <v>5574.46326466974</v>
      </c>
      <c r="W18" s="150">
        <f t="shared" si="8"/>
        <v>16723.3897940092</v>
      </c>
      <c r="X18" s="151">
        <f t="shared" si="2"/>
        <v>0.221024672482048</v>
      </c>
      <c r="Y18" s="85">
        <v>58691.1</v>
      </c>
      <c r="Z18" s="85">
        <v>18039.48</v>
      </c>
      <c r="AA18" s="137">
        <f t="shared" si="9"/>
        <v>1.16353633876531</v>
      </c>
      <c r="AB18" s="137">
        <f t="shared" si="10"/>
        <v>1.29403953442201</v>
      </c>
      <c r="AC18" s="140">
        <f t="shared" si="11"/>
        <v>0.930806927395566</v>
      </c>
      <c r="AD18" s="140">
        <f t="shared" si="12"/>
        <v>1.17689734388761</v>
      </c>
      <c r="AE18" s="151">
        <f t="shared" si="13"/>
        <v>0.77569089251021</v>
      </c>
      <c r="AF18" s="151">
        <f t="shared" si="14"/>
        <v>1.07869757400872</v>
      </c>
    </row>
    <row r="19" customFormat="1" spans="1:32">
      <c r="A19" s="226">
        <v>16</v>
      </c>
      <c r="B19" s="226">
        <v>365</v>
      </c>
      <c r="C19" s="227" t="s">
        <v>58</v>
      </c>
      <c r="D19" s="227" t="s">
        <v>28</v>
      </c>
      <c r="E19" s="228">
        <v>8</v>
      </c>
      <c r="F19" s="229" t="s">
        <v>59</v>
      </c>
      <c r="G19" s="230">
        <v>3</v>
      </c>
      <c r="H19" s="230">
        <v>1200</v>
      </c>
      <c r="I19" s="234"/>
      <c r="J19" s="130">
        <v>17418</v>
      </c>
      <c r="K19" s="130">
        <f t="shared" si="3"/>
        <v>52254</v>
      </c>
      <c r="L19" s="131">
        <v>4337.59430981177</v>
      </c>
      <c r="M19" s="131">
        <f t="shared" si="4"/>
        <v>13012.7829294353</v>
      </c>
      <c r="N19" s="137">
        <f t="shared" si="0"/>
        <v>0.249029412665735</v>
      </c>
      <c r="O19" s="138">
        <v>21772</v>
      </c>
      <c r="P19" s="138">
        <f t="shared" si="5"/>
        <v>65316</v>
      </c>
      <c r="Q19" s="139">
        <v>4769.11272082531</v>
      </c>
      <c r="R19" s="139">
        <f t="shared" si="6"/>
        <v>14307.3381624759</v>
      </c>
      <c r="S19" s="140">
        <f t="shared" si="1"/>
        <v>0.219047984605241</v>
      </c>
      <c r="T19" s="141">
        <v>26126</v>
      </c>
      <c r="U19" s="141">
        <f t="shared" si="7"/>
        <v>78378</v>
      </c>
      <c r="V19" s="150">
        <v>5203.31538744908</v>
      </c>
      <c r="W19" s="150">
        <f t="shared" si="8"/>
        <v>15609.9461623472</v>
      </c>
      <c r="X19" s="151">
        <f t="shared" si="2"/>
        <v>0.199162343544709</v>
      </c>
      <c r="Y19" s="85">
        <v>58618.07</v>
      </c>
      <c r="Z19" s="85">
        <v>16996.55</v>
      </c>
      <c r="AA19" s="137">
        <f t="shared" si="9"/>
        <v>1.12179105905768</v>
      </c>
      <c r="AB19" s="137">
        <f t="shared" si="10"/>
        <v>1.30614259011063</v>
      </c>
      <c r="AC19" s="140">
        <f t="shared" si="11"/>
        <v>0.897453457039623</v>
      </c>
      <c r="AD19" s="140">
        <f t="shared" si="12"/>
        <v>1.18796031847329</v>
      </c>
      <c r="AE19" s="151">
        <f t="shared" si="13"/>
        <v>0.747889331189875</v>
      </c>
      <c r="AF19" s="151">
        <f t="shared" si="14"/>
        <v>1.08882822677489</v>
      </c>
    </row>
    <row r="20" customFormat="1" spans="1:32">
      <c r="A20" s="226">
        <v>17</v>
      </c>
      <c r="B20" s="226">
        <v>546</v>
      </c>
      <c r="C20" s="227" t="s">
        <v>60</v>
      </c>
      <c r="D20" s="227" t="s">
        <v>31</v>
      </c>
      <c r="E20" s="228"/>
      <c r="F20" s="229" t="s">
        <v>61</v>
      </c>
      <c r="G20" s="230">
        <v>3</v>
      </c>
      <c r="H20" s="230">
        <v>1200</v>
      </c>
      <c r="I20" s="234"/>
      <c r="J20" s="130">
        <v>14478</v>
      </c>
      <c r="K20" s="130">
        <f t="shared" si="3"/>
        <v>43434</v>
      </c>
      <c r="L20" s="131">
        <v>4279.56634080053</v>
      </c>
      <c r="M20" s="131">
        <f t="shared" si="4"/>
        <v>12838.6990224016</v>
      </c>
      <c r="N20" s="137">
        <f t="shared" si="0"/>
        <v>0.295590989142183</v>
      </c>
      <c r="O20" s="138">
        <v>18098</v>
      </c>
      <c r="P20" s="138">
        <f t="shared" si="5"/>
        <v>54294</v>
      </c>
      <c r="Q20" s="139">
        <v>4705.54999581153</v>
      </c>
      <c r="R20" s="139">
        <f t="shared" si="6"/>
        <v>14116.6499874346</v>
      </c>
      <c r="S20" s="140">
        <f t="shared" si="1"/>
        <v>0.260003867599267</v>
      </c>
      <c r="T20" s="141">
        <v>21717</v>
      </c>
      <c r="U20" s="141">
        <f t="shared" si="7"/>
        <v>65151</v>
      </c>
      <c r="V20" s="150">
        <v>5133.90237320849</v>
      </c>
      <c r="W20" s="150">
        <f t="shared" si="8"/>
        <v>15401.7071196255</v>
      </c>
      <c r="X20" s="151">
        <f t="shared" si="2"/>
        <v>0.236400164535087</v>
      </c>
      <c r="Y20" s="85">
        <v>44441.12</v>
      </c>
      <c r="Z20" s="85">
        <v>14326.9</v>
      </c>
      <c r="AA20" s="137">
        <f t="shared" si="9"/>
        <v>1.0231873647373</v>
      </c>
      <c r="AB20" s="137">
        <f t="shared" si="10"/>
        <v>1.11591524772111</v>
      </c>
      <c r="AC20" s="140">
        <f t="shared" si="11"/>
        <v>0.818527277415552</v>
      </c>
      <c r="AD20" s="140">
        <f t="shared" si="12"/>
        <v>1.01489376110852</v>
      </c>
      <c r="AE20" s="151">
        <f t="shared" si="13"/>
        <v>0.682124909824868</v>
      </c>
      <c r="AF20" s="151">
        <f t="shared" si="14"/>
        <v>0.930215065688666</v>
      </c>
    </row>
    <row r="21" customFormat="1" spans="1:32">
      <c r="A21" s="220">
        <v>18</v>
      </c>
      <c r="B21" s="220">
        <v>373</v>
      </c>
      <c r="C21" s="221" t="s">
        <v>62</v>
      </c>
      <c r="D21" s="221" t="s">
        <v>34</v>
      </c>
      <c r="E21" s="222">
        <v>9</v>
      </c>
      <c r="F21" s="223" t="s">
        <v>63</v>
      </c>
      <c r="G21" s="224">
        <v>3</v>
      </c>
      <c r="H21" s="224">
        <v>1200</v>
      </c>
      <c r="I21" s="141">
        <v>3</v>
      </c>
      <c r="J21" s="130">
        <v>14908</v>
      </c>
      <c r="K21" s="130">
        <f t="shared" si="3"/>
        <v>44724</v>
      </c>
      <c r="L21" s="131">
        <v>4163.353872549</v>
      </c>
      <c r="M21" s="131">
        <f t="shared" si="4"/>
        <v>12490.061617647</v>
      </c>
      <c r="N21" s="137">
        <f t="shared" si="0"/>
        <v>0.279269779484102</v>
      </c>
      <c r="O21" s="138">
        <v>18635</v>
      </c>
      <c r="P21" s="138">
        <f t="shared" si="5"/>
        <v>55905</v>
      </c>
      <c r="Q21" s="139">
        <v>4577.64338566506</v>
      </c>
      <c r="R21" s="139">
        <f t="shared" si="6"/>
        <v>13732.9301569952</v>
      </c>
      <c r="S21" s="140">
        <f t="shared" si="1"/>
        <v>0.245647619300513</v>
      </c>
      <c r="T21" s="141">
        <v>22362</v>
      </c>
      <c r="U21" s="141">
        <f t="shared" si="7"/>
        <v>67086</v>
      </c>
      <c r="V21" s="150">
        <v>4994.49024145467</v>
      </c>
      <c r="W21" s="150">
        <f t="shared" si="8"/>
        <v>14983.470724364</v>
      </c>
      <c r="X21" s="151">
        <f t="shared" si="2"/>
        <v>0.223347206933846</v>
      </c>
      <c r="Y21" s="85">
        <v>48975.79</v>
      </c>
      <c r="Z21" s="85">
        <v>13994.16</v>
      </c>
      <c r="AA21" s="137">
        <f t="shared" si="9"/>
        <v>1.09506730167248</v>
      </c>
      <c r="AB21" s="137">
        <f t="shared" si="10"/>
        <v>1.12042361586334</v>
      </c>
      <c r="AC21" s="140">
        <f t="shared" si="11"/>
        <v>0.876053841337984</v>
      </c>
      <c r="AD21" s="140">
        <f t="shared" si="12"/>
        <v>1.0190221489528</v>
      </c>
      <c r="AE21" s="151">
        <f t="shared" si="13"/>
        <v>0.730044867781653</v>
      </c>
      <c r="AF21" s="151">
        <f t="shared" si="14"/>
        <v>0.933973193356641</v>
      </c>
    </row>
    <row r="22" customFormat="1" spans="1:32">
      <c r="A22" s="220">
        <v>19</v>
      </c>
      <c r="B22" s="220">
        <v>513</v>
      </c>
      <c r="C22" s="221" t="s">
        <v>64</v>
      </c>
      <c r="D22" s="221" t="s">
        <v>28</v>
      </c>
      <c r="E22" s="222"/>
      <c r="F22" s="223" t="s">
        <v>65</v>
      </c>
      <c r="G22" s="224">
        <v>3</v>
      </c>
      <c r="H22" s="224">
        <v>1200</v>
      </c>
      <c r="I22" s="141"/>
      <c r="J22" s="130">
        <v>14896</v>
      </c>
      <c r="K22" s="130">
        <f t="shared" si="3"/>
        <v>44688</v>
      </c>
      <c r="L22" s="131">
        <v>4181.1455325464</v>
      </c>
      <c r="M22" s="131">
        <f t="shared" si="4"/>
        <v>12543.4365976392</v>
      </c>
      <c r="N22" s="137">
        <f t="shared" si="0"/>
        <v>0.280689146921751</v>
      </c>
      <c r="O22" s="138">
        <v>18620</v>
      </c>
      <c r="P22" s="138">
        <f t="shared" si="5"/>
        <v>55860</v>
      </c>
      <c r="Q22" s="139">
        <v>4597.20546883174</v>
      </c>
      <c r="R22" s="139">
        <f t="shared" si="6"/>
        <v>13791.6164064952</v>
      </c>
      <c r="S22" s="140">
        <f t="shared" si="1"/>
        <v>0.246896104663359</v>
      </c>
      <c r="T22" s="141">
        <v>22344</v>
      </c>
      <c r="U22" s="141">
        <f t="shared" si="7"/>
        <v>67032</v>
      </c>
      <c r="V22" s="150">
        <v>5015.8336763287</v>
      </c>
      <c r="W22" s="150">
        <f t="shared" si="8"/>
        <v>15047.5010289861</v>
      </c>
      <c r="X22" s="151">
        <f t="shared" si="2"/>
        <v>0.224482352145037</v>
      </c>
      <c r="Y22" s="85">
        <v>45271.39</v>
      </c>
      <c r="Z22" s="85">
        <v>14794.19</v>
      </c>
      <c r="AA22" s="137">
        <f t="shared" si="9"/>
        <v>1.01305473505192</v>
      </c>
      <c r="AB22" s="137">
        <f t="shared" si="10"/>
        <v>1.17943674246214</v>
      </c>
      <c r="AC22" s="140">
        <f t="shared" si="11"/>
        <v>0.810443788041532</v>
      </c>
      <c r="AD22" s="140">
        <f t="shared" si="12"/>
        <v>1.07269442275328</v>
      </c>
      <c r="AE22" s="151">
        <f t="shared" si="13"/>
        <v>0.675369823367944</v>
      </c>
      <c r="AF22" s="151">
        <f t="shared" si="14"/>
        <v>0.983165907182984</v>
      </c>
    </row>
    <row r="23" customFormat="1" spans="1:32">
      <c r="A23" s="220">
        <v>20</v>
      </c>
      <c r="B23" s="220">
        <v>724</v>
      </c>
      <c r="C23" s="221" t="s">
        <v>66</v>
      </c>
      <c r="D23" s="221" t="s">
        <v>31</v>
      </c>
      <c r="E23" s="222">
        <v>10</v>
      </c>
      <c r="F23" s="223" t="s">
        <v>67</v>
      </c>
      <c r="G23" s="224">
        <v>3</v>
      </c>
      <c r="H23" s="224">
        <v>1200</v>
      </c>
      <c r="I23" s="141"/>
      <c r="J23" s="130">
        <v>15501</v>
      </c>
      <c r="K23" s="130">
        <f t="shared" si="3"/>
        <v>46503</v>
      </c>
      <c r="L23" s="131">
        <v>4222.60888986537</v>
      </c>
      <c r="M23" s="131">
        <f t="shared" si="4"/>
        <v>12667.8266695961</v>
      </c>
      <c r="N23" s="137">
        <f t="shared" si="0"/>
        <v>0.272408805229686</v>
      </c>
      <c r="O23" s="138">
        <v>19376</v>
      </c>
      <c r="P23" s="138">
        <f t="shared" si="5"/>
        <v>58128</v>
      </c>
      <c r="Q23" s="139">
        <v>4642.73488360365</v>
      </c>
      <c r="R23" s="139">
        <f t="shared" si="6"/>
        <v>13928.2046508109</v>
      </c>
      <c r="S23" s="140">
        <f t="shared" si="1"/>
        <v>0.239612659145523</v>
      </c>
      <c r="T23" s="141">
        <v>23251</v>
      </c>
      <c r="U23" s="141">
        <f t="shared" si="7"/>
        <v>69753</v>
      </c>
      <c r="V23" s="150">
        <v>5065.4654937192</v>
      </c>
      <c r="W23" s="150">
        <f t="shared" si="8"/>
        <v>15196.3964811576</v>
      </c>
      <c r="X23" s="151">
        <f t="shared" si="2"/>
        <v>0.217860113273373</v>
      </c>
      <c r="Y23" s="85">
        <v>47308.03</v>
      </c>
      <c r="Z23" s="85">
        <v>14337.33</v>
      </c>
      <c r="AA23" s="137">
        <f t="shared" si="9"/>
        <v>1.01731135625659</v>
      </c>
      <c r="AB23" s="137">
        <f t="shared" si="10"/>
        <v>1.13179082521005</v>
      </c>
      <c r="AC23" s="140">
        <f t="shared" si="11"/>
        <v>0.813859585741811</v>
      </c>
      <c r="AD23" s="140">
        <f t="shared" si="12"/>
        <v>1.02937387548834</v>
      </c>
      <c r="AE23" s="151">
        <f t="shared" si="13"/>
        <v>0.678222155319484</v>
      </c>
      <c r="AF23" s="151">
        <f t="shared" si="14"/>
        <v>0.943469066352488</v>
      </c>
    </row>
    <row r="24" customFormat="1" spans="1:32">
      <c r="A24" s="220">
        <v>21</v>
      </c>
      <c r="B24" s="220">
        <v>514</v>
      </c>
      <c r="C24" s="221" t="s">
        <v>68</v>
      </c>
      <c r="D24" s="221" t="s">
        <v>43</v>
      </c>
      <c r="E24" s="222"/>
      <c r="F24" s="223" t="s">
        <v>69</v>
      </c>
      <c r="G24" s="224">
        <v>3</v>
      </c>
      <c r="H24" s="224">
        <v>1200</v>
      </c>
      <c r="I24" s="141"/>
      <c r="J24" s="130">
        <v>12010</v>
      </c>
      <c r="K24" s="130">
        <f t="shared" si="3"/>
        <v>36030</v>
      </c>
      <c r="L24" s="131">
        <v>3496.55876539735</v>
      </c>
      <c r="M24" s="131">
        <f t="shared" si="4"/>
        <v>10489.6762961921</v>
      </c>
      <c r="N24" s="137">
        <f t="shared" si="0"/>
        <v>0.291137282714184</v>
      </c>
      <c r="O24" s="138">
        <v>15012</v>
      </c>
      <c r="P24" s="138">
        <f t="shared" si="5"/>
        <v>45036</v>
      </c>
      <c r="Q24" s="139">
        <v>3844.36838806316</v>
      </c>
      <c r="R24" s="139">
        <f t="shared" si="6"/>
        <v>11533.1051641895</v>
      </c>
      <c r="S24" s="140">
        <f t="shared" si="1"/>
        <v>0.256086356785449</v>
      </c>
      <c r="T24" s="141">
        <v>18014</v>
      </c>
      <c r="U24" s="141">
        <f t="shared" si="7"/>
        <v>54042</v>
      </c>
      <c r="V24" s="150">
        <v>4194.3490221615</v>
      </c>
      <c r="W24" s="150">
        <f t="shared" si="8"/>
        <v>12583.0470664845</v>
      </c>
      <c r="X24" s="151">
        <f t="shared" si="2"/>
        <v>0.232838293669452</v>
      </c>
      <c r="Y24" s="85">
        <v>42797.82</v>
      </c>
      <c r="Z24" s="85">
        <v>11091.42</v>
      </c>
      <c r="AA24" s="137">
        <f t="shared" si="9"/>
        <v>1.18783846794338</v>
      </c>
      <c r="AB24" s="137">
        <f t="shared" si="10"/>
        <v>1.05736532632817</v>
      </c>
      <c r="AC24" s="140">
        <f t="shared" si="11"/>
        <v>0.950302424726885</v>
      </c>
      <c r="AD24" s="140">
        <f t="shared" si="12"/>
        <v>0.961702840830679</v>
      </c>
      <c r="AE24" s="151">
        <f t="shared" si="13"/>
        <v>0.791936271788609</v>
      </c>
      <c r="AF24" s="151">
        <f t="shared" si="14"/>
        <v>0.881457403870203</v>
      </c>
    </row>
    <row r="25" customFormat="1" spans="1:32">
      <c r="A25" s="220">
        <v>22</v>
      </c>
      <c r="B25" s="220">
        <v>742</v>
      </c>
      <c r="C25" s="221" t="s">
        <v>70</v>
      </c>
      <c r="D25" s="221" t="s">
        <v>34</v>
      </c>
      <c r="E25" s="222">
        <v>11</v>
      </c>
      <c r="F25" s="223" t="s">
        <v>71</v>
      </c>
      <c r="G25" s="224">
        <v>3</v>
      </c>
      <c r="H25" s="224">
        <v>1200</v>
      </c>
      <c r="I25" s="141"/>
      <c r="J25" s="130">
        <v>13124</v>
      </c>
      <c r="K25" s="130">
        <f t="shared" si="3"/>
        <v>39372</v>
      </c>
      <c r="L25" s="131">
        <v>2966.69911236574</v>
      </c>
      <c r="M25" s="131">
        <f t="shared" si="4"/>
        <v>8900.09733709722</v>
      </c>
      <c r="N25" s="137">
        <f t="shared" si="0"/>
        <v>0.226051441051946</v>
      </c>
      <c r="O25" s="138">
        <v>16404</v>
      </c>
      <c r="P25" s="138">
        <f t="shared" si="5"/>
        <v>49212</v>
      </c>
      <c r="Q25" s="139">
        <v>3261.71234979797</v>
      </c>
      <c r="R25" s="139">
        <f t="shared" si="6"/>
        <v>9785.13704939391</v>
      </c>
      <c r="S25" s="140">
        <f t="shared" si="1"/>
        <v>0.198836402694341</v>
      </c>
      <c r="T25" s="141">
        <v>19685</v>
      </c>
      <c r="U25" s="141">
        <f t="shared" si="7"/>
        <v>59055</v>
      </c>
      <c r="V25" s="150">
        <v>3558.7647711757</v>
      </c>
      <c r="W25" s="150">
        <f t="shared" si="8"/>
        <v>10676.2943135271</v>
      </c>
      <c r="X25" s="151">
        <f t="shared" si="2"/>
        <v>0.180785611946949</v>
      </c>
      <c r="Y25" s="85">
        <v>32074.14</v>
      </c>
      <c r="Z25" s="85">
        <v>7984.95</v>
      </c>
      <c r="AA25" s="137">
        <f t="shared" si="9"/>
        <v>0.814643401402012</v>
      </c>
      <c r="AB25" s="137">
        <f t="shared" si="10"/>
        <v>0.897175581071151</v>
      </c>
      <c r="AC25" s="140">
        <f t="shared" si="11"/>
        <v>0.651754450134114</v>
      </c>
      <c r="AD25" s="140">
        <f t="shared" si="12"/>
        <v>0.816028427572671</v>
      </c>
      <c r="AE25" s="151">
        <f t="shared" si="13"/>
        <v>0.54312319024638</v>
      </c>
      <c r="AF25" s="151">
        <f t="shared" si="14"/>
        <v>0.747914001385564</v>
      </c>
    </row>
    <row r="26" customFormat="1" spans="1:32">
      <c r="A26" s="220">
        <v>23</v>
      </c>
      <c r="B26" s="220">
        <v>359</v>
      </c>
      <c r="C26" s="221" t="s">
        <v>72</v>
      </c>
      <c r="D26" s="221" t="s">
        <v>28</v>
      </c>
      <c r="E26" s="222"/>
      <c r="F26" s="223" t="s">
        <v>73</v>
      </c>
      <c r="G26" s="224">
        <v>3</v>
      </c>
      <c r="H26" s="224">
        <v>1200</v>
      </c>
      <c r="I26" s="141"/>
      <c r="J26" s="130">
        <v>14781</v>
      </c>
      <c r="K26" s="130">
        <f t="shared" si="3"/>
        <v>44343</v>
      </c>
      <c r="L26" s="131">
        <v>3205.08874385022</v>
      </c>
      <c r="M26" s="131">
        <f t="shared" si="4"/>
        <v>9615.26623155066</v>
      </c>
      <c r="N26" s="137">
        <f t="shared" si="0"/>
        <v>0.21683842391247</v>
      </c>
      <c r="O26" s="138">
        <v>18476</v>
      </c>
      <c r="P26" s="138">
        <f t="shared" si="5"/>
        <v>55428</v>
      </c>
      <c r="Q26" s="139">
        <v>3523.97495290917</v>
      </c>
      <c r="R26" s="139">
        <f t="shared" si="6"/>
        <v>10571.9248587275</v>
      </c>
      <c r="S26" s="140">
        <f t="shared" si="1"/>
        <v>0.190732569436521</v>
      </c>
      <c r="T26" s="141">
        <v>22171</v>
      </c>
      <c r="U26" s="141">
        <f t="shared" si="7"/>
        <v>66513</v>
      </c>
      <c r="V26" s="150">
        <v>3844.83854725154</v>
      </c>
      <c r="W26" s="150">
        <f t="shared" si="8"/>
        <v>11534.5156417546</v>
      </c>
      <c r="X26" s="151">
        <f t="shared" si="2"/>
        <v>0.173417461875943</v>
      </c>
      <c r="Y26" s="85">
        <v>46456.49</v>
      </c>
      <c r="Z26" s="85">
        <v>13535.03</v>
      </c>
      <c r="AA26" s="137">
        <f t="shared" si="9"/>
        <v>1.04766231423223</v>
      </c>
      <c r="AB26" s="137">
        <f t="shared" si="10"/>
        <v>1.40766045100107</v>
      </c>
      <c r="AC26" s="140">
        <f t="shared" si="11"/>
        <v>0.838141192177239</v>
      </c>
      <c r="AD26" s="140">
        <f t="shared" si="12"/>
        <v>1.28028057150126</v>
      </c>
      <c r="AE26" s="151">
        <f t="shared" si="13"/>
        <v>0.698457294062815</v>
      </c>
      <c r="AF26" s="151">
        <f t="shared" si="14"/>
        <v>1.17343722271298</v>
      </c>
    </row>
    <row r="27" customFormat="1" spans="1:32">
      <c r="A27" s="220">
        <v>24</v>
      </c>
      <c r="B27" s="220">
        <v>726</v>
      </c>
      <c r="C27" s="221" t="s">
        <v>74</v>
      </c>
      <c r="D27" s="221" t="s">
        <v>28</v>
      </c>
      <c r="E27" s="222">
        <v>12</v>
      </c>
      <c r="F27" s="223" t="s">
        <v>75</v>
      </c>
      <c r="G27" s="224">
        <v>3</v>
      </c>
      <c r="H27" s="224">
        <v>1200</v>
      </c>
      <c r="I27" s="141"/>
      <c r="J27" s="130">
        <v>13102</v>
      </c>
      <c r="K27" s="130">
        <f t="shared" si="3"/>
        <v>39306</v>
      </c>
      <c r="L27" s="131">
        <v>3515.87462427671</v>
      </c>
      <c r="M27" s="131">
        <f t="shared" si="4"/>
        <v>10547.6238728301</v>
      </c>
      <c r="N27" s="137">
        <f t="shared" si="0"/>
        <v>0.268346406981889</v>
      </c>
      <c r="O27" s="138">
        <v>16377</v>
      </c>
      <c r="P27" s="138">
        <f t="shared" si="5"/>
        <v>49131</v>
      </c>
      <c r="Q27" s="139">
        <v>3865.61636451346</v>
      </c>
      <c r="R27" s="139">
        <f t="shared" si="6"/>
        <v>11596.8490935404</v>
      </c>
      <c r="S27" s="140">
        <f t="shared" si="1"/>
        <v>0.236039345699057</v>
      </c>
      <c r="T27" s="141">
        <v>19652</v>
      </c>
      <c r="U27" s="141">
        <f t="shared" si="7"/>
        <v>58956</v>
      </c>
      <c r="V27" s="150">
        <v>4217.53916105069</v>
      </c>
      <c r="W27" s="150">
        <f t="shared" si="8"/>
        <v>12652.6174831521</v>
      </c>
      <c r="X27" s="151">
        <f t="shared" si="2"/>
        <v>0.214611192807383</v>
      </c>
      <c r="Y27" s="85">
        <v>40623.51</v>
      </c>
      <c r="Z27" s="85">
        <v>12461.45</v>
      </c>
      <c r="AA27" s="137">
        <f t="shared" si="9"/>
        <v>1.033519310029</v>
      </c>
      <c r="AB27" s="137">
        <f t="shared" si="10"/>
        <v>1.18144618638703</v>
      </c>
      <c r="AC27" s="140">
        <f t="shared" si="11"/>
        <v>0.826840691213287</v>
      </c>
      <c r="AD27" s="140">
        <f t="shared" si="12"/>
        <v>1.07455481221543</v>
      </c>
      <c r="AE27" s="151">
        <f t="shared" si="13"/>
        <v>0.689047934052514</v>
      </c>
      <c r="AF27" s="151">
        <f t="shared" si="14"/>
        <v>0.9848910722697</v>
      </c>
    </row>
    <row r="28" customFormat="1" spans="1:32">
      <c r="A28" s="220">
        <v>25</v>
      </c>
      <c r="B28" s="220">
        <v>709</v>
      </c>
      <c r="C28" s="221" t="s">
        <v>76</v>
      </c>
      <c r="D28" s="221" t="s">
        <v>28</v>
      </c>
      <c r="E28" s="222"/>
      <c r="F28" s="223" t="s">
        <v>77</v>
      </c>
      <c r="G28" s="224">
        <v>3</v>
      </c>
      <c r="H28" s="224">
        <v>1200</v>
      </c>
      <c r="I28" s="141"/>
      <c r="J28" s="130">
        <v>14098</v>
      </c>
      <c r="K28" s="130">
        <f t="shared" si="3"/>
        <v>42294</v>
      </c>
      <c r="L28" s="131">
        <v>3653.24511880495</v>
      </c>
      <c r="M28" s="131">
        <f t="shared" si="4"/>
        <v>10959.7353564149</v>
      </c>
      <c r="N28" s="137">
        <f t="shared" si="0"/>
        <v>0.259132154830824</v>
      </c>
      <c r="O28" s="138">
        <v>17623</v>
      </c>
      <c r="P28" s="138">
        <f t="shared" si="5"/>
        <v>52869</v>
      </c>
      <c r="Q28" s="139">
        <v>4016.88839145191</v>
      </c>
      <c r="R28" s="139">
        <f t="shared" si="6"/>
        <v>12050.6651743557</v>
      </c>
      <c r="S28" s="140">
        <f t="shared" si="1"/>
        <v>0.227934426116547</v>
      </c>
      <c r="T28" s="141">
        <v>21147</v>
      </c>
      <c r="U28" s="141">
        <f t="shared" si="7"/>
        <v>63441</v>
      </c>
      <c r="V28" s="150">
        <v>4382.54773773099</v>
      </c>
      <c r="W28" s="150">
        <f t="shared" si="8"/>
        <v>13147.643213193</v>
      </c>
      <c r="X28" s="151">
        <f t="shared" si="2"/>
        <v>0.207242055030548</v>
      </c>
      <c r="Y28" s="85">
        <v>46405.66</v>
      </c>
      <c r="Z28" s="85">
        <v>13778.38</v>
      </c>
      <c r="AA28" s="137">
        <f t="shared" si="9"/>
        <v>1.09721615359153</v>
      </c>
      <c r="AB28" s="137">
        <f t="shared" si="10"/>
        <v>1.25718181615903</v>
      </c>
      <c r="AC28" s="140">
        <f t="shared" si="11"/>
        <v>0.8777480186877</v>
      </c>
      <c r="AD28" s="140">
        <f t="shared" si="12"/>
        <v>1.14337090945991</v>
      </c>
      <c r="AE28" s="151">
        <f t="shared" si="13"/>
        <v>0.731477435727684</v>
      </c>
      <c r="AF28" s="151">
        <f t="shared" si="14"/>
        <v>1.04797337260979</v>
      </c>
    </row>
    <row r="29" customFormat="1" ht="13" customHeight="1" spans="1:32">
      <c r="A29" s="226">
        <v>26</v>
      </c>
      <c r="B29" s="226">
        <v>355</v>
      </c>
      <c r="C29" s="227" t="s">
        <v>78</v>
      </c>
      <c r="D29" s="227" t="s">
        <v>34</v>
      </c>
      <c r="E29" s="228">
        <v>13</v>
      </c>
      <c r="F29" s="229" t="s">
        <v>79</v>
      </c>
      <c r="G29" s="230">
        <v>3</v>
      </c>
      <c r="H29" s="230">
        <v>1200</v>
      </c>
      <c r="I29" s="234">
        <v>4</v>
      </c>
      <c r="J29" s="130">
        <v>12869</v>
      </c>
      <c r="K29" s="130">
        <f t="shared" si="3"/>
        <v>38607</v>
      </c>
      <c r="L29" s="131">
        <v>3578.68151854641</v>
      </c>
      <c r="M29" s="131">
        <f t="shared" si="4"/>
        <v>10736.0445556392</v>
      </c>
      <c r="N29" s="137">
        <f t="shared" si="0"/>
        <v>0.27808543931513</v>
      </c>
      <c r="O29" s="138">
        <v>16086</v>
      </c>
      <c r="P29" s="138">
        <f t="shared" si="5"/>
        <v>48258</v>
      </c>
      <c r="Q29" s="139">
        <v>3934.72995307788</v>
      </c>
      <c r="R29" s="139">
        <f t="shared" si="6"/>
        <v>11804.1898592336</v>
      </c>
      <c r="S29" s="140">
        <f t="shared" si="1"/>
        <v>0.24460586554009</v>
      </c>
      <c r="T29" s="141">
        <v>19303</v>
      </c>
      <c r="U29" s="141">
        <f t="shared" si="7"/>
        <v>57909</v>
      </c>
      <c r="V29" s="150">
        <v>4292.98769785021</v>
      </c>
      <c r="W29" s="150">
        <f t="shared" si="8"/>
        <v>12878.9630935506</v>
      </c>
      <c r="X29" s="151">
        <f t="shared" si="2"/>
        <v>0.222400025791339</v>
      </c>
      <c r="Y29" s="85">
        <v>39642.51</v>
      </c>
      <c r="Z29" s="85">
        <v>12030.43</v>
      </c>
      <c r="AA29" s="137">
        <f t="shared" si="9"/>
        <v>1.02682181987722</v>
      </c>
      <c r="AB29" s="137">
        <f t="shared" si="10"/>
        <v>1.12056446279192</v>
      </c>
      <c r="AC29" s="140">
        <f t="shared" si="11"/>
        <v>0.821470222553774</v>
      </c>
      <c r="AD29" s="140">
        <f t="shared" si="12"/>
        <v>1.01916608792846</v>
      </c>
      <c r="AE29" s="151">
        <f t="shared" si="13"/>
        <v>0.684565611562969</v>
      </c>
      <c r="AF29" s="151">
        <f t="shared" si="14"/>
        <v>0.934114797333681</v>
      </c>
    </row>
    <row r="30" customFormat="1" ht="13" customHeight="1" spans="1:32">
      <c r="A30" s="226">
        <v>27</v>
      </c>
      <c r="B30" s="226">
        <v>391</v>
      </c>
      <c r="C30" s="227" t="s">
        <v>80</v>
      </c>
      <c r="D30" s="227" t="s">
        <v>34</v>
      </c>
      <c r="E30" s="228"/>
      <c r="F30" s="229" t="s">
        <v>81</v>
      </c>
      <c r="G30" s="230">
        <v>3</v>
      </c>
      <c r="H30" s="230">
        <v>1200</v>
      </c>
      <c r="I30" s="234"/>
      <c r="J30" s="130">
        <v>14140</v>
      </c>
      <c r="K30" s="130">
        <f t="shared" si="3"/>
        <v>42420</v>
      </c>
      <c r="L30" s="131">
        <v>4012.56789598574</v>
      </c>
      <c r="M30" s="131">
        <f t="shared" si="4"/>
        <v>12037.7036879572</v>
      </c>
      <c r="N30" s="137">
        <f t="shared" si="0"/>
        <v>0.283774250069713</v>
      </c>
      <c r="O30" s="138">
        <v>17675</v>
      </c>
      <c r="P30" s="138">
        <f t="shared" si="5"/>
        <v>53025</v>
      </c>
      <c r="Q30" s="139">
        <v>4411.85290774845</v>
      </c>
      <c r="R30" s="139">
        <f t="shared" si="6"/>
        <v>13235.5587232454</v>
      </c>
      <c r="S30" s="140">
        <f t="shared" si="1"/>
        <v>0.249609782616603</v>
      </c>
      <c r="T30" s="141">
        <v>21210</v>
      </c>
      <c r="U30" s="141">
        <f t="shared" si="7"/>
        <v>63630</v>
      </c>
      <c r="V30" s="150">
        <v>4813.60264180599</v>
      </c>
      <c r="W30" s="150">
        <f t="shared" si="8"/>
        <v>14440.807925418</v>
      </c>
      <c r="X30" s="151">
        <f t="shared" si="2"/>
        <v>0.226949676652805</v>
      </c>
      <c r="Y30" s="85">
        <v>28029.05</v>
      </c>
      <c r="Z30" s="85">
        <v>8238.25</v>
      </c>
      <c r="AA30" s="137">
        <f t="shared" si="9"/>
        <v>0.660750825082508</v>
      </c>
      <c r="AB30" s="137">
        <f t="shared" si="10"/>
        <v>0.684370558833553</v>
      </c>
      <c r="AC30" s="140">
        <f t="shared" si="11"/>
        <v>0.528600660066007</v>
      </c>
      <c r="AD30" s="140">
        <f t="shared" si="12"/>
        <v>0.62243311160951</v>
      </c>
      <c r="AE30" s="151">
        <f t="shared" si="13"/>
        <v>0.440500550055005</v>
      </c>
      <c r="AF30" s="151">
        <f t="shared" si="14"/>
        <v>0.570484009104467</v>
      </c>
    </row>
    <row r="31" customFormat="1" ht="13" customHeight="1" spans="1:32">
      <c r="A31" s="226">
        <v>28</v>
      </c>
      <c r="B31" s="226">
        <v>102934</v>
      </c>
      <c r="C31" s="227" t="s">
        <v>82</v>
      </c>
      <c r="D31" s="227" t="s">
        <v>28</v>
      </c>
      <c r="E31" s="228">
        <v>14</v>
      </c>
      <c r="F31" s="229" t="s">
        <v>83</v>
      </c>
      <c r="G31" s="230">
        <v>3</v>
      </c>
      <c r="H31" s="230">
        <v>1200</v>
      </c>
      <c r="I31" s="234"/>
      <c r="J31" s="130">
        <v>13686</v>
      </c>
      <c r="K31" s="130">
        <f t="shared" si="3"/>
        <v>41058</v>
      </c>
      <c r="L31" s="131">
        <v>3078.91909945558</v>
      </c>
      <c r="M31" s="131">
        <f t="shared" si="4"/>
        <v>9236.75729836674</v>
      </c>
      <c r="N31" s="137">
        <f t="shared" si="0"/>
        <v>0.224968515231301</v>
      </c>
      <c r="O31" s="138">
        <v>17107</v>
      </c>
      <c r="P31" s="138">
        <f t="shared" si="5"/>
        <v>51321</v>
      </c>
      <c r="Q31" s="139">
        <v>3385.19908511583</v>
      </c>
      <c r="R31" s="139">
        <f t="shared" si="6"/>
        <v>10155.5972553475</v>
      </c>
      <c r="S31" s="140">
        <f t="shared" si="1"/>
        <v>0.197883853692397</v>
      </c>
      <c r="T31" s="141">
        <v>20528</v>
      </c>
      <c r="U31" s="141">
        <f t="shared" si="7"/>
        <v>61584</v>
      </c>
      <c r="V31" s="150">
        <v>3693.38826304049</v>
      </c>
      <c r="W31" s="150">
        <f t="shared" si="8"/>
        <v>11080.1647891215</v>
      </c>
      <c r="X31" s="151">
        <f t="shared" si="2"/>
        <v>0.179919537365573</v>
      </c>
      <c r="Y31" s="85">
        <v>51561.12</v>
      </c>
      <c r="Z31" s="85">
        <v>15087.03</v>
      </c>
      <c r="AA31" s="137">
        <f t="shared" si="9"/>
        <v>1.25581177845974</v>
      </c>
      <c r="AB31" s="137">
        <f t="shared" si="10"/>
        <v>1.63336867178135</v>
      </c>
      <c r="AC31" s="140">
        <f t="shared" si="11"/>
        <v>1.00467878646168</v>
      </c>
      <c r="AD31" s="140">
        <f t="shared" si="12"/>
        <v>1.4855876636951</v>
      </c>
      <c r="AE31" s="151">
        <f t="shared" si="13"/>
        <v>0.837248636009353</v>
      </c>
      <c r="AF31" s="151">
        <f t="shared" si="14"/>
        <v>1.36162505586672</v>
      </c>
    </row>
    <row r="32" customFormat="1" ht="13" customHeight="1" spans="1:32">
      <c r="A32" s="226">
        <v>29</v>
      </c>
      <c r="B32" s="226">
        <v>598</v>
      </c>
      <c r="C32" s="227" t="s">
        <v>84</v>
      </c>
      <c r="D32" s="227" t="s">
        <v>31</v>
      </c>
      <c r="E32" s="228"/>
      <c r="F32" s="229" t="s">
        <v>82</v>
      </c>
      <c r="G32" s="230">
        <v>3</v>
      </c>
      <c r="H32" s="230">
        <v>1200</v>
      </c>
      <c r="I32" s="234"/>
      <c r="J32" s="130">
        <v>12292</v>
      </c>
      <c r="K32" s="130">
        <f t="shared" si="3"/>
        <v>36876</v>
      </c>
      <c r="L32" s="131">
        <v>3186.71038199342</v>
      </c>
      <c r="M32" s="131">
        <f t="shared" si="4"/>
        <v>9560.13114598026</v>
      </c>
      <c r="N32" s="137">
        <f t="shared" si="0"/>
        <v>0.259250763260122</v>
      </c>
      <c r="O32" s="138">
        <v>15365</v>
      </c>
      <c r="P32" s="138">
        <f t="shared" si="5"/>
        <v>46095</v>
      </c>
      <c r="Q32" s="139">
        <v>3503.8154691451</v>
      </c>
      <c r="R32" s="139">
        <f t="shared" si="6"/>
        <v>10511.4464074353</v>
      </c>
      <c r="S32" s="140">
        <f t="shared" si="1"/>
        <v>0.228038754906938</v>
      </c>
      <c r="T32" s="141">
        <v>18438</v>
      </c>
      <c r="U32" s="141">
        <f t="shared" si="7"/>
        <v>55314</v>
      </c>
      <c r="V32" s="150">
        <v>3822.87799510636</v>
      </c>
      <c r="W32" s="150">
        <f t="shared" si="8"/>
        <v>11468.6339853191</v>
      </c>
      <c r="X32" s="151">
        <f t="shared" si="2"/>
        <v>0.207336912631867</v>
      </c>
      <c r="Y32" s="85">
        <v>36785.61</v>
      </c>
      <c r="Z32" s="85">
        <v>9638.37</v>
      </c>
      <c r="AA32" s="137">
        <f t="shared" si="9"/>
        <v>0.9975488122356</v>
      </c>
      <c r="AB32" s="137">
        <f t="shared" si="10"/>
        <v>1.00818386827807</v>
      </c>
      <c r="AC32" s="140">
        <f t="shared" si="11"/>
        <v>0.79803904978848</v>
      </c>
      <c r="AD32" s="140">
        <f t="shared" si="12"/>
        <v>0.916940412042844</v>
      </c>
      <c r="AE32" s="151">
        <f t="shared" si="13"/>
        <v>0.6650325414904</v>
      </c>
      <c r="AF32" s="151">
        <f t="shared" si="14"/>
        <v>0.840411335154475</v>
      </c>
    </row>
    <row r="33" customFormat="1" ht="13" customHeight="1" spans="1:32">
      <c r="A33" s="226">
        <v>30</v>
      </c>
      <c r="B33" s="226">
        <v>578</v>
      </c>
      <c r="C33" s="227" t="s">
        <v>85</v>
      </c>
      <c r="D33" s="227" t="s">
        <v>34</v>
      </c>
      <c r="E33" s="228">
        <v>15</v>
      </c>
      <c r="F33" s="229" t="s">
        <v>86</v>
      </c>
      <c r="G33" s="230">
        <v>3</v>
      </c>
      <c r="H33" s="230">
        <v>1200</v>
      </c>
      <c r="I33" s="234"/>
      <c r="J33" s="130">
        <v>14501</v>
      </c>
      <c r="K33" s="130">
        <f t="shared" si="3"/>
        <v>43503</v>
      </c>
      <c r="L33" s="131">
        <v>3997.67129055638</v>
      </c>
      <c r="M33" s="131">
        <f t="shared" si="4"/>
        <v>11993.0138716691</v>
      </c>
      <c r="N33" s="137">
        <f t="shared" si="0"/>
        <v>0.275682455731079</v>
      </c>
      <c r="O33" s="138">
        <v>18127</v>
      </c>
      <c r="P33" s="138">
        <f t="shared" si="5"/>
        <v>54381</v>
      </c>
      <c r="Q33" s="139">
        <v>4395.65583111387</v>
      </c>
      <c r="R33" s="139">
        <f t="shared" si="6"/>
        <v>13186.9674933416</v>
      </c>
      <c r="S33" s="140">
        <f t="shared" si="1"/>
        <v>0.242492184647976</v>
      </c>
      <c r="T33" s="141">
        <v>21752</v>
      </c>
      <c r="U33" s="141">
        <f t="shared" si="7"/>
        <v>65256</v>
      </c>
      <c r="V33" s="150">
        <v>4795.84244455485</v>
      </c>
      <c r="W33" s="150">
        <f t="shared" si="8"/>
        <v>14387.5273336645</v>
      </c>
      <c r="X33" s="151">
        <f t="shared" si="2"/>
        <v>0.220478229337755</v>
      </c>
      <c r="Y33" s="85">
        <v>46348.55</v>
      </c>
      <c r="Z33" s="85">
        <v>15143.99</v>
      </c>
      <c r="AA33" s="137">
        <f t="shared" si="9"/>
        <v>1.0654104314645</v>
      </c>
      <c r="AB33" s="137">
        <f t="shared" si="10"/>
        <v>1.26273430199012</v>
      </c>
      <c r="AC33" s="140">
        <f t="shared" si="11"/>
        <v>0.852293080303783</v>
      </c>
      <c r="AD33" s="140">
        <f t="shared" si="12"/>
        <v>1.14840580350612</v>
      </c>
      <c r="AE33" s="151">
        <f t="shared" si="13"/>
        <v>0.710257294348412</v>
      </c>
      <c r="AF33" s="151">
        <f t="shared" si="14"/>
        <v>1.05257767014388</v>
      </c>
    </row>
    <row r="34" customFormat="1" ht="13" customHeight="1" spans="1:32">
      <c r="A34" s="226">
        <v>31</v>
      </c>
      <c r="B34" s="226">
        <v>308</v>
      </c>
      <c r="C34" s="227" t="s">
        <v>87</v>
      </c>
      <c r="D34" s="227" t="s">
        <v>34</v>
      </c>
      <c r="E34" s="228"/>
      <c r="F34" s="229" t="s">
        <v>88</v>
      </c>
      <c r="G34" s="230">
        <v>3</v>
      </c>
      <c r="H34" s="230">
        <v>1200</v>
      </c>
      <c r="I34" s="234"/>
      <c r="J34" s="130">
        <v>12744</v>
      </c>
      <c r="K34" s="130">
        <f t="shared" si="3"/>
        <v>38232</v>
      </c>
      <c r="L34" s="131">
        <v>3907.87816159588</v>
      </c>
      <c r="M34" s="131">
        <f t="shared" si="4"/>
        <v>11723.6344847876</v>
      </c>
      <c r="N34" s="137">
        <f t="shared" si="0"/>
        <v>0.306644551286557</v>
      </c>
      <c r="O34" s="138">
        <v>15930</v>
      </c>
      <c r="P34" s="138">
        <f t="shared" si="5"/>
        <v>47790</v>
      </c>
      <c r="Q34" s="139">
        <v>4296.74564450653</v>
      </c>
      <c r="R34" s="139">
        <f t="shared" si="6"/>
        <v>12890.2369335196</v>
      </c>
      <c r="S34" s="140">
        <f t="shared" si="1"/>
        <v>0.26972665690562</v>
      </c>
      <c r="T34" s="141">
        <v>19116</v>
      </c>
      <c r="U34" s="141">
        <f t="shared" si="7"/>
        <v>57348</v>
      </c>
      <c r="V34" s="150">
        <v>4688.01354397835</v>
      </c>
      <c r="W34" s="150">
        <f t="shared" si="8"/>
        <v>14064.040631935</v>
      </c>
      <c r="X34" s="151">
        <f t="shared" si="2"/>
        <v>0.245240298387652</v>
      </c>
      <c r="Y34" s="85">
        <v>27265.14</v>
      </c>
      <c r="Z34" s="85">
        <v>8812.16</v>
      </c>
      <c r="AA34" s="137">
        <f t="shared" si="9"/>
        <v>0.713149717514124</v>
      </c>
      <c r="AB34" s="137">
        <f t="shared" si="10"/>
        <v>0.751657688700077</v>
      </c>
      <c r="AC34" s="140">
        <f t="shared" si="11"/>
        <v>0.570519774011299</v>
      </c>
      <c r="AD34" s="140">
        <f t="shared" si="12"/>
        <v>0.683630568270237</v>
      </c>
      <c r="AE34" s="151">
        <f t="shared" si="13"/>
        <v>0.475433145009416</v>
      </c>
      <c r="AF34" s="151">
        <f t="shared" si="14"/>
        <v>0.626573843934319</v>
      </c>
    </row>
    <row r="35" customFormat="1" ht="13" customHeight="1" spans="1:32">
      <c r="A35" s="226">
        <v>32</v>
      </c>
      <c r="B35" s="226">
        <v>377</v>
      </c>
      <c r="C35" s="227" t="s">
        <v>89</v>
      </c>
      <c r="D35" s="227" t="s">
        <v>31</v>
      </c>
      <c r="E35" s="228">
        <v>16</v>
      </c>
      <c r="F35" s="229" t="s">
        <v>90</v>
      </c>
      <c r="G35" s="230">
        <v>3</v>
      </c>
      <c r="H35" s="230">
        <v>1200</v>
      </c>
      <c r="I35" s="234"/>
      <c r="J35" s="130">
        <v>13748</v>
      </c>
      <c r="K35" s="130">
        <f t="shared" si="3"/>
        <v>41244</v>
      </c>
      <c r="L35" s="131">
        <v>3918.18380575668</v>
      </c>
      <c r="M35" s="131">
        <f t="shared" si="4"/>
        <v>11754.55141727</v>
      </c>
      <c r="N35" s="137">
        <f t="shared" si="0"/>
        <v>0.285000276822569</v>
      </c>
      <c r="O35" s="138">
        <v>17185</v>
      </c>
      <c r="P35" s="138">
        <f t="shared" si="5"/>
        <v>51555</v>
      </c>
      <c r="Q35" s="139">
        <v>4308.0767888848</v>
      </c>
      <c r="R35" s="139">
        <f t="shared" si="6"/>
        <v>12924.2303666544</v>
      </c>
      <c r="S35" s="140">
        <f t="shared" si="1"/>
        <v>0.250688204182997</v>
      </c>
      <c r="T35" s="141">
        <v>20622</v>
      </c>
      <c r="U35" s="141">
        <f t="shared" si="7"/>
        <v>61866</v>
      </c>
      <c r="V35" s="150">
        <v>4700.37651882235</v>
      </c>
      <c r="W35" s="150">
        <f t="shared" si="8"/>
        <v>14101.129556467</v>
      </c>
      <c r="X35" s="151">
        <f t="shared" si="2"/>
        <v>0.227930196820015</v>
      </c>
      <c r="Y35" s="85">
        <v>39626.59</v>
      </c>
      <c r="Z35" s="85">
        <v>12144.22</v>
      </c>
      <c r="AA35" s="137">
        <f t="shared" si="9"/>
        <v>0.960784356512462</v>
      </c>
      <c r="AB35" s="137">
        <f t="shared" si="10"/>
        <v>1.03315044265811</v>
      </c>
      <c r="AC35" s="140">
        <f t="shared" si="11"/>
        <v>0.76862748520997</v>
      </c>
      <c r="AD35" s="140">
        <f t="shared" si="12"/>
        <v>0.939647441702456</v>
      </c>
      <c r="AE35" s="151">
        <f t="shared" si="13"/>
        <v>0.640522904341642</v>
      </c>
      <c r="AF35" s="151">
        <f t="shared" si="14"/>
        <v>0.86122320565663</v>
      </c>
    </row>
    <row r="36" customFormat="1" ht="13" customHeight="1" spans="1:32">
      <c r="A36" s="226">
        <v>33</v>
      </c>
      <c r="B36" s="226">
        <v>54</v>
      </c>
      <c r="C36" s="227" t="s">
        <v>90</v>
      </c>
      <c r="D36" s="227" t="s">
        <v>91</v>
      </c>
      <c r="E36" s="228"/>
      <c r="F36" s="229" t="s">
        <v>92</v>
      </c>
      <c r="G36" s="230">
        <v>3</v>
      </c>
      <c r="H36" s="230">
        <v>1200</v>
      </c>
      <c r="I36" s="234"/>
      <c r="J36" s="130">
        <v>10824</v>
      </c>
      <c r="K36" s="130">
        <f t="shared" si="3"/>
        <v>32472</v>
      </c>
      <c r="L36" s="131">
        <v>3249.38513002161</v>
      </c>
      <c r="M36" s="131">
        <f t="shared" si="4"/>
        <v>9748.15539006483</v>
      </c>
      <c r="N36" s="137">
        <f t="shared" si="0"/>
        <v>0.300201878235552</v>
      </c>
      <c r="O36" s="138">
        <v>13530</v>
      </c>
      <c r="P36" s="138">
        <f t="shared" si="5"/>
        <v>40590</v>
      </c>
      <c r="Q36" s="139">
        <v>3572.72689357413</v>
      </c>
      <c r="R36" s="139">
        <f t="shared" si="6"/>
        <v>10718.1806807224</v>
      </c>
      <c r="S36" s="140">
        <f t="shared" si="1"/>
        <v>0.264059637366898</v>
      </c>
      <c r="T36" s="141">
        <v>16236</v>
      </c>
      <c r="U36" s="141">
        <f t="shared" si="7"/>
        <v>48708</v>
      </c>
      <c r="V36" s="150">
        <v>3898.0645939387</v>
      </c>
      <c r="W36" s="150">
        <f t="shared" si="8"/>
        <v>11694.1937818161</v>
      </c>
      <c r="X36" s="151">
        <f t="shared" si="2"/>
        <v>0.240087742913199</v>
      </c>
      <c r="Y36" s="85">
        <v>39703.61</v>
      </c>
      <c r="Z36" s="85">
        <v>11381.95</v>
      </c>
      <c r="AA36" s="137">
        <f t="shared" si="9"/>
        <v>1.2227029440749</v>
      </c>
      <c r="AB36" s="137">
        <f t="shared" si="10"/>
        <v>1.16760038638698</v>
      </c>
      <c r="AC36" s="140">
        <f t="shared" si="11"/>
        <v>0.978162355259916</v>
      </c>
      <c r="AD36" s="140">
        <f t="shared" si="12"/>
        <v>1.06192928996536</v>
      </c>
      <c r="AE36" s="151">
        <f t="shared" si="13"/>
        <v>0.81513529604993</v>
      </c>
      <c r="AF36" s="151">
        <f t="shared" si="14"/>
        <v>0.973299246819253</v>
      </c>
    </row>
    <row r="37" customFormat="1" ht="13" customHeight="1" spans="1:32">
      <c r="A37" s="226">
        <v>34</v>
      </c>
      <c r="B37" s="226">
        <v>399</v>
      </c>
      <c r="C37" s="227" t="s">
        <v>93</v>
      </c>
      <c r="D37" s="227" t="s">
        <v>31</v>
      </c>
      <c r="E37" s="228">
        <v>17</v>
      </c>
      <c r="F37" s="229" t="s">
        <v>94</v>
      </c>
      <c r="G37" s="230">
        <v>3</v>
      </c>
      <c r="H37" s="230">
        <v>1200</v>
      </c>
      <c r="I37" s="234"/>
      <c r="J37" s="130">
        <v>10899</v>
      </c>
      <c r="K37" s="130">
        <f t="shared" ref="K37:K68" si="15">J37*3</f>
        <v>32697</v>
      </c>
      <c r="L37" s="131">
        <v>2995.648339131</v>
      </c>
      <c r="M37" s="131">
        <f t="shared" ref="M37:M68" si="16">L37*3</f>
        <v>8986.945017393</v>
      </c>
      <c r="N37" s="137">
        <f t="shared" si="0"/>
        <v>0.274855338942196</v>
      </c>
      <c r="O37" s="138">
        <v>13624</v>
      </c>
      <c r="P37" s="138">
        <f t="shared" ref="P37:P68" si="17">O37*3</f>
        <v>40872</v>
      </c>
      <c r="Q37" s="139">
        <v>3293.80155113995</v>
      </c>
      <c r="R37" s="139">
        <f t="shared" ref="R37:R68" si="18">Q37*3</f>
        <v>9881.40465341985</v>
      </c>
      <c r="S37" s="140">
        <f t="shared" si="1"/>
        <v>0.241764647030237</v>
      </c>
      <c r="T37" s="141">
        <v>16349</v>
      </c>
      <c r="U37" s="141">
        <f t="shared" ref="U37:U68" si="19">T37*3</f>
        <v>49047</v>
      </c>
      <c r="V37" s="150">
        <v>3593.78386802734</v>
      </c>
      <c r="W37" s="150">
        <f t="shared" ref="W37:W68" si="20">V37*3</f>
        <v>10781.351604082</v>
      </c>
      <c r="X37" s="151">
        <f t="shared" si="2"/>
        <v>0.219816739129448</v>
      </c>
      <c r="Y37" s="85">
        <v>39428.71</v>
      </c>
      <c r="Z37" s="85">
        <v>10691.86</v>
      </c>
      <c r="AA37" s="137">
        <f t="shared" ref="AA37:AA68" si="21">Y37/K37</f>
        <v>1.20588157934979</v>
      </c>
      <c r="AB37" s="137">
        <f t="shared" ref="AB37:AB68" si="22">Z37/M37</f>
        <v>1.18971018286051</v>
      </c>
      <c r="AC37" s="140">
        <f t="shared" ref="AC37:AC68" si="23">Y37/P37</f>
        <v>0.964687561166569</v>
      </c>
      <c r="AD37" s="140">
        <f t="shared" ref="AD37:AD68" si="24">Z37/R37</f>
        <v>1.08201823273169</v>
      </c>
      <c r="AE37" s="151">
        <f t="shared" ref="AE37:AE68" si="25">Y37/U37</f>
        <v>0.803896466654433</v>
      </c>
      <c r="AF37" s="151">
        <f t="shared" ref="AF37:AF68" si="26">Z37/W37</f>
        <v>0.99169940770245</v>
      </c>
    </row>
    <row r="38" customFormat="1" ht="13" customHeight="1" spans="1:32">
      <c r="A38" s="226">
        <v>35</v>
      </c>
      <c r="B38" s="226">
        <v>754</v>
      </c>
      <c r="C38" s="227" t="s">
        <v>95</v>
      </c>
      <c r="D38" s="227" t="s">
        <v>91</v>
      </c>
      <c r="E38" s="228"/>
      <c r="F38" s="229" t="s">
        <v>96</v>
      </c>
      <c r="G38" s="230">
        <v>3</v>
      </c>
      <c r="H38" s="230">
        <v>1200</v>
      </c>
      <c r="I38" s="234"/>
      <c r="J38" s="130">
        <v>12589</v>
      </c>
      <c r="K38" s="130">
        <f t="shared" si="15"/>
        <v>37767</v>
      </c>
      <c r="L38" s="131">
        <v>2809.45471243273</v>
      </c>
      <c r="M38" s="131">
        <f t="shared" si="16"/>
        <v>8428.36413729819</v>
      </c>
      <c r="N38" s="137">
        <f t="shared" si="0"/>
        <v>0.223167424929123</v>
      </c>
      <c r="O38" s="138">
        <v>15736</v>
      </c>
      <c r="P38" s="138">
        <f t="shared" si="17"/>
        <v>47208</v>
      </c>
      <c r="Q38" s="139">
        <v>3088.97054134918</v>
      </c>
      <c r="R38" s="139">
        <f t="shared" si="18"/>
        <v>9266.91162404754</v>
      </c>
      <c r="S38" s="140">
        <f t="shared" si="1"/>
        <v>0.196299602271809</v>
      </c>
      <c r="T38" s="141">
        <v>18883</v>
      </c>
      <c r="U38" s="141">
        <f t="shared" si="19"/>
        <v>56649</v>
      </c>
      <c r="V38" s="150">
        <v>3370.22098979576</v>
      </c>
      <c r="W38" s="150">
        <f t="shared" si="20"/>
        <v>10110.6629693873</v>
      </c>
      <c r="X38" s="151">
        <f t="shared" si="2"/>
        <v>0.178479107652161</v>
      </c>
      <c r="Y38" s="85">
        <v>57555.57</v>
      </c>
      <c r="Z38" s="85">
        <v>12523.14</v>
      </c>
      <c r="AA38" s="137">
        <f t="shared" si="21"/>
        <v>1.52396457224561</v>
      </c>
      <c r="AB38" s="137">
        <f t="shared" si="22"/>
        <v>1.48583281358017</v>
      </c>
      <c r="AC38" s="140">
        <f t="shared" si="23"/>
        <v>1.21919102694459</v>
      </c>
      <c r="AD38" s="140">
        <f t="shared" si="24"/>
        <v>1.35138226283529</v>
      </c>
      <c r="AE38" s="151">
        <f t="shared" si="25"/>
        <v>1.01600328337658</v>
      </c>
      <c r="AF38" s="151">
        <f t="shared" si="26"/>
        <v>1.23860720488035</v>
      </c>
    </row>
    <row r="39" customFormat="1" ht="13" customHeight="1" spans="1:32">
      <c r="A39" s="226">
        <v>36</v>
      </c>
      <c r="B39" s="226">
        <v>744</v>
      </c>
      <c r="C39" s="227" t="s">
        <v>97</v>
      </c>
      <c r="D39" s="227" t="s">
        <v>34</v>
      </c>
      <c r="E39" s="228">
        <v>18</v>
      </c>
      <c r="F39" s="229" t="s">
        <v>98</v>
      </c>
      <c r="G39" s="230">
        <v>3</v>
      </c>
      <c r="H39" s="230">
        <v>1200</v>
      </c>
      <c r="I39" s="234"/>
      <c r="J39" s="130">
        <v>14858</v>
      </c>
      <c r="K39" s="130">
        <f t="shared" si="15"/>
        <v>44574</v>
      </c>
      <c r="L39" s="131">
        <v>3566.53641821997</v>
      </c>
      <c r="M39" s="131">
        <f t="shared" si="16"/>
        <v>10699.6092546599</v>
      </c>
      <c r="N39" s="137">
        <f t="shared" si="0"/>
        <v>0.240041487294385</v>
      </c>
      <c r="O39" s="138">
        <v>18572</v>
      </c>
      <c r="P39" s="138">
        <f t="shared" si="17"/>
        <v>55716</v>
      </c>
      <c r="Q39" s="139">
        <v>3921.33189122165</v>
      </c>
      <c r="R39" s="139">
        <f t="shared" si="18"/>
        <v>11763.995673665</v>
      </c>
      <c r="S39" s="140">
        <f t="shared" si="1"/>
        <v>0.211142143615208</v>
      </c>
      <c r="T39" s="141">
        <v>22287</v>
      </c>
      <c r="U39" s="141">
        <f t="shared" si="19"/>
        <v>66861</v>
      </c>
      <c r="V39" s="150">
        <v>4278.52925355258</v>
      </c>
      <c r="W39" s="150">
        <f t="shared" si="20"/>
        <v>12835.5877606577</v>
      </c>
      <c r="X39" s="151">
        <f t="shared" si="2"/>
        <v>0.191974211583101</v>
      </c>
      <c r="Y39" s="85">
        <v>38931.22</v>
      </c>
      <c r="Z39" s="85">
        <v>10762.84</v>
      </c>
      <c r="AA39" s="137">
        <f t="shared" si="21"/>
        <v>0.873406470139543</v>
      </c>
      <c r="AB39" s="137">
        <f t="shared" si="22"/>
        <v>1.00590963126177</v>
      </c>
      <c r="AC39" s="140">
        <f t="shared" si="23"/>
        <v>0.698743987364491</v>
      </c>
      <c r="AD39" s="140">
        <f t="shared" si="24"/>
        <v>0.91489663024051</v>
      </c>
      <c r="AE39" s="151">
        <f t="shared" si="25"/>
        <v>0.582270980093029</v>
      </c>
      <c r="AF39" s="151">
        <f t="shared" si="26"/>
        <v>0.838515555398959</v>
      </c>
    </row>
    <row r="40" customFormat="1" ht="13" customHeight="1" spans="1:32">
      <c r="A40" s="226">
        <v>37</v>
      </c>
      <c r="B40" s="226">
        <v>379</v>
      </c>
      <c r="C40" s="227" t="s">
        <v>99</v>
      </c>
      <c r="D40" s="227" t="s">
        <v>28</v>
      </c>
      <c r="E40" s="228"/>
      <c r="F40" s="229" t="s">
        <v>100</v>
      </c>
      <c r="G40" s="230">
        <v>3</v>
      </c>
      <c r="H40" s="230">
        <v>1200</v>
      </c>
      <c r="I40" s="234"/>
      <c r="J40" s="130">
        <v>13644</v>
      </c>
      <c r="K40" s="130">
        <f t="shared" si="15"/>
        <v>40932</v>
      </c>
      <c r="L40" s="131">
        <v>3144.09275407962</v>
      </c>
      <c r="M40" s="131">
        <f t="shared" si="16"/>
        <v>9432.27826223886</v>
      </c>
      <c r="N40" s="137">
        <f t="shared" si="0"/>
        <v>0.230437756822018</v>
      </c>
      <c r="O40" s="138">
        <v>17054</v>
      </c>
      <c r="P40" s="138">
        <f t="shared" si="17"/>
        <v>51162</v>
      </c>
      <c r="Q40" s="139">
        <v>3456.754326127</v>
      </c>
      <c r="R40" s="139">
        <f t="shared" si="18"/>
        <v>10370.262978381</v>
      </c>
      <c r="S40" s="140">
        <f t="shared" si="1"/>
        <v>0.202694636221825</v>
      </c>
      <c r="T40" s="141">
        <v>20465</v>
      </c>
      <c r="U40" s="141">
        <f t="shared" si="19"/>
        <v>61395</v>
      </c>
      <c r="V40" s="150">
        <v>3771.56825476543</v>
      </c>
      <c r="W40" s="150">
        <f t="shared" si="20"/>
        <v>11314.7047642963</v>
      </c>
      <c r="X40" s="151">
        <f t="shared" si="2"/>
        <v>0.184293586844145</v>
      </c>
      <c r="Y40" s="85">
        <v>41315.32</v>
      </c>
      <c r="Z40" s="85">
        <v>11747.63</v>
      </c>
      <c r="AA40" s="137">
        <f t="shared" si="21"/>
        <v>1.00936480015636</v>
      </c>
      <c r="AB40" s="137">
        <f t="shared" si="22"/>
        <v>1.24547110182599</v>
      </c>
      <c r="AC40" s="140">
        <f t="shared" si="23"/>
        <v>0.807539189242016</v>
      </c>
      <c r="AD40" s="140">
        <f t="shared" si="24"/>
        <v>1.1328189096545</v>
      </c>
      <c r="AE40" s="151">
        <f t="shared" si="25"/>
        <v>0.672942747780764</v>
      </c>
      <c r="AF40" s="151">
        <f t="shared" si="26"/>
        <v>1.03826217693897</v>
      </c>
    </row>
    <row r="41" customFormat="1" ht="13" customHeight="1" spans="1:32">
      <c r="A41" s="226">
        <v>38</v>
      </c>
      <c r="B41" s="226">
        <v>747</v>
      </c>
      <c r="C41" s="227" t="s">
        <v>101</v>
      </c>
      <c r="D41" s="227" t="s">
        <v>34</v>
      </c>
      <c r="E41" s="228">
        <v>19</v>
      </c>
      <c r="F41" s="229" t="s">
        <v>102</v>
      </c>
      <c r="G41" s="230">
        <v>3</v>
      </c>
      <c r="H41" s="230">
        <v>1200</v>
      </c>
      <c r="I41" s="234"/>
      <c r="J41" s="130">
        <v>12124</v>
      </c>
      <c r="K41" s="130">
        <f t="shared" si="15"/>
        <v>36372</v>
      </c>
      <c r="L41" s="131">
        <v>2534.4701488915</v>
      </c>
      <c r="M41" s="131">
        <f t="shared" si="16"/>
        <v>7603.4104466745</v>
      </c>
      <c r="N41" s="137">
        <f t="shared" si="0"/>
        <v>0.209045706770991</v>
      </c>
      <c r="O41" s="138">
        <v>15155</v>
      </c>
      <c r="P41" s="138">
        <f t="shared" si="17"/>
        <v>45465</v>
      </c>
      <c r="Q41" s="139">
        <v>2786.67172390404</v>
      </c>
      <c r="R41" s="139">
        <f t="shared" si="18"/>
        <v>8360.01517171212</v>
      </c>
      <c r="S41" s="140">
        <f t="shared" si="1"/>
        <v>0.183878041828046</v>
      </c>
      <c r="T41" s="141">
        <v>18186</v>
      </c>
      <c r="U41" s="141">
        <f t="shared" si="19"/>
        <v>54558</v>
      </c>
      <c r="V41" s="150">
        <v>3040.43009876235</v>
      </c>
      <c r="W41" s="150">
        <f t="shared" si="20"/>
        <v>9121.29029628705</v>
      </c>
      <c r="X41" s="151">
        <f t="shared" si="2"/>
        <v>0.167185202835277</v>
      </c>
      <c r="Y41" s="85">
        <v>55438.01</v>
      </c>
      <c r="Z41" s="85">
        <v>11794.65</v>
      </c>
      <c r="AA41" s="137">
        <f t="shared" si="21"/>
        <v>1.52419471021665</v>
      </c>
      <c r="AB41" s="137">
        <f t="shared" si="22"/>
        <v>1.5512315273153</v>
      </c>
      <c r="AC41" s="140">
        <f t="shared" si="23"/>
        <v>1.21935576817332</v>
      </c>
      <c r="AD41" s="140">
        <f t="shared" si="24"/>
        <v>1.41084074104431</v>
      </c>
      <c r="AE41" s="151">
        <f t="shared" si="25"/>
        <v>1.0161298068111</v>
      </c>
      <c r="AF41" s="151">
        <f t="shared" si="26"/>
        <v>1.29309008011741</v>
      </c>
    </row>
    <row r="42" customFormat="1" ht="13" customHeight="1" spans="1:32">
      <c r="A42" s="226">
        <v>39</v>
      </c>
      <c r="B42" s="226">
        <v>515</v>
      </c>
      <c r="C42" s="227" t="s">
        <v>103</v>
      </c>
      <c r="D42" s="227" t="s">
        <v>34</v>
      </c>
      <c r="E42" s="228"/>
      <c r="F42" s="229" t="s">
        <v>104</v>
      </c>
      <c r="G42" s="230">
        <v>3</v>
      </c>
      <c r="H42" s="230">
        <v>1200</v>
      </c>
      <c r="I42" s="234"/>
      <c r="J42" s="130">
        <v>12166</v>
      </c>
      <c r="K42" s="130">
        <f t="shared" si="15"/>
        <v>36498</v>
      </c>
      <c r="L42" s="131">
        <v>3441.24552671288</v>
      </c>
      <c r="M42" s="131">
        <f t="shared" si="16"/>
        <v>10323.7365801386</v>
      </c>
      <c r="N42" s="137">
        <f t="shared" si="0"/>
        <v>0.282857597132408</v>
      </c>
      <c r="O42" s="138">
        <v>15207</v>
      </c>
      <c r="P42" s="138">
        <f t="shared" si="17"/>
        <v>45621</v>
      </c>
      <c r="Q42" s="139">
        <v>3783.55464789712</v>
      </c>
      <c r="R42" s="139">
        <f t="shared" si="18"/>
        <v>11350.6639436914</v>
      </c>
      <c r="S42" s="140">
        <f t="shared" si="1"/>
        <v>0.248803488386738</v>
      </c>
      <c r="T42" s="141">
        <v>18249</v>
      </c>
      <c r="U42" s="141">
        <f t="shared" si="19"/>
        <v>54747</v>
      </c>
      <c r="V42" s="150">
        <v>4128.22635974831</v>
      </c>
      <c r="W42" s="150">
        <f t="shared" si="20"/>
        <v>12384.6790792449</v>
      </c>
      <c r="X42" s="151">
        <f t="shared" si="2"/>
        <v>0.226216579524813</v>
      </c>
      <c r="Y42" s="85">
        <v>35405.51</v>
      </c>
      <c r="Z42" s="85">
        <v>10312.68</v>
      </c>
      <c r="AA42" s="137">
        <f t="shared" si="21"/>
        <v>0.970067126965861</v>
      </c>
      <c r="AB42" s="137">
        <f t="shared" si="22"/>
        <v>0.998929013729398</v>
      </c>
      <c r="AC42" s="140">
        <f t="shared" si="23"/>
        <v>0.776079217904035</v>
      </c>
      <c r="AD42" s="140">
        <f t="shared" si="24"/>
        <v>0.908553019555454</v>
      </c>
      <c r="AE42" s="151">
        <f t="shared" si="25"/>
        <v>0.646711417977241</v>
      </c>
      <c r="AF42" s="151">
        <f t="shared" si="26"/>
        <v>0.832696586969514</v>
      </c>
    </row>
    <row r="43" customFormat="1" spans="1:32">
      <c r="A43" s="220">
        <v>40</v>
      </c>
      <c r="B43" s="220">
        <v>329</v>
      </c>
      <c r="C43" s="221" t="s">
        <v>105</v>
      </c>
      <c r="D43" s="221" t="s">
        <v>91</v>
      </c>
      <c r="E43" s="222">
        <v>20</v>
      </c>
      <c r="F43" s="223" t="s">
        <v>106</v>
      </c>
      <c r="G43" s="224">
        <v>3</v>
      </c>
      <c r="H43" s="224">
        <v>1200</v>
      </c>
      <c r="I43" s="141">
        <v>5</v>
      </c>
      <c r="J43" s="130">
        <v>10412</v>
      </c>
      <c r="K43" s="130">
        <f t="shared" si="15"/>
        <v>31236</v>
      </c>
      <c r="L43" s="131">
        <v>2828.33868089575</v>
      </c>
      <c r="M43" s="131">
        <f t="shared" si="16"/>
        <v>8485.01604268725</v>
      </c>
      <c r="N43" s="137">
        <f t="shared" si="0"/>
        <v>0.271642209075658</v>
      </c>
      <c r="O43" s="138">
        <v>13014</v>
      </c>
      <c r="P43" s="138">
        <f t="shared" si="17"/>
        <v>39042</v>
      </c>
      <c r="Q43" s="139">
        <v>3109.54376361179</v>
      </c>
      <c r="R43" s="139">
        <f t="shared" si="18"/>
        <v>9328.63129083537</v>
      </c>
      <c r="S43" s="140">
        <f t="shared" si="1"/>
        <v>0.238938355894559</v>
      </c>
      <c r="T43" s="141">
        <v>15617</v>
      </c>
      <c r="U43" s="141">
        <f t="shared" si="19"/>
        <v>46851</v>
      </c>
      <c r="V43" s="150">
        <v>3392.74678478696</v>
      </c>
      <c r="W43" s="150">
        <f t="shared" si="20"/>
        <v>10178.2403543609</v>
      </c>
      <c r="X43" s="151">
        <f t="shared" si="2"/>
        <v>0.217247024703013</v>
      </c>
      <c r="Y43" s="85">
        <v>36777.03</v>
      </c>
      <c r="Z43" s="85">
        <v>10703.71</v>
      </c>
      <c r="AA43" s="137">
        <f t="shared" si="21"/>
        <v>1.17739243180945</v>
      </c>
      <c r="AB43" s="137">
        <f t="shared" si="22"/>
        <v>1.26148376693111</v>
      </c>
      <c r="AC43" s="140">
        <f t="shared" si="23"/>
        <v>0.941986322422007</v>
      </c>
      <c r="AD43" s="140">
        <f t="shared" si="24"/>
        <v>1.14740412245851</v>
      </c>
      <c r="AE43" s="151">
        <f t="shared" si="25"/>
        <v>0.784978549017097</v>
      </c>
      <c r="AF43" s="151">
        <f t="shared" si="26"/>
        <v>1.05162676723526</v>
      </c>
    </row>
    <row r="44" customFormat="1" ht="15" customHeight="1" spans="1:32">
      <c r="A44" s="220">
        <v>41</v>
      </c>
      <c r="B44" s="220">
        <v>349</v>
      </c>
      <c r="C44" s="221" t="s">
        <v>107</v>
      </c>
      <c r="D44" s="221" t="s">
        <v>34</v>
      </c>
      <c r="E44" s="222"/>
      <c r="F44" s="223" t="s">
        <v>105</v>
      </c>
      <c r="G44" s="224">
        <v>3</v>
      </c>
      <c r="H44" s="224">
        <v>1200</v>
      </c>
      <c r="I44" s="141"/>
      <c r="J44" s="130">
        <v>11037</v>
      </c>
      <c r="K44" s="130">
        <f t="shared" si="15"/>
        <v>33111</v>
      </c>
      <c r="L44" s="131">
        <v>3075.4085070762</v>
      </c>
      <c r="M44" s="131">
        <f t="shared" si="16"/>
        <v>9226.2255212286</v>
      </c>
      <c r="N44" s="137">
        <f t="shared" si="0"/>
        <v>0.278645329987877</v>
      </c>
      <c r="O44" s="138">
        <v>13796</v>
      </c>
      <c r="P44" s="138">
        <f t="shared" si="17"/>
        <v>41388</v>
      </c>
      <c r="Q44" s="139">
        <v>3381.37682594488</v>
      </c>
      <c r="R44" s="139">
        <f t="shared" si="18"/>
        <v>10144.1304778346</v>
      </c>
      <c r="S44" s="140">
        <f t="shared" si="1"/>
        <v>0.245098349227666</v>
      </c>
      <c r="T44" s="141">
        <v>16555</v>
      </c>
      <c r="U44" s="141">
        <f t="shared" si="19"/>
        <v>49665</v>
      </c>
      <c r="V44" s="150">
        <v>3689.24534165234</v>
      </c>
      <c r="W44" s="150">
        <f t="shared" si="20"/>
        <v>11067.736024957</v>
      </c>
      <c r="X44" s="151">
        <f t="shared" si="2"/>
        <v>0.222847800764261</v>
      </c>
      <c r="Y44" s="85">
        <v>24741.64</v>
      </c>
      <c r="Z44" s="85">
        <v>7587.53</v>
      </c>
      <c r="AA44" s="137">
        <f t="shared" si="21"/>
        <v>0.747233245749147</v>
      </c>
      <c r="AB44" s="137">
        <f t="shared" si="22"/>
        <v>0.822387224606842</v>
      </c>
      <c r="AC44" s="140">
        <f t="shared" si="23"/>
        <v>0.597797429206533</v>
      </c>
      <c r="AD44" s="140">
        <f t="shared" si="24"/>
        <v>0.747972437517349</v>
      </c>
      <c r="AE44" s="151">
        <f t="shared" si="25"/>
        <v>0.498170542635659</v>
      </c>
      <c r="AF44" s="151">
        <f t="shared" si="26"/>
        <v>0.685553936495288</v>
      </c>
    </row>
    <row r="45" customFormat="1" spans="1:32">
      <c r="A45" s="220">
        <v>42</v>
      </c>
      <c r="B45" s="220">
        <v>357</v>
      </c>
      <c r="C45" s="221" t="s">
        <v>108</v>
      </c>
      <c r="D45" s="221" t="s">
        <v>28</v>
      </c>
      <c r="E45" s="222">
        <v>21</v>
      </c>
      <c r="F45" s="223" t="s">
        <v>109</v>
      </c>
      <c r="G45" s="224">
        <v>3</v>
      </c>
      <c r="H45" s="224">
        <v>1200</v>
      </c>
      <c r="I45" s="141"/>
      <c r="J45" s="130">
        <v>13529</v>
      </c>
      <c r="K45" s="130">
        <f t="shared" si="15"/>
        <v>40587</v>
      </c>
      <c r="L45" s="131">
        <v>3209.14458517158</v>
      </c>
      <c r="M45" s="131">
        <f t="shared" si="16"/>
        <v>9627.43375551474</v>
      </c>
      <c r="N45" s="137">
        <f t="shared" si="0"/>
        <v>0.237204862530237</v>
      </c>
      <c r="O45" s="138">
        <v>16911</v>
      </c>
      <c r="P45" s="138">
        <f t="shared" si="17"/>
        <v>50733</v>
      </c>
      <c r="Q45" s="139">
        <v>3528.42990670537</v>
      </c>
      <c r="R45" s="139">
        <f t="shared" si="18"/>
        <v>10585.2897201161</v>
      </c>
      <c r="S45" s="140">
        <f t="shared" si="1"/>
        <v>0.208647028957801</v>
      </c>
      <c r="T45" s="141">
        <v>20293</v>
      </c>
      <c r="U45" s="141">
        <f t="shared" si="19"/>
        <v>60879</v>
      </c>
      <c r="V45" s="150">
        <v>3849.69591798193</v>
      </c>
      <c r="W45" s="150">
        <f t="shared" si="20"/>
        <v>11549.0877539458</v>
      </c>
      <c r="X45" s="151">
        <f t="shared" si="2"/>
        <v>0.189705608731185</v>
      </c>
      <c r="Y45" s="85">
        <v>32163.85</v>
      </c>
      <c r="Z45" s="85">
        <v>9155.94</v>
      </c>
      <c r="AA45" s="137">
        <f t="shared" si="21"/>
        <v>0.792466799714194</v>
      </c>
      <c r="AB45" s="137">
        <f t="shared" si="22"/>
        <v>0.951026019239586</v>
      </c>
      <c r="AC45" s="140">
        <f t="shared" si="23"/>
        <v>0.633982811976426</v>
      </c>
      <c r="AD45" s="140">
        <f t="shared" si="24"/>
        <v>0.864968294878146</v>
      </c>
      <c r="AE45" s="151">
        <f t="shared" si="25"/>
        <v>0.528324216889239</v>
      </c>
      <c r="AF45" s="151">
        <f t="shared" si="26"/>
        <v>0.792784693914187</v>
      </c>
    </row>
    <row r="46" customFormat="1" spans="1:32">
      <c r="A46" s="220">
        <v>43</v>
      </c>
      <c r="B46" s="220">
        <v>103198</v>
      </c>
      <c r="C46" s="221" t="s">
        <v>110</v>
      </c>
      <c r="D46" s="221" t="s">
        <v>28</v>
      </c>
      <c r="E46" s="222"/>
      <c r="F46" s="223" t="s">
        <v>111</v>
      </c>
      <c r="G46" s="224">
        <v>3</v>
      </c>
      <c r="H46" s="224">
        <v>1200</v>
      </c>
      <c r="I46" s="141"/>
      <c r="J46" s="130">
        <v>10383</v>
      </c>
      <c r="K46" s="130">
        <f t="shared" si="15"/>
        <v>31149</v>
      </c>
      <c r="L46" s="131">
        <v>2407.04480250456</v>
      </c>
      <c r="M46" s="131">
        <f t="shared" si="16"/>
        <v>7221.13440751368</v>
      </c>
      <c r="N46" s="137">
        <f t="shared" si="0"/>
        <v>0.231825561254412</v>
      </c>
      <c r="O46" s="138">
        <v>12979</v>
      </c>
      <c r="P46" s="138">
        <f t="shared" si="17"/>
        <v>38937</v>
      </c>
      <c r="Q46" s="139">
        <v>2646.61743859588</v>
      </c>
      <c r="R46" s="139">
        <f t="shared" si="18"/>
        <v>7939.85231578764</v>
      </c>
      <c r="S46" s="140">
        <f t="shared" si="1"/>
        <v>0.203915358548107</v>
      </c>
      <c r="T46" s="141">
        <v>15575</v>
      </c>
      <c r="U46" s="141">
        <f t="shared" si="19"/>
        <v>46725</v>
      </c>
      <c r="V46" s="150">
        <v>2887.65934750109</v>
      </c>
      <c r="W46" s="150">
        <f t="shared" si="20"/>
        <v>8662.97804250327</v>
      </c>
      <c r="X46" s="151">
        <f t="shared" si="2"/>
        <v>0.185403489406169</v>
      </c>
      <c r="Y46" s="85">
        <v>31197.77</v>
      </c>
      <c r="Z46" s="85">
        <v>8130.99</v>
      </c>
      <c r="AA46" s="137">
        <f t="shared" si="21"/>
        <v>1.00156570034351</v>
      </c>
      <c r="AB46" s="137">
        <f t="shared" si="22"/>
        <v>1.12599898314309</v>
      </c>
      <c r="AC46" s="140">
        <f t="shared" si="23"/>
        <v>0.801237126640471</v>
      </c>
      <c r="AD46" s="140">
        <f t="shared" si="24"/>
        <v>1.02407320396027</v>
      </c>
      <c r="AE46" s="151">
        <f t="shared" si="25"/>
        <v>0.667689031567683</v>
      </c>
      <c r="AF46" s="151">
        <f t="shared" si="26"/>
        <v>0.938590627854166</v>
      </c>
    </row>
    <row r="47" customFormat="1" spans="1:32">
      <c r="A47" s="220">
        <v>44</v>
      </c>
      <c r="B47" s="220">
        <v>52</v>
      </c>
      <c r="C47" s="221" t="s">
        <v>112</v>
      </c>
      <c r="D47" s="221" t="s">
        <v>91</v>
      </c>
      <c r="E47" s="222">
        <v>22</v>
      </c>
      <c r="F47" s="223" t="s">
        <v>113</v>
      </c>
      <c r="G47" s="224">
        <v>3</v>
      </c>
      <c r="H47" s="224">
        <v>1200</v>
      </c>
      <c r="I47" s="141"/>
      <c r="J47" s="130">
        <v>8697</v>
      </c>
      <c r="K47" s="130">
        <f t="shared" si="15"/>
        <v>26091</v>
      </c>
      <c r="L47" s="131">
        <v>2235.90220687853</v>
      </c>
      <c r="M47" s="131">
        <f t="shared" si="16"/>
        <v>6707.70662063559</v>
      </c>
      <c r="N47" s="137">
        <f t="shared" si="0"/>
        <v>0.257088905010754</v>
      </c>
      <c r="O47" s="138">
        <v>10872</v>
      </c>
      <c r="P47" s="138">
        <f t="shared" si="17"/>
        <v>32616</v>
      </c>
      <c r="Q47" s="139">
        <v>2458.56330700033</v>
      </c>
      <c r="R47" s="139">
        <f t="shared" si="18"/>
        <v>7375.68992100099</v>
      </c>
      <c r="S47" s="140">
        <f t="shared" si="1"/>
        <v>0.226137169518058</v>
      </c>
      <c r="T47" s="141">
        <v>13046</v>
      </c>
      <c r="U47" s="141">
        <f t="shared" si="19"/>
        <v>39138</v>
      </c>
      <c r="V47" s="150">
        <v>2682.36140965044</v>
      </c>
      <c r="W47" s="150">
        <f t="shared" si="20"/>
        <v>8047.08422895132</v>
      </c>
      <c r="X47" s="151">
        <f t="shared" si="2"/>
        <v>0.205607957201475</v>
      </c>
      <c r="Y47" s="85">
        <v>26240.94</v>
      </c>
      <c r="Z47" s="85">
        <v>7113.82</v>
      </c>
      <c r="AA47" s="137">
        <f t="shared" si="21"/>
        <v>1.00574680924457</v>
      </c>
      <c r="AB47" s="137">
        <f t="shared" si="22"/>
        <v>1.06054429663263</v>
      </c>
      <c r="AC47" s="140">
        <f t="shared" si="23"/>
        <v>0.804541942604856</v>
      </c>
      <c r="AD47" s="140">
        <f t="shared" si="24"/>
        <v>0.964495535494875</v>
      </c>
      <c r="AE47" s="151">
        <f t="shared" si="25"/>
        <v>0.670472175379427</v>
      </c>
      <c r="AF47" s="151">
        <f t="shared" si="26"/>
        <v>0.884024548221618</v>
      </c>
    </row>
    <row r="48" customFormat="1" spans="1:32">
      <c r="A48" s="220">
        <v>45</v>
      </c>
      <c r="B48" s="220">
        <v>721</v>
      </c>
      <c r="C48" s="221" t="s">
        <v>114</v>
      </c>
      <c r="D48" s="221" t="s">
        <v>43</v>
      </c>
      <c r="E48" s="222"/>
      <c r="F48" s="223" t="s">
        <v>112</v>
      </c>
      <c r="G48" s="224">
        <v>3</v>
      </c>
      <c r="H48" s="224">
        <v>1200</v>
      </c>
      <c r="I48" s="141"/>
      <c r="J48" s="130">
        <v>8273</v>
      </c>
      <c r="K48" s="130">
        <f t="shared" si="15"/>
        <v>24819</v>
      </c>
      <c r="L48" s="131">
        <v>2469.68159330853</v>
      </c>
      <c r="M48" s="131">
        <f t="shared" si="16"/>
        <v>7409.04477992559</v>
      </c>
      <c r="N48" s="137">
        <f t="shared" si="0"/>
        <v>0.298523098429654</v>
      </c>
      <c r="O48" s="138">
        <v>10341</v>
      </c>
      <c r="P48" s="138">
        <f t="shared" si="17"/>
        <v>31023</v>
      </c>
      <c r="Q48" s="139">
        <v>2715.37050414805</v>
      </c>
      <c r="R48" s="139">
        <f t="shared" si="18"/>
        <v>8146.11151244415</v>
      </c>
      <c r="S48" s="140">
        <f t="shared" si="1"/>
        <v>0.262582971100285</v>
      </c>
      <c r="T48" s="141">
        <v>12409</v>
      </c>
      <c r="U48" s="141">
        <f t="shared" si="19"/>
        <v>37227</v>
      </c>
      <c r="V48" s="150">
        <v>2962.58833734304</v>
      </c>
      <c r="W48" s="150">
        <f t="shared" si="20"/>
        <v>8887.76501202912</v>
      </c>
      <c r="X48" s="151">
        <f t="shared" si="2"/>
        <v>0.238745131545091</v>
      </c>
      <c r="Y48" s="85">
        <v>37324.19</v>
      </c>
      <c r="Z48" s="85">
        <v>11409.33</v>
      </c>
      <c r="AA48" s="137">
        <f t="shared" si="21"/>
        <v>1.50385551392079</v>
      </c>
      <c r="AB48" s="137">
        <f t="shared" si="22"/>
        <v>1.53991915812319</v>
      </c>
      <c r="AC48" s="140">
        <f t="shared" si="23"/>
        <v>1.20311349643813</v>
      </c>
      <c r="AD48" s="140">
        <f t="shared" si="24"/>
        <v>1.40058603206829</v>
      </c>
      <c r="AE48" s="151">
        <f t="shared" si="25"/>
        <v>1.00261073951702</v>
      </c>
      <c r="AF48" s="151">
        <f t="shared" si="26"/>
        <v>1.28371193259026</v>
      </c>
    </row>
    <row r="49" customFormat="1" spans="1:32">
      <c r="A49" s="220">
        <v>46</v>
      </c>
      <c r="B49" s="220">
        <v>511</v>
      </c>
      <c r="C49" s="221" t="s">
        <v>115</v>
      </c>
      <c r="D49" s="221" t="s">
        <v>34</v>
      </c>
      <c r="E49" s="222">
        <v>23</v>
      </c>
      <c r="F49" s="223" t="s">
        <v>116</v>
      </c>
      <c r="G49" s="224">
        <v>3</v>
      </c>
      <c r="H49" s="224">
        <v>1200</v>
      </c>
      <c r="I49" s="141"/>
      <c r="J49" s="130">
        <v>10694</v>
      </c>
      <c r="K49" s="130">
        <f t="shared" si="15"/>
        <v>32082</v>
      </c>
      <c r="L49" s="131">
        <v>2956.68974738575</v>
      </c>
      <c r="M49" s="131">
        <f t="shared" si="16"/>
        <v>8870.06924215725</v>
      </c>
      <c r="N49" s="137">
        <f t="shared" si="0"/>
        <v>0.276481180791635</v>
      </c>
      <c r="O49" s="138">
        <v>13367</v>
      </c>
      <c r="P49" s="138">
        <f t="shared" si="17"/>
        <v>40101</v>
      </c>
      <c r="Q49" s="139">
        <v>3250.78420595519</v>
      </c>
      <c r="R49" s="139">
        <f t="shared" si="18"/>
        <v>9752.35261786557</v>
      </c>
      <c r="S49" s="140">
        <f t="shared" si="1"/>
        <v>0.243194748706156</v>
      </c>
      <c r="T49" s="141">
        <v>16040</v>
      </c>
      <c r="U49" s="141">
        <f t="shared" si="19"/>
        <v>48120</v>
      </c>
      <c r="V49" s="150">
        <v>3546.71689075367</v>
      </c>
      <c r="W49" s="150">
        <f t="shared" si="20"/>
        <v>10640.150672261</v>
      </c>
      <c r="X49" s="151">
        <f t="shared" si="2"/>
        <v>0.221117013139256</v>
      </c>
      <c r="Y49" s="85">
        <v>42043.95</v>
      </c>
      <c r="Z49" s="85">
        <v>12159.31</v>
      </c>
      <c r="AA49" s="137">
        <f t="shared" si="21"/>
        <v>1.31051524219188</v>
      </c>
      <c r="AB49" s="137">
        <f t="shared" si="22"/>
        <v>1.37082469911394</v>
      </c>
      <c r="AC49" s="140">
        <f t="shared" si="23"/>
        <v>1.04845141018927</v>
      </c>
      <c r="AD49" s="140">
        <f t="shared" si="24"/>
        <v>1.24680787051578</v>
      </c>
      <c r="AE49" s="151">
        <f t="shared" si="25"/>
        <v>0.873731296758105</v>
      </c>
      <c r="AF49" s="151">
        <f t="shared" si="26"/>
        <v>1.14277611046425</v>
      </c>
    </row>
    <row r="50" customFormat="1" spans="1:32">
      <c r="A50" s="220">
        <v>47</v>
      </c>
      <c r="B50" s="220">
        <v>367</v>
      </c>
      <c r="C50" s="221" t="s">
        <v>117</v>
      </c>
      <c r="D50" s="221" t="s">
        <v>91</v>
      </c>
      <c r="E50" s="222"/>
      <c r="F50" s="223" t="s">
        <v>118</v>
      </c>
      <c r="G50" s="224">
        <v>3</v>
      </c>
      <c r="H50" s="224">
        <v>1200</v>
      </c>
      <c r="I50" s="141"/>
      <c r="J50" s="130">
        <v>8894</v>
      </c>
      <c r="K50" s="130">
        <f t="shared" si="15"/>
        <v>26682</v>
      </c>
      <c r="L50" s="131">
        <v>2200.21253601467</v>
      </c>
      <c r="M50" s="131">
        <f t="shared" si="16"/>
        <v>6600.63760804401</v>
      </c>
      <c r="N50" s="137">
        <f t="shared" si="0"/>
        <v>0.24738166584379</v>
      </c>
      <c r="O50" s="138">
        <v>11117</v>
      </c>
      <c r="P50" s="138">
        <f t="shared" si="17"/>
        <v>33351</v>
      </c>
      <c r="Q50" s="139">
        <v>2419.04380478717</v>
      </c>
      <c r="R50" s="139">
        <f t="shared" si="18"/>
        <v>7257.13141436151</v>
      </c>
      <c r="S50" s="140">
        <f t="shared" si="1"/>
        <v>0.217598615164808</v>
      </c>
      <c r="T50" s="141">
        <v>13340</v>
      </c>
      <c r="U50" s="141">
        <f t="shared" si="19"/>
        <v>40020</v>
      </c>
      <c r="V50" s="150">
        <v>2639.24630952563</v>
      </c>
      <c r="W50" s="150">
        <f t="shared" si="20"/>
        <v>7917.73892857689</v>
      </c>
      <c r="X50" s="151">
        <f t="shared" si="2"/>
        <v>0.197844550938953</v>
      </c>
      <c r="Y50" s="85">
        <v>33463.44</v>
      </c>
      <c r="Z50" s="85">
        <v>8938.2</v>
      </c>
      <c r="AA50" s="137">
        <f t="shared" si="21"/>
        <v>1.25415785923094</v>
      </c>
      <c r="AB50" s="137">
        <f t="shared" si="22"/>
        <v>1.35414190730715</v>
      </c>
      <c r="AC50" s="140">
        <f t="shared" si="23"/>
        <v>1.00337141315103</v>
      </c>
      <c r="AD50" s="140">
        <f t="shared" si="24"/>
        <v>1.23164367429143</v>
      </c>
      <c r="AE50" s="151">
        <f t="shared" si="25"/>
        <v>0.836167916041979</v>
      </c>
      <c r="AF50" s="151">
        <f t="shared" si="26"/>
        <v>1.12888288950019</v>
      </c>
    </row>
    <row r="51" customFormat="1" spans="1:32">
      <c r="A51" s="220">
        <v>48</v>
      </c>
      <c r="B51" s="220">
        <v>746</v>
      </c>
      <c r="C51" s="221" t="s">
        <v>119</v>
      </c>
      <c r="D51" s="221" t="s">
        <v>43</v>
      </c>
      <c r="E51" s="222">
        <v>24</v>
      </c>
      <c r="F51" s="223" t="s">
        <v>120</v>
      </c>
      <c r="G51" s="224">
        <v>3</v>
      </c>
      <c r="H51" s="224">
        <v>1200</v>
      </c>
      <c r="I51" s="141"/>
      <c r="J51" s="130">
        <v>11008</v>
      </c>
      <c r="K51" s="130">
        <f t="shared" si="15"/>
        <v>33024</v>
      </c>
      <c r="L51" s="131">
        <v>2940.29170777646</v>
      </c>
      <c r="M51" s="131">
        <f t="shared" si="16"/>
        <v>8820.87512332938</v>
      </c>
      <c r="N51" s="137">
        <f t="shared" si="0"/>
        <v>0.267104987988414</v>
      </c>
      <c r="O51" s="138">
        <v>13759</v>
      </c>
      <c r="P51" s="138">
        <f t="shared" si="17"/>
        <v>41277</v>
      </c>
      <c r="Q51" s="139">
        <v>3232.64107037903</v>
      </c>
      <c r="R51" s="139">
        <f t="shared" si="18"/>
        <v>9697.92321113709</v>
      </c>
      <c r="S51" s="140">
        <f t="shared" si="1"/>
        <v>0.234947385011922</v>
      </c>
      <c r="T51" s="141">
        <v>16511</v>
      </c>
      <c r="U51" s="141">
        <f t="shared" si="19"/>
        <v>49533</v>
      </c>
      <c r="V51" s="150">
        <v>3527.05278537657</v>
      </c>
      <c r="W51" s="150">
        <f t="shared" si="20"/>
        <v>10581.1583561297</v>
      </c>
      <c r="X51" s="151">
        <f t="shared" si="2"/>
        <v>0.213618362629554</v>
      </c>
      <c r="Y51" s="85">
        <v>40702.95</v>
      </c>
      <c r="Z51" s="85">
        <v>12114.28</v>
      </c>
      <c r="AA51" s="137">
        <f t="shared" si="21"/>
        <v>1.23252634447674</v>
      </c>
      <c r="AB51" s="137">
        <f t="shared" si="22"/>
        <v>1.3733648680685</v>
      </c>
      <c r="AC51" s="140">
        <f t="shared" si="23"/>
        <v>0.986092739297914</v>
      </c>
      <c r="AD51" s="140">
        <f t="shared" si="24"/>
        <v>1.24916229343701</v>
      </c>
      <c r="AE51" s="151">
        <f t="shared" si="25"/>
        <v>0.821733995518139</v>
      </c>
      <c r="AF51" s="151">
        <f t="shared" si="26"/>
        <v>1.14489166424602</v>
      </c>
    </row>
    <row r="52" customFormat="1" spans="1:32">
      <c r="A52" s="220">
        <v>49</v>
      </c>
      <c r="B52" s="220">
        <v>704</v>
      </c>
      <c r="C52" s="221" t="s">
        <v>121</v>
      </c>
      <c r="D52" s="221" t="s">
        <v>91</v>
      </c>
      <c r="E52" s="222"/>
      <c r="F52" s="223" t="s">
        <v>122</v>
      </c>
      <c r="G52" s="224">
        <v>3</v>
      </c>
      <c r="H52" s="224">
        <v>1200</v>
      </c>
      <c r="I52" s="141"/>
      <c r="J52" s="130">
        <v>9709</v>
      </c>
      <c r="K52" s="130">
        <f t="shared" si="15"/>
        <v>29127</v>
      </c>
      <c r="L52" s="131">
        <v>2568.53353869306</v>
      </c>
      <c r="M52" s="131">
        <f t="shared" si="16"/>
        <v>7705.60061607918</v>
      </c>
      <c r="N52" s="137">
        <f t="shared" si="0"/>
        <v>0.264551811586472</v>
      </c>
      <c r="O52" s="138">
        <v>12136</v>
      </c>
      <c r="P52" s="138">
        <f t="shared" si="17"/>
        <v>36408</v>
      </c>
      <c r="Q52" s="139">
        <v>2824.0665385209</v>
      </c>
      <c r="R52" s="139">
        <f t="shared" si="18"/>
        <v>8472.1996155627</v>
      </c>
      <c r="S52" s="140">
        <f t="shared" si="1"/>
        <v>0.232701593483924</v>
      </c>
      <c r="T52" s="141">
        <v>14564</v>
      </c>
      <c r="U52" s="141">
        <f t="shared" si="19"/>
        <v>43692</v>
      </c>
      <c r="V52" s="150">
        <v>3081.39940067377</v>
      </c>
      <c r="W52" s="150">
        <f t="shared" si="20"/>
        <v>9244.19820202131</v>
      </c>
      <c r="X52" s="151">
        <f t="shared" si="2"/>
        <v>0.211576448824071</v>
      </c>
      <c r="Y52" s="85">
        <v>37358.78</v>
      </c>
      <c r="Z52" s="85">
        <v>9514.76</v>
      </c>
      <c r="AA52" s="137">
        <f t="shared" si="21"/>
        <v>1.28261681601263</v>
      </c>
      <c r="AB52" s="137">
        <f t="shared" si="22"/>
        <v>1.23478499263843</v>
      </c>
      <c r="AC52" s="140">
        <f t="shared" si="23"/>
        <v>1.02611459019996</v>
      </c>
      <c r="AD52" s="140">
        <f t="shared" si="24"/>
        <v>1.12305663602664</v>
      </c>
      <c r="AE52" s="151">
        <f t="shared" si="25"/>
        <v>0.855048521468461</v>
      </c>
      <c r="AF52" s="151">
        <f t="shared" si="26"/>
        <v>1.02926828179858</v>
      </c>
    </row>
    <row r="53" customFormat="1" spans="1:32">
      <c r="A53" s="220">
        <v>50</v>
      </c>
      <c r="B53" s="220">
        <v>572</v>
      </c>
      <c r="C53" s="221" t="s">
        <v>123</v>
      </c>
      <c r="D53" s="221" t="s">
        <v>34</v>
      </c>
      <c r="E53" s="222">
        <v>25</v>
      </c>
      <c r="F53" s="223" t="s">
        <v>124</v>
      </c>
      <c r="G53" s="224">
        <v>3</v>
      </c>
      <c r="H53" s="224">
        <v>1200</v>
      </c>
      <c r="I53" s="141"/>
      <c r="J53" s="130">
        <v>9209</v>
      </c>
      <c r="K53" s="130">
        <f t="shared" si="15"/>
        <v>27627</v>
      </c>
      <c r="L53" s="131">
        <v>2327.01330628915</v>
      </c>
      <c r="M53" s="131">
        <f t="shared" si="16"/>
        <v>6981.03991886745</v>
      </c>
      <c r="N53" s="137">
        <f t="shared" si="0"/>
        <v>0.252689033151173</v>
      </c>
      <c r="O53" s="138">
        <v>11511</v>
      </c>
      <c r="P53" s="138">
        <f t="shared" si="17"/>
        <v>34533</v>
      </c>
      <c r="Q53" s="139">
        <v>2558.51557468287</v>
      </c>
      <c r="R53" s="139">
        <f t="shared" si="18"/>
        <v>7675.54672404861</v>
      </c>
      <c r="S53" s="140">
        <f t="shared" si="1"/>
        <v>0.222267011960983</v>
      </c>
      <c r="T53" s="141">
        <v>13813</v>
      </c>
      <c r="U53" s="141">
        <f t="shared" si="19"/>
        <v>41439</v>
      </c>
      <c r="V53" s="150">
        <v>2791.45730136494</v>
      </c>
      <c r="W53" s="150">
        <f t="shared" si="20"/>
        <v>8374.37190409482</v>
      </c>
      <c r="X53" s="151">
        <f t="shared" si="2"/>
        <v>0.202089140763407</v>
      </c>
      <c r="Y53" s="85">
        <v>31148.15</v>
      </c>
      <c r="Z53" s="85">
        <v>7736.83</v>
      </c>
      <c r="AA53" s="137">
        <f t="shared" si="21"/>
        <v>1.12745321605676</v>
      </c>
      <c r="AB53" s="137">
        <f t="shared" si="22"/>
        <v>1.10826325159521</v>
      </c>
      <c r="AC53" s="140">
        <f t="shared" si="23"/>
        <v>0.901982161989981</v>
      </c>
      <c r="AD53" s="140">
        <f t="shared" si="24"/>
        <v>1.00798422290355</v>
      </c>
      <c r="AE53" s="151">
        <f t="shared" si="25"/>
        <v>0.75166268491035</v>
      </c>
      <c r="AF53" s="151">
        <f t="shared" si="26"/>
        <v>0.923869884046697</v>
      </c>
    </row>
    <row r="54" customFormat="1" spans="1:32">
      <c r="A54" s="220">
        <v>51</v>
      </c>
      <c r="B54" s="220">
        <v>351</v>
      </c>
      <c r="C54" s="221" t="s">
        <v>125</v>
      </c>
      <c r="D54" s="221" t="s">
        <v>91</v>
      </c>
      <c r="E54" s="222"/>
      <c r="F54" s="223" t="s">
        <v>126</v>
      </c>
      <c r="G54" s="224">
        <v>3</v>
      </c>
      <c r="H54" s="224">
        <v>1200</v>
      </c>
      <c r="I54" s="141"/>
      <c r="J54" s="130">
        <v>9443</v>
      </c>
      <c r="K54" s="130">
        <f t="shared" si="15"/>
        <v>28329</v>
      </c>
      <c r="L54" s="131">
        <v>2504.29693415179</v>
      </c>
      <c r="M54" s="131">
        <f t="shared" si="16"/>
        <v>7512.89080245537</v>
      </c>
      <c r="N54" s="137">
        <f t="shared" si="0"/>
        <v>0.265201412067329</v>
      </c>
      <c r="O54" s="138">
        <v>11803</v>
      </c>
      <c r="P54" s="138">
        <f t="shared" si="17"/>
        <v>35409</v>
      </c>
      <c r="Q54" s="139">
        <v>2753.32106008301</v>
      </c>
      <c r="R54" s="139">
        <f t="shared" si="18"/>
        <v>8259.96318024903</v>
      </c>
      <c r="S54" s="140">
        <f t="shared" si="1"/>
        <v>0.233272986535882</v>
      </c>
      <c r="T54" s="141">
        <v>14164</v>
      </c>
      <c r="U54" s="141">
        <f t="shared" si="19"/>
        <v>42492</v>
      </c>
      <c r="V54" s="150">
        <v>3004.1273134393</v>
      </c>
      <c r="W54" s="150">
        <f t="shared" si="20"/>
        <v>9012.3819403179</v>
      </c>
      <c r="X54" s="151">
        <f t="shared" si="2"/>
        <v>0.212095969601758</v>
      </c>
      <c r="Y54" s="85">
        <v>47722.93</v>
      </c>
      <c r="Z54" s="85">
        <v>14858.57</v>
      </c>
      <c r="AA54" s="137">
        <f t="shared" si="21"/>
        <v>1.68459635003</v>
      </c>
      <c r="AB54" s="137">
        <f t="shared" si="22"/>
        <v>1.97774337344873</v>
      </c>
      <c r="AC54" s="140">
        <f t="shared" si="23"/>
        <v>1.34776271569375</v>
      </c>
      <c r="AD54" s="140">
        <f t="shared" si="24"/>
        <v>1.79886637213219</v>
      </c>
      <c r="AE54" s="151">
        <f t="shared" si="25"/>
        <v>1.12310387837711</v>
      </c>
      <c r="AF54" s="151">
        <f t="shared" si="26"/>
        <v>1.64868401033122</v>
      </c>
    </row>
    <row r="55" customFormat="1" spans="1:32">
      <c r="A55" s="220">
        <v>52</v>
      </c>
      <c r="B55" s="220">
        <v>737</v>
      </c>
      <c r="C55" s="221" t="s">
        <v>127</v>
      </c>
      <c r="D55" s="221" t="s">
        <v>31</v>
      </c>
      <c r="E55" s="222">
        <v>26</v>
      </c>
      <c r="F55" s="223" t="s">
        <v>128</v>
      </c>
      <c r="G55" s="224">
        <v>3</v>
      </c>
      <c r="H55" s="224">
        <v>1200</v>
      </c>
      <c r="I55" s="141"/>
      <c r="J55" s="130">
        <v>10321</v>
      </c>
      <c r="K55" s="130">
        <f t="shared" si="15"/>
        <v>30963</v>
      </c>
      <c r="L55" s="131">
        <v>3063.31022126475</v>
      </c>
      <c r="M55" s="131">
        <f t="shared" si="16"/>
        <v>9189.93066379425</v>
      </c>
      <c r="N55" s="137">
        <f t="shared" si="0"/>
        <v>0.296803625740214</v>
      </c>
      <c r="O55" s="138">
        <v>12901</v>
      </c>
      <c r="P55" s="138">
        <f t="shared" si="17"/>
        <v>38703</v>
      </c>
      <c r="Q55" s="139">
        <v>3368.07066361541</v>
      </c>
      <c r="R55" s="139">
        <f t="shared" si="18"/>
        <v>10104.2119908462</v>
      </c>
      <c r="S55" s="140">
        <f t="shared" si="1"/>
        <v>0.261070511093358</v>
      </c>
      <c r="T55" s="141">
        <v>15481</v>
      </c>
      <c r="U55" s="141">
        <f t="shared" si="19"/>
        <v>46443</v>
      </c>
      <c r="V55" s="150">
        <v>3674.72459641874</v>
      </c>
      <c r="W55" s="150">
        <f t="shared" si="20"/>
        <v>11024.1737892562</v>
      </c>
      <c r="X55" s="151">
        <f t="shared" si="2"/>
        <v>0.237369975868403</v>
      </c>
      <c r="Y55" s="85">
        <v>24930.05</v>
      </c>
      <c r="Z55" s="85">
        <v>8380.66</v>
      </c>
      <c r="AA55" s="137">
        <f t="shared" si="21"/>
        <v>0.805156154119433</v>
      </c>
      <c r="AB55" s="137">
        <f t="shared" si="22"/>
        <v>0.911939415714794</v>
      </c>
      <c r="AC55" s="140">
        <f t="shared" si="23"/>
        <v>0.644137405369093</v>
      </c>
      <c r="AD55" s="140">
        <f t="shared" si="24"/>
        <v>0.829422423796367</v>
      </c>
      <c r="AE55" s="151">
        <f t="shared" si="25"/>
        <v>0.536788105850182</v>
      </c>
      <c r="AF55" s="151">
        <f t="shared" si="26"/>
        <v>0.760207536656171</v>
      </c>
    </row>
    <row r="56" customFormat="1" spans="1:32">
      <c r="A56" s="220">
        <v>53</v>
      </c>
      <c r="B56" s="220">
        <v>745</v>
      </c>
      <c r="C56" s="221" t="s">
        <v>129</v>
      </c>
      <c r="D56" s="221" t="s">
        <v>28</v>
      </c>
      <c r="E56" s="222"/>
      <c r="F56" s="223" t="s">
        <v>130</v>
      </c>
      <c r="G56" s="224">
        <v>3</v>
      </c>
      <c r="H56" s="224">
        <v>1200</v>
      </c>
      <c r="I56" s="141"/>
      <c r="J56" s="130">
        <v>9303</v>
      </c>
      <c r="K56" s="130">
        <f t="shared" si="15"/>
        <v>27909</v>
      </c>
      <c r="L56" s="131">
        <v>2271.52012619061</v>
      </c>
      <c r="M56" s="131">
        <f t="shared" si="16"/>
        <v>6814.56037857183</v>
      </c>
      <c r="N56" s="137">
        <f t="shared" si="0"/>
        <v>0.244170711188929</v>
      </c>
      <c r="O56" s="138">
        <v>11629</v>
      </c>
      <c r="P56" s="138">
        <f t="shared" si="17"/>
        <v>34887</v>
      </c>
      <c r="Q56" s="139">
        <v>2497.60960626278</v>
      </c>
      <c r="R56" s="139">
        <f t="shared" si="18"/>
        <v>7492.82881878834</v>
      </c>
      <c r="S56" s="140">
        <f t="shared" si="1"/>
        <v>0.214774237360287</v>
      </c>
      <c r="T56" s="141">
        <v>13954</v>
      </c>
      <c r="U56" s="141">
        <f t="shared" si="19"/>
        <v>41862</v>
      </c>
      <c r="V56" s="150">
        <v>2724.88934356099</v>
      </c>
      <c r="W56" s="150">
        <f t="shared" si="20"/>
        <v>8174.66803068297</v>
      </c>
      <c r="X56" s="151">
        <f t="shared" si="2"/>
        <v>0.195276576147412</v>
      </c>
      <c r="Y56" s="85">
        <v>31165.64</v>
      </c>
      <c r="Z56" s="85">
        <v>8948.67</v>
      </c>
      <c r="AA56" s="137">
        <f t="shared" si="21"/>
        <v>1.11668780680067</v>
      </c>
      <c r="AB56" s="137">
        <f t="shared" si="22"/>
        <v>1.3131690825044</v>
      </c>
      <c r="AC56" s="140">
        <f t="shared" si="23"/>
        <v>0.893331040215553</v>
      </c>
      <c r="AD56" s="140">
        <f t="shared" si="24"/>
        <v>1.19429793692352</v>
      </c>
      <c r="AE56" s="151">
        <f t="shared" si="25"/>
        <v>0.744485213319956</v>
      </c>
      <c r="AF56" s="151">
        <f t="shared" si="26"/>
        <v>1.09468298485172</v>
      </c>
    </row>
    <row r="57" customFormat="1" ht="14.25" customHeight="1" spans="1:32">
      <c r="A57" s="226">
        <v>54</v>
      </c>
      <c r="B57" s="226">
        <v>311</v>
      </c>
      <c r="C57" s="227" t="s">
        <v>131</v>
      </c>
      <c r="D57" s="227" t="s">
        <v>28</v>
      </c>
      <c r="E57" s="228">
        <v>27</v>
      </c>
      <c r="F57" s="229" t="s">
        <v>132</v>
      </c>
      <c r="G57" s="230">
        <v>3</v>
      </c>
      <c r="H57" s="230">
        <v>1200</v>
      </c>
      <c r="I57" s="234">
        <v>6</v>
      </c>
      <c r="J57" s="130">
        <v>8699</v>
      </c>
      <c r="K57" s="130">
        <f t="shared" si="15"/>
        <v>26097</v>
      </c>
      <c r="L57" s="131">
        <v>1807.99801317042</v>
      </c>
      <c r="M57" s="131">
        <f t="shared" si="16"/>
        <v>5423.99403951126</v>
      </c>
      <c r="N57" s="137">
        <f t="shared" si="0"/>
        <v>0.207839753209613</v>
      </c>
      <c r="O57" s="138">
        <v>10873</v>
      </c>
      <c r="P57" s="138">
        <f t="shared" si="17"/>
        <v>32619</v>
      </c>
      <c r="Q57" s="139">
        <v>1987.77225041775</v>
      </c>
      <c r="R57" s="139">
        <f t="shared" si="18"/>
        <v>5963.31675125325</v>
      </c>
      <c r="S57" s="140">
        <f t="shared" si="1"/>
        <v>0.182817276778971</v>
      </c>
      <c r="T57" s="141">
        <v>13048</v>
      </c>
      <c r="U57" s="141">
        <f t="shared" si="19"/>
        <v>39144</v>
      </c>
      <c r="V57" s="150">
        <v>2168.84816710227</v>
      </c>
      <c r="W57" s="150">
        <f t="shared" si="20"/>
        <v>6506.54450130681</v>
      </c>
      <c r="X57" s="151">
        <f t="shared" si="2"/>
        <v>0.16622073628926</v>
      </c>
      <c r="Y57" s="85">
        <v>48905.97</v>
      </c>
      <c r="Z57" s="85">
        <v>24427.32</v>
      </c>
      <c r="AA57" s="137">
        <f t="shared" si="21"/>
        <v>1.87400735716749</v>
      </c>
      <c r="AB57" s="137">
        <f t="shared" si="22"/>
        <v>4.5035668959181</v>
      </c>
      <c r="AC57" s="140">
        <f t="shared" si="23"/>
        <v>1.49930929826175</v>
      </c>
      <c r="AD57" s="140">
        <f t="shared" si="24"/>
        <v>4.09626404548549</v>
      </c>
      <c r="AE57" s="151">
        <f t="shared" si="25"/>
        <v>1.24938611281422</v>
      </c>
      <c r="AF57" s="151">
        <f t="shared" si="26"/>
        <v>3.75426925845107</v>
      </c>
    </row>
    <row r="58" customFormat="1" ht="14.25" customHeight="1" spans="1:32">
      <c r="A58" s="226">
        <v>55</v>
      </c>
      <c r="B58" s="226">
        <v>103639</v>
      </c>
      <c r="C58" s="227" t="s">
        <v>133</v>
      </c>
      <c r="D58" s="227" t="s">
        <v>31</v>
      </c>
      <c r="E58" s="228"/>
      <c r="F58" s="229" t="s">
        <v>131</v>
      </c>
      <c r="G58" s="230">
        <v>3</v>
      </c>
      <c r="H58" s="230">
        <v>1200</v>
      </c>
      <c r="I58" s="234"/>
      <c r="J58" s="130">
        <v>9360</v>
      </c>
      <c r="K58" s="130">
        <f t="shared" si="15"/>
        <v>28080</v>
      </c>
      <c r="L58" s="131">
        <v>2440.02399593943</v>
      </c>
      <c r="M58" s="131">
        <f t="shared" si="16"/>
        <v>7320.07198781829</v>
      </c>
      <c r="N58" s="137">
        <f t="shared" si="0"/>
        <v>0.260686324352503</v>
      </c>
      <c r="O58" s="138">
        <v>11700</v>
      </c>
      <c r="P58" s="138">
        <f t="shared" si="17"/>
        <v>35100</v>
      </c>
      <c r="Q58" s="139">
        <v>2682.82736654274</v>
      </c>
      <c r="R58" s="139">
        <f t="shared" si="18"/>
        <v>8048.48209962822</v>
      </c>
      <c r="S58" s="140">
        <f t="shared" si="1"/>
        <v>0.229301484319892</v>
      </c>
      <c r="T58" s="141">
        <v>14040</v>
      </c>
      <c r="U58" s="141">
        <f t="shared" si="19"/>
        <v>42120</v>
      </c>
      <c r="V58" s="150">
        <v>2927.12952338434</v>
      </c>
      <c r="W58" s="150">
        <f t="shared" si="20"/>
        <v>8781.38857015302</v>
      </c>
      <c r="X58" s="151">
        <f t="shared" si="2"/>
        <v>0.208485008788058</v>
      </c>
      <c r="Y58" s="85">
        <v>26554.38</v>
      </c>
      <c r="Z58" s="85">
        <v>8344.24</v>
      </c>
      <c r="AA58" s="137">
        <f t="shared" si="21"/>
        <v>0.945668803418803</v>
      </c>
      <c r="AB58" s="137">
        <f t="shared" si="22"/>
        <v>1.13991228691276</v>
      </c>
      <c r="AC58" s="140">
        <f t="shared" si="23"/>
        <v>0.756535042735043</v>
      </c>
      <c r="AD58" s="140">
        <f t="shared" si="24"/>
        <v>1.03674704083462</v>
      </c>
      <c r="AE58" s="151">
        <f t="shared" si="25"/>
        <v>0.630445868945869</v>
      </c>
      <c r="AF58" s="151">
        <f t="shared" si="26"/>
        <v>0.950218741983604</v>
      </c>
    </row>
    <row r="59" customFormat="1" ht="14.25" customHeight="1" spans="1:32">
      <c r="A59" s="226">
        <v>56</v>
      </c>
      <c r="B59" s="226">
        <v>587</v>
      </c>
      <c r="C59" s="227" t="s">
        <v>134</v>
      </c>
      <c r="D59" s="227" t="s">
        <v>91</v>
      </c>
      <c r="E59" s="228">
        <v>28</v>
      </c>
      <c r="F59" s="229" t="s">
        <v>135</v>
      </c>
      <c r="G59" s="230">
        <v>3</v>
      </c>
      <c r="H59" s="230">
        <v>1200</v>
      </c>
      <c r="I59" s="234"/>
      <c r="J59" s="130">
        <v>7105</v>
      </c>
      <c r="K59" s="130">
        <f t="shared" si="15"/>
        <v>21315</v>
      </c>
      <c r="L59" s="131">
        <v>1681.85823974967</v>
      </c>
      <c r="M59" s="131">
        <f t="shared" si="16"/>
        <v>5045.57471924901</v>
      </c>
      <c r="N59" s="137">
        <f t="shared" si="0"/>
        <v>0.236714741695942</v>
      </c>
      <c r="O59" s="138">
        <v>8882</v>
      </c>
      <c r="P59" s="138">
        <f t="shared" si="17"/>
        <v>26646</v>
      </c>
      <c r="Q59" s="139">
        <v>1849.37375969563</v>
      </c>
      <c r="R59" s="139">
        <f t="shared" si="18"/>
        <v>5548.12127908689</v>
      </c>
      <c r="S59" s="140">
        <f t="shared" si="1"/>
        <v>0.208215915300116</v>
      </c>
      <c r="T59" s="141">
        <v>10658</v>
      </c>
      <c r="U59" s="141">
        <f t="shared" si="19"/>
        <v>31974</v>
      </c>
      <c r="V59" s="150">
        <v>2017.70469504173</v>
      </c>
      <c r="W59" s="150">
        <f t="shared" si="20"/>
        <v>6053.11408512519</v>
      </c>
      <c r="X59" s="151">
        <f t="shared" si="2"/>
        <v>0.189313632486558</v>
      </c>
      <c r="Y59" s="85">
        <v>33722.03</v>
      </c>
      <c r="Z59" s="85">
        <v>8385.58</v>
      </c>
      <c r="AA59" s="137">
        <f t="shared" si="21"/>
        <v>1.58207975604035</v>
      </c>
      <c r="AB59" s="137">
        <f t="shared" si="22"/>
        <v>1.66196726172913</v>
      </c>
      <c r="AC59" s="140">
        <f t="shared" si="23"/>
        <v>1.26555693162201</v>
      </c>
      <c r="AD59" s="140">
        <f t="shared" si="24"/>
        <v>1.51142694583996</v>
      </c>
      <c r="AE59" s="151">
        <f t="shared" si="25"/>
        <v>1.0546703571652</v>
      </c>
      <c r="AF59" s="151">
        <f t="shared" si="26"/>
        <v>1.38533321560989</v>
      </c>
    </row>
    <row r="60" customFormat="1" ht="14.25" customHeight="1" spans="1:32">
      <c r="A60" s="226">
        <v>57</v>
      </c>
      <c r="B60" s="226">
        <v>347</v>
      </c>
      <c r="C60" s="227" t="s">
        <v>136</v>
      </c>
      <c r="D60" s="227" t="s">
        <v>28</v>
      </c>
      <c r="E60" s="228"/>
      <c r="F60" s="229" t="s">
        <v>137</v>
      </c>
      <c r="G60" s="230">
        <v>3</v>
      </c>
      <c r="H60" s="230">
        <v>1200</v>
      </c>
      <c r="I60" s="234"/>
      <c r="J60" s="130">
        <v>8265</v>
      </c>
      <c r="K60" s="130">
        <f t="shared" si="15"/>
        <v>24795</v>
      </c>
      <c r="L60" s="131">
        <v>2046.09054340947</v>
      </c>
      <c r="M60" s="131">
        <f t="shared" si="16"/>
        <v>6138.27163022841</v>
      </c>
      <c r="N60" s="137">
        <f t="shared" si="0"/>
        <v>0.247560864296367</v>
      </c>
      <c r="O60" s="138">
        <v>10331</v>
      </c>
      <c r="P60" s="138">
        <f t="shared" si="17"/>
        <v>30993</v>
      </c>
      <c r="Q60" s="139">
        <v>2249.6397087921</v>
      </c>
      <c r="R60" s="139">
        <f t="shared" si="18"/>
        <v>6748.9191263763</v>
      </c>
      <c r="S60" s="140">
        <f t="shared" si="1"/>
        <v>0.21775623935651</v>
      </c>
      <c r="T60" s="141">
        <v>12398</v>
      </c>
      <c r="U60" s="141">
        <f t="shared" si="19"/>
        <v>37194</v>
      </c>
      <c r="V60" s="150">
        <v>2454.65355860034</v>
      </c>
      <c r="W60" s="150">
        <f t="shared" si="20"/>
        <v>7363.96067580102</v>
      </c>
      <c r="X60" s="151">
        <f t="shared" si="2"/>
        <v>0.19798786567191</v>
      </c>
      <c r="Y60" s="85">
        <v>28797.13</v>
      </c>
      <c r="Z60" s="85">
        <v>7332.92</v>
      </c>
      <c r="AA60" s="137">
        <f t="shared" si="21"/>
        <v>1.16140875176447</v>
      </c>
      <c r="AB60" s="137">
        <f t="shared" si="22"/>
        <v>1.1946229234771</v>
      </c>
      <c r="AC60" s="140">
        <f t="shared" si="23"/>
        <v>0.929149485367664</v>
      </c>
      <c r="AD60" s="140">
        <f t="shared" si="24"/>
        <v>1.08653250434448</v>
      </c>
      <c r="AE60" s="151">
        <f t="shared" si="25"/>
        <v>0.774241275474539</v>
      </c>
      <c r="AF60" s="151">
        <f t="shared" si="26"/>
        <v>0.995784785230722</v>
      </c>
    </row>
    <row r="61" customFormat="1" ht="14.25" customHeight="1" spans="1:32">
      <c r="A61" s="226">
        <v>58</v>
      </c>
      <c r="B61" s="226">
        <v>102565</v>
      </c>
      <c r="C61" s="227" t="s">
        <v>138</v>
      </c>
      <c r="D61" s="227" t="s">
        <v>28</v>
      </c>
      <c r="E61" s="228">
        <v>29</v>
      </c>
      <c r="F61" s="229" t="s">
        <v>139</v>
      </c>
      <c r="G61" s="230">
        <v>3</v>
      </c>
      <c r="H61" s="230">
        <v>1200</v>
      </c>
      <c r="I61" s="234"/>
      <c r="J61" s="130">
        <v>9520</v>
      </c>
      <c r="K61" s="130">
        <f t="shared" si="15"/>
        <v>28560</v>
      </c>
      <c r="L61" s="131">
        <v>2500.80675905314</v>
      </c>
      <c r="M61" s="131">
        <f t="shared" si="16"/>
        <v>7502.42027715942</v>
      </c>
      <c r="N61" s="137">
        <f t="shared" si="0"/>
        <v>0.262689785614826</v>
      </c>
      <c r="O61" s="138">
        <v>11899</v>
      </c>
      <c r="P61" s="138">
        <f t="shared" si="17"/>
        <v>35697</v>
      </c>
      <c r="Q61" s="139">
        <v>2749.42747354552</v>
      </c>
      <c r="R61" s="139">
        <f t="shared" si="18"/>
        <v>8248.28242063656</v>
      </c>
      <c r="S61" s="140">
        <f t="shared" si="1"/>
        <v>0.231063742629256</v>
      </c>
      <c r="T61" s="141">
        <v>14279</v>
      </c>
      <c r="U61" s="141">
        <f t="shared" si="19"/>
        <v>42837</v>
      </c>
      <c r="V61" s="150">
        <v>2999.83635032549</v>
      </c>
      <c r="W61" s="150">
        <f t="shared" si="20"/>
        <v>8999.50905097647</v>
      </c>
      <c r="X61" s="151">
        <f t="shared" si="2"/>
        <v>0.210087285546991</v>
      </c>
      <c r="Y61" s="85">
        <v>29834.01</v>
      </c>
      <c r="Z61" s="85">
        <v>9243.41</v>
      </c>
      <c r="AA61" s="137">
        <f t="shared" si="21"/>
        <v>1.04460819327731</v>
      </c>
      <c r="AB61" s="137">
        <f t="shared" si="22"/>
        <v>1.2320570773862</v>
      </c>
      <c r="AC61" s="140">
        <f t="shared" si="23"/>
        <v>0.835756786284562</v>
      </c>
      <c r="AD61" s="140">
        <f t="shared" si="24"/>
        <v>1.12064664236929</v>
      </c>
      <c r="AE61" s="151">
        <f t="shared" si="25"/>
        <v>0.69645423348974</v>
      </c>
      <c r="AF61" s="151">
        <f t="shared" si="26"/>
        <v>1.02710158383552</v>
      </c>
    </row>
    <row r="62" customFormat="1" ht="14.25" customHeight="1" spans="1:32">
      <c r="A62" s="226">
        <v>59</v>
      </c>
      <c r="B62" s="226">
        <v>101453</v>
      </c>
      <c r="C62" s="227" t="s">
        <v>140</v>
      </c>
      <c r="D62" s="227" t="s">
        <v>91</v>
      </c>
      <c r="E62" s="228"/>
      <c r="F62" s="229" t="s">
        <v>141</v>
      </c>
      <c r="G62" s="230">
        <v>3</v>
      </c>
      <c r="H62" s="230">
        <v>1200</v>
      </c>
      <c r="I62" s="234"/>
      <c r="J62" s="130">
        <v>10329</v>
      </c>
      <c r="K62" s="130">
        <f t="shared" si="15"/>
        <v>30987</v>
      </c>
      <c r="L62" s="131">
        <v>2534.23880150342</v>
      </c>
      <c r="M62" s="131">
        <f t="shared" si="16"/>
        <v>7602.71640451026</v>
      </c>
      <c r="N62" s="137">
        <f t="shared" si="0"/>
        <v>0.245351805741448</v>
      </c>
      <c r="O62" s="138">
        <v>12912</v>
      </c>
      <c r="P62" s="138">
        <f t="shared" si="17"/>
        <v>38736</v>
      </c>
      <c r="Q62" s="139">
        <v>2786.57921531357</v>
      </c>
      <c r="R62" s="139">
        <f t="shared" si="18"/>
        <v>8359.73764594071</v>
      </c>
      <c r="S62" s="140">
        <f t="shared" si="1"/>
        <v>0.215813136254149</v>
      </c>
      <c r="T62" s="141">
        <v>15494</v>
      </c>
      <c r="U62" s="141">
        <f t="shared" si="19"/>
        <v>46482</v>
      </c>
      <c r="V62" s="150">
        <v>3040.25067774062</v>
      </c>
      <c r="W62" s="150">
        <f t="shared" si="20"/>
        <v>9120.75203322186</v>
      </c>
      <c r="X62" s="151">
        <f t="shared" si="2"/>
        <v>0.196221161594206</v>
      </c>
      <c r="Y62" s="85">
        <v>26919.27</v>
      </c>
      <c r="Z62" s="85">
        <v>8562.4</v>
      </c>
      <c r="AA62" s="137">
        <f t="shared" si="21"/>
        <v>0.868727853616033</v>
      </c>
      <c r="AB62" s="137">
        <f t="shared" si="22"/>
        <v>1.12622904030991</v>
      </c>
      <c r="AC62" s="140">
        <f t="shared" si="23"/>
        <v>0.694941914498141</v>
      </c>
      <c r="AD62" s="140">
        <f t="shared" si="24"/>
        <v>1.02424266916531</v>
      </c>
      <c r="AE62" s="151">
        <f t="shared" si="25"/>
        <v>0.57913321285659</v>
      </c>
      <c r="AF62" s="151">
        <f t="shared" si="26"/>
        <v>0.938782237343139</v>
      </c>
    </row>
    <row r="63" customFormat="1" ht="14.25" customHeight="1" spans="1:32">
      <c r="A63" s="226">
        <v>60</v>
      </c>
      <c r="B63" s="226">
        <v>103199</v>
      </c>
      <c r="C63" s="227" t="s">
        <v>142</v>
      </c>
      <c r="D63" s="227" t="s">
        <v>28</v>
      </c>
      <c r="E63" s="228">
        <v>30</v>
      </c>
      <c r="F63" s="229" t="s">
        <v>143</v>
      </c>
      <c r="G63" s="230">
        <v>3</v>
      </c>
      <c r="H63" s="230">
        <v>1200</v>
      </c>
      <c r="I63" s="234"/>
      <c r="J63" s="130">
        <v>7023</v>
      </c>
      <c r="K63" s="130">
        <f t="shared" si="15"/>
        <v>21069</v>
      </c>
      <c r="L63" s="131">
        <v>1910.61451192706</v>
      </c>
      <c r="M63" s="131">
        <f t="shared" si="16"/>
        <v>5731.84353578118</v>
      </c>
      <c r="N63" s="137">
        <f t="shared" si="0"/>
        <v>0.272051048259584</v>
      </c>
      <c r="O63" s="138">
        <v>8779</v>
      </c>
      <c r="P63" s="138">
        <f t="shared" si="17"/>
        <v>26337</v>
      </c>
      <c r="Q63" s="139">
        <v>2100.79691070314</v>
      </c>
      <c r="R63" s="139">
        <f t="shared" si="18"/>
        <v>6302.39073210942</v>
      </c>
      <c r="S63" s="140">
        <f t="shared" si="1"/>
        <v>0.239297973653393</v>
      </c>
      <c r="T63" s="141">
        <v>10535</v>
      </c>
      <c r="U63" s="141">
        <f t="shared" si="19"/>
        <v>31605</v>
      </c>
      <c r="V63" s="150">
        <v>2292.14204362774</v>
      </c>
      <c r="W63" s="150">
        <f t="shared" si="20"/>
        <v>6876.42613088322</v>
      </c>
      <c r="X63" s="151">
        <f t="shared" si="2"/>
        <v>0.217573995598267</v>
      </c>
      <c r="Y63" s="85">
        <v>26826.92</v>
      </c>
      <c r="Z63" s="85">
        <v>8885.59</v>
      </c>
      <c r="AA63" s="137">
        <f t="shared" si="21"/>
        <v>1.27328871802174</v>
      </c>
      <c r="AB63" s="137">
        <f t="shared" si="22"/>
        <v>1.55021503021349</v>
      </c>
      <c r="AC63" s="140">
        <f t="shared" si="23"/>
        <v>1.01860196681475</v>
      </c>
      <c r="AD63" s="140">
        <f t="shared" si="24"/>
        <v>1.40987608951786</v>
      </c>
      <c r="AE63" s="151">
        <f t="shared" si="25"/>
        <v>0.848818857775668</v>
      </c>
      <c r="AF63" s="151">
        <f t="shared" si="26"/>
        <v>1.29218140802724</v>
      </c>
    </row>
    <row r="64" customFormat="1" ht="14.25" customHeight="1" spans="1:32">
      <c r="A64" s="226">
        <v>61</v>
      </c>
      <c r="B64" s="226">
        <v>102935</v>
      </c>
      <c r="C64" s="227" t="s">
        <v>144</v>
      </c>
      <c r="D64" s="227" t="s">
        <v>34</v>
      </c>
      <c r="E64" s="228"/>
      <c r="F64" s="229" t="s">
        <v>142</v>
      </c>
      <c r="G64" s="230">
        <v>3</v>
      </c>
      <c r="H64" s="230">
        <v>1200</v>
      </c>
      <c r="I64" s="234"/>
      <c r="J64" s="130">
        <v>7190</v>
      </c>
      <c r="K64" s="130">
        <f t="shared" si="15"/>
        <v>21570</v>
      </c>
      <c r="L64" s="131">
        <v>1969.38851294354</v>
      </c>
      <c r="M64" s="131">
        <f t="shared" si="16"/>
        <v>5908.16553883062</v>
      </c>
      <c r="N64" s="137">
        <f t="shared" si="0"/>
        <v>0.273906608197989</v>
      </c>
      <c r="O64" s="138">
        <v>8988</v>
      </c>
      <c r="P64" s="138">
        <f t="shared" si="17"/>
        <v>26964</v>
      </c>
      <c r="Q64" s="139">
        <v>2165.48007082335</v>
      </c>
      <c r="R64" s="139">
        <f t="shared" si="18"/>
        <v>6496.44021247005</v>
      </c>
      <c r="S64" s="140">
        <f t="shared" si="1"/>
        <v>0.240930136940738</v>
      </c>
      <c r="T64" s="141">
        <v>10785</v>
      </c>
      <c r="U64" s="141">
        <f t="shared" si="19"/>
        <v>32355</v>
      </c>
      <c r="V64" s="150">
        <v>2362.54039666999</v>
      </c>
      <c r="W64" s="150">
        <f t="shared" si="20"/>
        <v>7087.62119000997</v>
      </c>
      <c r="X64" s="151">
        <f t="shared" si="2"/>
        <v>0.219057987637459</v>
      </c>
      <c r="Y64" s="85">
        <v>27427.84</v>
      </c>
      <c r="Z64" s="85">
        <v>8636.97</v>
      </c>
      <c r="AA64" s="137">
        <f t="shared" si="21"/>
        <v>1.27157348168753</v>
      </c>
      <c r="AB64" s="137">
        <f t="shared" si="22"/>
        <v>1.46187000740495</v>
      </c>
      <c r="AC64" s="140">
        <f t="shared" si="23"/>
        <v>1.01720219551995</v>
      </c>
      <c r="AD64" s="140">
        <f t="shared" si="24"/>
        <v>1.3294927248651</v>
      </c>
      <c r="AE64" s="151">
        <f t="shared" si="25"/>
        <v>0.847715654458353</v>
      </c>
      <c r="AF64" s="151">
        <f t="shared" si="26"/>
        <v>1.2185992688455</v>
      </c>
    </row>
    <row r="65" customFormat="1" ht="14.25" customHeight="1" spans="1:32">
      <c r="A65" s="226">
        <v>62</v>
      </c>
      <c r="B65" s="226">
        <v>591</v>
      </c>
      <c r="C65" s="227" t="s">
        <v>145</v>
      </c>
      <c r="D65" s="227" t="s">
        <v>43</v>
      </c>
      <c r="E65" s="228">
        <v>31</v>
      </c>
      <c r="F65" s="229" t="s">
        <v>146</v>
      </c>
      <c r="G65" s="230">
        <v>3</v>
      </c>
      <c r="H65" s="230">
        <v>1200</v>
      </c>
      <c r="I65" s="234"/>
      <c r="J65" s="130">
        <v>6800</v>
      </c>
      <c r="K65" s="130">
        <f t="shared" si="15"/>
        <v>20400</v>
      </c>
      <c r="L65" s="131">
        <v>1826.87852302926</v>
      </c>
      <c r="M65" s="131">
        <f t="shared" si="16"/>
        <v>5480.63556908778</v>
      </c>
      <c r="N65" s="137">
        <f t="shared" si="0"/>
        <v>0.268658606327832</v>
      </c>
      <c r="O65" s="138">
        <v>8500</v>
      </c>
      <c r="P65" s="138">
        <f t="shared" si="17"/>
        <v>25500</v>
      </c>
      <c r="Q65" s="139">
        <v>2008.66864632824</v>
      </c>
      <c r="R65" s="139">
        <f t="shared" si="18"/>
        <v>6026.00593898472</v>
      </c>
      <c r="S65" s="140">
        <f t="shared" si="1"/>
        <v>0.236313958391558</v>
      </c>
      <c r="T65" s="141">
        <v>10200</v>
      </c>
      <c r="U65" s="141">
        <f t="shared" si="19"/>
        <v>30600</v>
      </c>
      <c r="V65" s="150">
        <v>2191.58093088215</v>
      </c>
      <c r="W65" s="150">
        <f t="shared" si="20"/>
        <v>6574.74279264645</v>
      </c>
      <c r="X65" s="151">
        <f t="shared" si="2"/>
        <v>0.214860875576681</v>
      </c>
      <c r="Y65" s="85">
        <v>20494.12</v>
      </c>
      <c r="Z65" s="85">
        <v>6082.65</v>
      </c>
      <c r="AA65" s="137">
        <f t="shared" si="21"/>
        <v>1.0046137254902</v>
      </c>
      <c r="AB65" s="137">
        <f t="shared" si="22"/>
        <v>1.1098439083065</v>
      </c>
      <c r="AC65" s="140">
        <f t="shared" si="23"/>
        <v>0.803690980392157</v>
      </c>
      <c r="AD65" s="140">
        <f t="shared" si="24"/>
        <v>1.00939993448211</v>
      </c>
      <c r="AE65" s="151">
        <f t="shared" si="25"/>
        <v>0.669742483660131</v>
      </c>
      <c r="AF65" s="151">
        <f t="shared" si="26"/>
        <v>0.925154061814124</v>
      </c>
    </row>
    <row r="66" customFormat="1" ht="14.25" customHeight="1" spans="1:32">
      <c r="A66" s="226">
        <v>63</v>
      </c>
      <c r="B66" s="226">
        <v>748</v>
      </c>
      <c r="C66" s="227" t="s">
        <v>147</v>
      </c>
      <c r="D66" s="227" t="s">
        <v>43</v>
      </c>
      <c r="E66" s="228"/>
      <c r="F66" s="229" t="s">
        <v>148</v>
      </c>
      <c r="G66" s="230">
        <v>3</v>
      </c>
      <c r="H66" s="230">
        <v>1200</v>
      </c>
      <c r="I66" s="234"/>
      <c r="J66" s="130">
        <v>7658</v>
      </c>
      <c r="K66" s="130">
        <f t="shared" si="15"/>
        <v>22974</v>
      </c>
      <c r="L66" s="131">
        <v>2022.68474692898</v>
      </c>
      <c r="M66" s="131">
        <f t="shared" si="16"/>
        <v>6068.05424078694</v>
      </c>
      <c r="N66" s="137">
        <f t="shared" si="0"/>
        <v>0.26412702362614</v>
      </c>
      <c r="O66" s="138">
        <v>9572</v>
      </c>
      <c r="P66" s="138">
        <f t="shared" si="17"/>
        <v>28716</v>
      </c>
      <c r="Q66" s="139">
        <v>2223.84310936976</v>
      </c>
      <c r="R66" s="139">
        <f t="shared" si="18"/>
        <v>6671.52932810928</v>
      </c>
      <c r="S66" s="140">
        <f t="shared" si="1"/>
        <v>0.232327947071642</v>
      </c>
      <c r="T66" s="141">
        <v>11486</v>
      </c>
      <c r="U66" s="141">
        <f t="shared" si="19"/>
        <v>34458</v>
      </c>
      <c r="V66" s="150">
        <v>2426.26499838301</v>
      </c>
      <c r="W66" s="150">
        <f t="shared" si="20"/>
        <v>7278.79499514903</v>
      </c>
      <c r="X66" s="151">
        <f t="shared" si="2"/>
        <v>0.211236722826311</v>
      </c>
      <c r="Y66" s="85">
        <v>23000.16</v>
      </c>
      <c r="Z66" s="85">
        <v>6286.28</v>
      </c>
      <c r="AA66" s="137">
        <f t="shared" si="21"/>
        <v>1.00113867850614</v>
      </c>
      <c r="AB66" s="137">
        <f t="shared" si="22"/>
        <v>1.03596305348529</v>
      </c>
      <c r="AC66" s="140">
        <f t="shared" si="23"/>
        <v>0.800952778938571</v>
      </c>
      <c r="AD66" s="140">
        <f t="shared" si="24"/>
        <v>0.942254720145484</v>
      </c>
      <c r="AE66" s="151">
        <f t="shared" si="25"/>
        <v>0.667483893435487</v>
      </c>
      <c r="AF66" s="151">
        <f t="shared" si="26"/>
        <v>0.863642952465278</v>
      </c>
    </row>
    <row r="67" customFormat="1" ht="14.25" customHeight="1" spans="1:32">
      <c r="A67" s="220">
        <v>64</v>
      </c>
      <c r="B67" s="220">
        <v>727</v>
      </c>
      <c r="C67" s="221" t="s">
        <v>149</v>
      </c>
      <c r="D67" s="221" t="s">
        <v>28</v>
      </c>
      <c r="E67" s="222">
        <v>32</v>
      </c>
      <c r="F67" s="223" t="s">
        <v>150</v>
      </c>
      <c r="G67" s="224">
        <v>3</v>
      </c>
      <c r="H67" s="224">
        <v>1200</v>
      </c>
      <c r="I67" s="141">
        <v>7</v>
      </c>
      <c r="J67" s="130">
        <v>7284</v>
      </c>
      <c r="K67" s="130">
        <f t="shared" si="15"/>
        <v>21852</v>
      </c>
      <c r="L67" s="131">
        <v>1834.65681886552</v>
      </c>
      <c r="M67" s="131">
        <f t="shared" si="16"/>
        <v>5503.97045659656</v>
      </c>
      <c r="N67" s="137">
        <f t="shared" si="0"/>
        <v>0.251874906488951</v>
      </c>
      <c r="O67" s="138">
        <v>9105</v>
      </c>
      <c r="P67" s="138">
        <f t="shared" si="17"/>
        <v>27315</v>
      </c>
      <c r="Q67" s="139">
        <v>2017.22094948974</v>
      </c>
      <c r="R67" s="139">
        <f t="shared" si="18"/>
        <v>6051.66284846922</v>
      </c>
      <c r="S67" s="140">
        <f t="shared" si="1"/>
        <v>0.221550900548022</v>
      </c>
      <c r="T67" s="141">
        <v>10926</v>
      </c>
      <c r="U67" s="141">
        <f t="shared" si="19"/>
        <v>32778</v>
      </c>
      <c r="V67" s="150">
        <v>2200.91201919187</v>
      </c>
      <c r="W67" s="150">
        <f t="shared" si="20"/>
        <v>6602.73605757561</v>
      </c>
      <c r="X67" s="151">
        <f t="shared" si="2"/>
        <v>0.201438039464751</v>
      </c>
      <c r="Y67" s="85">
        <v>27559.05</v>
      </c>
      <c r="Z67" s="85">
        <v>7338.3</v>
      </c>
      <c r="AA67" s="137">
        <f t="shared" si="21"/>
        <v>1.26116831411312</v>
      </c>
      <c r="AB67" s="137">
        <f t="shared" si="22"/>
        <v>1.33327387162934</v>
      </c>
      <c r="AC67" s="140">
        <f t="shared" si="23"/>
        <v>1.0089346512905</v>
      </c>
      <c r="AD67" s="140">
        <f t="shared" si="24"/>
        <v>1.21260886201819</v>
      </c>
      <c r="AE67" s="151">
        <f t="shared" si="25"/>
        <v>0.840778876075416</v>
      </c>
      <c r="AF67" s="151">
        <f t="shared" si="26"/>
        <v>1.11140289964801</v>
      </c>
    </row>
    <row r="68" customFormat="1" ht="14.25" customHeight="1" spans="1:32">
      <c r="A68" s="220">
        <v>65</v>
      </c>
      <c r="B68" s="220">
        <v>584</v>
      </c>
      <c r="C68" s="221" t="s">
        <v>151</v>
      </c>
      <c r="D68" s="221" t="s">
        <v>31</v>
      </c>
      <c r="E68" s="222"/>
      <c r="F68" s="223" t="s">
        <v>152</v>
      </c>
      <c r="G68" s="224">
        <v>3</v>
      </c>
      <c r="H68" s="224">
        <v>1200</v>
      </c>
      <c r="I68" s="141"/>
      <c r="J68" s="130">
        <v>10058</v>
      </c>
      <c r="K68" s="130">
        <f t="shared" si="15"/>
        <v>30174</v>
      </c>
      <c r="L68" s="131">
        <v>2840.99185138886</v>
      </c>
      <c r="M68" s="131">
        <f t="shared" si="16"/>
        <v>8522.97555416658</v>
      </c>
      <c r="N68" s="137">
        <f t="shared" ref="N68:N105" si="27">L68/J68</f>
        <v>0.282460911850155</v>
      </c>
      <c r="O68" s="138">
        <v>12572</v>
      </c>
      <c r="P68" s="138">
        <f t="shared" si="17"/>
        <v>37716</v>
      </c>
      <c r="Q68" s="139">
        <v>3123.57074445527</v>
      </c>
      <c r="R68" s="139">
        <f t="shared" si="18"/>
        <v>9370.71223336581</v>
      </c>
      <c r="S68" s="140">
        <f t="shared" ref="S68:S105" si="28">Q68/O68</f>
        <v>0.248454561283429</v>
      </c>
      <c r="T68" s="141">
        <v>15086</v>
      </c>
      <c r="U68" s="141">
        <f t="shared" si="19"/>
        <v>45258</v>
      </c>
      <c r="V68" s="150">
        <v>3407.91727374399</v>
      </c>
      <c r="W68" s="150">
        <f t="shared" si="20"/>
        <v>10223.751821232</v>
      </c>
      <c r="X68" s="151">
        <f t="shared" ref="X68:X105" si="29">V68/T68</f>
        <v>0.225899328764682</v>
      </c>
      <c r="Y68" s="85">
        <v>33240.65</v>
      </c>
      <c r="Z68" s="85">
        <v>9147.63</v>
      </c>
      <c r="AA68" s="137">
        <f t="shared" si="21"/>
        <v>1.1016321999072</v>
      </c>
      <c r="AB68" s="137">
        <f t="shared" si="22"/>
        <v>1.07329065323061</v>
      </c>
      <c r="AC68" s="140">
        <f t="shared" si="23"/>
        <v>0.8813408102662</v>
      </c>
      <c r="AD68" s="140">
        <f t="shared" si="24"/>
        <v>0.976193673670664</v>
      </c>
      <c r="AE68" s="151">
        <f t="shared" si="25"/>
        <v>0.734470148923947</v>
      </c>
      <c r="AF68" s="151">
        <f t="shared" si="26"/>
        <v>0.894742963243967</v>
      </c>
    </row>
    <row r="69" customFormat="1" ht="14.25" customHeight="1" spans="1:32">
      <c r="A69" s="220">
        <v>66</v>
      </c>
      <c r="B69" s="220">
        <v>570</v>
      </c>
      <c r="C69" s="221" t="s">
        <v>153</v>
      </c>
      <c r="D69" s="221" t="s">
        <v>28</v>
      </c>
      <c r="E69" s="222">
        <v>33</v>
      </c>
      <c r="F69" s="223" t="s">
        <v>154</v>
      </c>
      <c r="G69" s="224">
        <v>3</v>
      </c>
      <c r="H69" s="224">
        <v>1200</v>
      </c>
      <c r="I69" s="141"/>
      <c r="J69" s="130">
        <v>7571</v>
      </c>
      <c r="K69" s="130">
        <f t="shared" ref="K69:K105" si="30">J69*3</f>
        <v>22713</v>
      </c>
      <c r="L69" s="131">
        <v>2028.14761755714</v>
      </c>
      <c r="M69" s="131">
        <f t="shared" ref="M69:M105" si="31">L69*3</f>
        <v>6084.44285267142</v>
      </c>
      <c r="N69" s="137">
        <f t="shared" si="27"/>
        <v>0.267883716491499</v>
      </c>
      <c r="O69" s="138">
        <v>9464</v>
      </c>
      <c r="P69" s="138">
        <f t="shared" ref="P69:P105" si="32">O69*3</f>
        <v>28392</v>
      </c>
      <c r="Q69" s="139">
        <v>2230.02465466694</v>
      </c>
      <c r="R69" s="139">
        <f t="shared" ref="R69:R105" si="33">Q69*3</f>
        <v>6690.07396400082</v>
      </c>
      <c r="S69" s="140">
        <f t="shared" si="28"/>
        <v>0.235632359960581</v>
      </c>
      <c r="T69" s="141">
        <v>11356</v>
      </c>
      <c r="U69" s="141">
        <f t="shared" ref="U69:U105" si="34">T69*3</f>
        <v>34068</v>
      </c>
      <c r="V69" s="150">
        <v>2432.92254593959</v>
      </c>
      <c r="W69" s="150">
        <f t="shared" ref="W69:W105" si="35">V69*3</f>
        <v>7298.76763781877</v>
      </c>
      <c r="X69" s="151">
        <f t="shared" si="29"/>
        <v>0.214241154098238</v>
      </c>
      <c r="Y69" s="85">
        <v>19817.41</v>
      </c>
      <c r="Z69" s="85">
        <v>6163.57</v>
      </c>
      <c r="AA69" s="137">
        <f t="shared" ref="AA69:AA105" si="36">Y69/K69</f>
        <v>0.872513978778673</v>
      </c>
      <c r="AB69" s="137">
        <f t="shared" ref="AB69:AB105" si="37">Z69/M69</f>
        <v>1.01300483039196</v>
      </c>
      <c r="AC69" s="140">
        <f t="shared" ref="AC69:AC105" si="38">Y69/P69</f>
        <v>0.697992744435052</v>
      </c>
      <c r="AD69" s="140">
        <f t="shared" ref="AD69:AD105" si="39">Z69/R69</f>
        <v>0.921300725995867</v>
      </c>
      <c r="AE69" s="151">
        <f t="shared" ref="AE69:AE105" si="40">Y69/U69</f>
        <v>0.581701596806387</v>
      </c>
      <c r="AF69" s="151">
        <f t="shared" ref="AF69:AF105" si="41">Z69/W69</f>
        <v>0.844467217734579</v>
      </c>
    </row>
    <row r="70" customFormat="1" ht="14.25" customHeight="1" spans="1:32">
      <c r="A70" s="220">
        <v>67</v>
      </c>
      <c r="B70" s="220">
        <v>102479</v>
      </c>
      <c r="C70" s="221" t="s">
        <v>155</v>
      </c>
      <c r="D70" s="221" t="s">
        <v>34</v>
      </c>
      <c r="E70" s="222"/>
      <c r="F70" s="223" t="s">
        <v>156</v>
      </c>
      <c r="G70" s="224">
        <v>3</v>
      </c>
      <c r="H70" s="224">
        <v>1200</v>
      </c>
      <c r="I70" s="141"/>
      <c r="J70" s="130">
        <v>6767</v>
      </c>
      <c r="K70" s="130">
        <f t="shared" si="30"/>
        <v>20301</v>
      </c>
      <c r="L70" s="131">
        <v>1730.89324982081</v>
      </c>
      <c r="M70" s="131">
        <f t="shared" si="31"/>
        <v>5192.67974946243</v>
      </c>
      <c r="N70" s="137">
        <f t="shared" si="27"/>
        <v>0.255784431774909</v>
      </c>
      <c r="O70" s="138">
        <v>8458</v>
      </c>
      <c r="P70" s="138">
        <f t="shared" si="32"/>
        <v>25374</v>
      </c>
      <c r="Q70" s="139">
        <v>1902.96327069996</v>
      </c>
      <c r="R70" s="139">
        <f t="shared" si="33"/>
        <v>5708.88981209988</v>
      </c>
      <c r="S70" s="140">
        <f t="shared" si="28"/>
        <v>0.224989745885547</v>
      </c>
      <c r="T70" s="141">
        <v>10150</v>
      </c>
      <c r="U70" s="141">
        <f t="shared" si="34"/>
        <v>30450</v>
      </c>
      <c r="V70" s="150">
        <v>2076.33169609027</v>
      </c>
      <c r="W70" s="150">
        <f t="shared" si="35"/>
        <v>6228.99508827081</v>
      </c>
      <c r="X70" s="151">
        <f t="shared" si="29"/>
        <v>0.204564699122194</v>
      </c>
      <c r="Y70" s="85">
        <v>21167.47</v>
      </c>
      <c r="Z70" s="85">
        <v>6269.02</v>
      </c>
      <c r="AA70" s="137">
        <f t="shared" si="36"/>
        <v>1.04268114871189</v>
      </c>
      <c r="AB70" s="137">
        <f t="shared" si="37"/>
        <v>1.20728030659873</v>
      </c>
      <c r="AC70" s="140">
        <f t="shared" si="38"/>
        <v>0.834218885473319</v>
      </c>
      <c r="AD70" s="140">
        <f t="shared" si="39"/>
        <v>1.0981154316051</v>
      </c>
      <c r="AE70" s="151">
        <f t="shared" si="40"/>
        <v>0.695155008210181</v>
      </c>
      <c r="AF70" s="151">
        <f t="shared" si="41"/>
        <v>1.00642558087814</v>
      </c>
    </row>
    <row r="71" customFormat="1" ht="14.25" customHeight="1" spans="1:32">
      <c r="A71" s="220">
        <v>68</v>
      </c>
      <c r="B71" s="220">
        <v>339</v>
      </c>
      <c r="C71" s="221" t="s">
        <v>157</v>
      </c>
      <c r="D71" s="221" t="s">
        <v>28</v>
      </c>
      <c r="E71" s="222">
        <v>34</v>
      </c>
      <c r="F71" s="223" t="s">
        <v>158</v>
      </c>
      <c r="G71" s="224">
        <v>3</v>
      </c>
      <c r="H71" s="224">
        <v>1200</v>
      </c>
      <c r="I71" s="141"/>
      <c r="J71" s="130">
        <v>6386</v>
      </c>
      <c r="K71" s="130">
        <f t="shared" si="30"/>
        <v>19158</v>
      </c>
      <c r="L71" s="131">
        <v>1497.69357499555</v>
      </c>
      <c r="M71" s="131">
        <f t="shared" si="31"/>
        <v>4493.08072498665</v>
      </c>
      <c r="N71" s="137">
        <f t="shared" si="27"/>
        <v>0.234527650328148</v>
      </c>
      <c r="O71" s="138">
        <v>7983</v>
      </c>
      <c r="P71" s="138">
        <f t="shared" si="32"/>
        <v>23949</v>
      </c>
      <c r="Q71" s="139">
        <v>1646.83011120373</v>
      </c>
      <c r="R71" s="139">
        <f t="shared" si="33"/>
        <v>4940.49033361119</v>
      </c>
      <c r="S71" s="140">
        <f t="shared" si="28"/>
        <v>0.206292134686675</v>
      </c>
      <c r="T71" s="141">
        <v>9579</v>
      </c>
      <c r="U71" s="141">
        <f t="shared" si="34"/>
        <v>28737</v>
      </c>
      <c r="V71" s="150">
        <v>1796.68031447562</v>
      </c>
      <c r="W71" s="150">
        <f t="shared" si="35"/>
        <v>5390.04094342686</v>
      </c>
      <c r="X71" s="151">
        <f t="shared" si="29"/>
        <v>0.187564496761209</v>
      </c>
      <c r="Y71" s="85">
        <v>30412.56</v>
      </c>
      <c r="Z71" s="85">
        <v>7414.79</v>
      </c>
      <c r="AA71" s="137">
        <f t="shared" si="36"/>
        <v>1.58746006890072</v>
      </c>
      <c r="AB71" s="137">
        <f t="shared" si="37"/>
        <v>1.65026859160694</v>
      </c>
      <c r="AC71" s="140">
        <f t="shared" si="38"/>
        <v>1.26988851309032</v>
      </c>
      <c r="AD71" s="140">
        <f t="shared" si="39"/>
        <v>1.50082066744583</v>
      </c>
      <c r="AE71" s="151">
        <f t="shared" si="40"/>
        <v>1.05830671260048</v>
      </c>
      <c r="AF71" s="151">
        <f t="shared" si="41"/>
        <v>1.3756463221383</v>
      </c>
    </row>
    <row r="72" customFormat="1" ht="14.25" customHeight="1" spans="1:32">
      <c r="A72" s="220">
        <v>69</v>
      </c>
      <c r="B72" s="220">
        <v>743</v>
      </c>
      <c r="C72" s="221" t="s">
        <v>159</v>
      </c>
      <c r="D72" s="221" t="s">
        <v>31</v>
      </c>
      <c r="E72" s="222"/>
      <c r="F72" s="223" t="s">
        <v>160</v>
      </c>
      <c r="G72" s="224">
        <v>3</v>
      </c>
      <c r="H72" s="224">
        <v>1200</v>
      </c>
      <c r="I72" s="141"/>
      <c r="J72" s="130">
        <v>7047</v>
      </c>
      <c r="K72" s="130">
        <f t="shared" si="30"/>
        <v>21141</v>
      </c>
      <c r="L72" s="131">
        <v>1896.06316490037</v>
      </c>
      <c r="M72" s="131">
        <f t="shared" si="31"/>
        <v>5688.18949470111</v>
      </c>
      <c r="N72" s="137">
        <f t="shared" si="27"/>
        <v>0.269059623229796</v>
      </c>
      <c r="O72" s="138">
        <v>8809</v>
      </c>
      <c r="P72" s="138">
        <f t="shared" si="32"/>
        <v>26427</v>
      </c>
      <c r="Q72" s="139">
        <v>2084.79692169335</v>
      </c>
      <c r="R72" s="139">
        <f t="shared" si="33"/>
        <v>6254.39076508005</v>
      </c>
      <c r="S72" s="140">
        <f t="shared" si="28"/>
        <v>0.236666695617363</v>
      </c>
      <c r="T72" s="141">
        <v>10570</v>
      </c>
      <c r="U72" s="141">
        <f t="shared" si="34"/>
        <v>31710</v>
      </c>
      <c r="V72" s="150">
        <v>2274.46941230694</v>
      </c>
      <c r="W72" s="150">
        <f t="shared" si="35"/>
        <v>6823.40823692082</v>
      </c>
      <c r="X72" s="151">
        <f t="shared" si="29"/>
        <v>0.215181590568301</v>
      </c>
      <c r="Y72" s="85">
        <v>21193.88</v>
      </c>
      <c r="Z72" s="85">
        <v>6713.89</v>
      </c>
      <c r="AA72" s="137">
        <f t="shared" si="36"/>
        <v>1.00250130078993</v>
      </c>
      <c r="AB72" s="137">
        <f t="shared" si="37"/>
        <v>1.18032108569069</v>
      </c>
      <c r="AC72" s="140">
        <f t="shared" si="38"/>
        <v>0.801978279789609</v>
      </c>
      <c r="AD72" s="140">
        <f t="shared" si="39"/>
        <v>1.07346826448476</v>
      </c>
      <c r="AE72" s="151">
        <f t="shared" si="40"/>
        <v>0.668365815200252</v>
      </c>
      <c r="AF72" s="151">
        <f t="shared" si="41"/>
        <v>0.983949628526075</v>
      </c>
    </row>
    <row r="73" customFormat="1" ht="14.25" customHeight="1" spans="1:32">
      <c r="A73" s="220">
        <v>70</v>
      </c>
      <c r="B73" s="220">
        <v>573</v>
      </c>
      <c r="C73" s="221" t="s">
        <v>161</v>
      </c>
      <c r="D73" s="221" t="s">
        <v>31</v>
      </c>
      <c r="E73" s="222">
        <v>35</v>
      </c>
      <c r="F73" s="223" t="s">
        <v>162</v>
      </c>
      <c r="G73" s="224">
        <v>3</v>
      </c>
      <c r="H73" s="224">
        <v>1200</v>
      </c>
      <c r="I73" s="141"/>
      <c r="J73" s="130">
        <v>8020</v>
      </c>
      <c r="K73" s="130">
        <f t="shared" si="30"/>
        <v>24060</v>
      </c>
      <c r="L73" s="131">
        <v>2139.34440805159</v>
      </c>
      <c r="M73" s="131">
        <f t="shared" si="31"/>
        <v>6418.03322415477</v>
      </c>
      <c r="N73" s="137">
        <f t="shared" si="27"/>
        <v>0.266751173073764</v>
      </c>
      <c r="O73" s="138">
        <v>10025</v>
      </c>
      <c r="P73" s="138">
        <f t="shared" si="32"/>
        <v>30075</v>
      </c>
      <c r="Q73" s="139">
        <v>2352.22757396335</v>
      </c>
      <c r="R73" s="139">
        <f t="shared" si="33"/>
        <v>7056.68272189005</v>
      </c>
      <c r="S73" s="140">
        <f t="shared" si="28"/>
        <v>0.234636166978888</v>
      </c>
      <c r="T73" s="141">
        <v>12030</v>
      </c>
      <c r="U73" s="141">
        <f t="shared" si="34"/>
        <v>36090</v>
      </c>
      <c r="V73" s="150">
        <v>2566.42483349186</v>
      </c>
      <c r="W73" s="150">
        <f t="shared" si="35"/>
        <v>7699.27450047558</v>
      </c>
      <c r="X73" s="151">
        <f t="shared" si="29"/>
        <v>0.213335397630246</v>
      </c>
      <c r="Y73" s="85">
        <v>24077.67</v>
      </c>
      <c r="Z73" s="85">
        <v>6675.89</v>
      </c>
      <c r="AA73" s="137">
        <f t="shared" si="36"/>
        <v>1.00073441396509</v>
      </c>
      <c r="AB73" s="137">
        <f t="shared" si="37"/>
        <v>1.04017691508276</v>
      </c>
      <c r="AC73" s="140">
        <f t="shared" si="38"/>
        <v>0.80058753117207</v>
      </c>
      <c r="AD73" s="140">
        <f t="shared" si="39"/>
        <v>0.946037998745669</v>
      </c>
      <c r="AE73" s="151">
        <f t="shared" si="40"/>
        <v>0.667156275976725</v>
      </c>
      <c r="AF73" s="151">
        <f t="shared" si="41"/>
        <v>0.867080398235916</v>
      </c>
    </row>
    <row r="74" customFormat="1" ht="14.25" customHeight="1" spans="1:32">
      <c r="A74" s="220">
        <v>71</v>
      </c>
      <c r="B74" s="223">
        <v>105267</v>
      </c>
      <c r="C74" s="225" t="s">
        <v>163</v>
      </c>
      <c r="D74" s="221" t="s">
        <v>28</v>
      </c>
      <c r="E74" s="222"/>
      <c r="F74" s="223" t="s">
        <v>164</v>
      </c>
      <c r="G74" s="224">
        <v>3</v>
      </c>
      <c r="H74" s="224">
        <v>1200</v>
      </c>
      <c r="I74" s="141"/>
      <c r="J74" s="130">
        <v>6135</v>
      </c>
      <c r="K74" s="130">
        <f t="shared" si="30"/>
        <v>18405</v>
      </c>
      <c r="L74" s="131">
        <v>1320.88891150728</v>
      </c>
      <c r="M74" s="131">
        <f t="shared" si="31"/>
        <v>3962.66673452184</v>
      </c>
      <c r="N74" s="137">
        <f t="shared" si="27"/>
        <v>0.215303816056606</v>
      </c>
      <c r="O74" s="138">
        <v>7668</v>
      </c>
      <c r="P74" s="138">
        <f t="shared" si="32"/>
        <v>23004</v>
      </c>
      <c r="Q74" s="139">
        <v>1452.18668015945</v>
      </c>
      <c r="R74" s="139">
        <f t="shared" si="33"/>
        <v>4356.56004047835</v>
      </c>
      <c r="S74" s="140">
        <f t="shared" si="28"/>
        <v>0.189382717809005</v>
      </c>
      <c r="T74" s="141">
        <v>9202</v>
      </c>
      <c r="U74" s="141">
        <f t="shared" si="34"/>
        <v>27606</v>
      </c>
      <c r="V74" s="150">
        <v>1584.49378463726</v>
      </c>
      <c r="W74" s="150">
        <f t="shared" si="35"/>
        <v>4753.48135391178</v>
      </c>
      <c r="X74" s="151">
        <f t="shared" si="29"/>
        <v>0.172190152644779</v>
      </c>
      <c r="Y74" s="85">
        <v>12033.2</v>
      </c>
      <c r="Z74" s="85">
        <v>3979.66</v>
      </c>
      <c r="AA74" s="137">
        <f t="shared" si="36"/>
        <v>0.653800597663678</v>
      </c>
      <c r="AB74" s="137">
        <f t="shared" si="37"/>
        <v>1.00428834081103</v>
      </c>
      <c r="AC74" s="140">
        <f t="shared" si="38"/>
        <v>0.523091636237176</v>
      </c>
      <c r="AD74" s="140">
        <f t="shared" si="39"/>
        <v>0.913486779253255</v>
      </c>
      <c r="AE74" s="151">
        <f t="shared" si="40"/>
        <v>0.435890748388032</v>
      </c>
      <c r="AF74" s="151">
        <f t="shared" si="41"/>
        <v>0.837209553104699</v>
      </c>
    </row>
    <row r="75" customFormat="1" ht="14.25" customHeight="1" spans="1:32">
      <c r="A75" s="223">
        <v>72</v>
      </c>
      <c r="B75" s="223">
        <v>549</v>
      </c>
      <c r="C75" s="225" t="s">
        <v>165</v>
      </c>
      <c r="D75" s="225" t="s">
        <v>43</v>
      </c>
      <c r="E75" s="222">
        <v>36</v>
      </c>
      <c r="F75" s="223" t="s">
        <v>166</v>
      </c>
      <c r="G75" s="224">
        <v>3</v>
      </c>
      <c r="H75" s="224">
        <v>1200</v>
      </c>
      <c r="I75" s="141"/>
      <c r="J75" s="130">
        <v>6800</v>
      </c>
      <c r="K75" s="130">
        <f t="shared" si="30"/>
        <v>20400</v>
      </c>
      <c r="L75" s="131">
        <v>1660.56</v>
      </c>
      <c r="M75" s="131">
        <f t="shared" si="31"/>
        <v>4981.68</v>
      </c>
      <c r="N75" s="137">
        <f t="shared" si="27"/>
        <v>0.2442</v>
      </c>
      <c r="O75" s="138">
        <v>8500</v>
      </c>
      <c r="P75" s="138">
        <f t="shared" si="32"/>
        <v>25500</v>
      </c>
      <c r="Q75" s="139">
        <v>1825.8</v>
      </c>
      <c r="R75" s="139">
        <f t="shared" si="33"/>
        <v>5477.4</v>
      </c>
      <c r="S75" s="140">
        <f t="shared" si="28"/>
        <v>0.2148</v>
      </c>
      <c r="T75" s="141">
        <v>10200</v>
      </c>
      <c r="U75" s="141">
        <f t="shared" si="34"/>
        <v>30600</v>
      </c>
      <c r="V75" s="150">
        <v>1992.06</v>
      </c>
      <c r="W75" s="150">
        <f t="shared" si="35"/>
        <v>5976.18</v>
      </c>
      <c r="X75" s="151">
        <f t="shared" si="29"/>
        <v>0.1953</v>
      </c>
      <c r="Y75" s="85">
        <v>39226.16</v>
      </c>
      <c r="Z75" s="85">
        <v>9737.03</v>
      </c>
      <c r="AA75" s="137">
        <f t="shared" si="36"/>
        <v>1.92285098039216</v>
      </c>
      <c r="AB75" s="137">
        <f t="shared" si="37"/>
        <v>1.95456753544989</v>
      </c>
      <c r="AC75" s="140">
        <f t="shared" si="38"/>
        <v>1.53828078431373</v>
      </c>
      <c r="AD75" s="140">
        <f t="shared" si="39"/>
        <v>1.77767371380582</v>
      </c>
      <c r="AE75" s="151">
        <f t="shared" si="40"/>
        <v>1.28190065359477</v>
      </c>
      <c r="AF75" s="151">
        <f t="shared" si="41"/>
        <v>1.62930668085633</v>
      </c>
    </row>
    <row r="76" customFormat="1" ht="14.25" customHeight="1" spans="1:32">
      <c r="A76" s="223">
        <v>73</v>
      </c>
      <c r="B76" s="223">
        <v>539</v>
      </c>
      <c r="C76" s="225" t="s">
        <v>167</v>
      </c>
      <c r="D76" s="225" t="s">
        <v>43</v>
      </c>
      <c r="E76" s="222"/>
      <c r="F76" s="223" t="s">
        <v>168</v>
      </c>
      <c r="G76" s="224">
        <v>3</v>
      </c>
      <c r="H76" s="224">
        <v>1200</v>
      </c>
      <c r="I76" s="141"/>
      <c r="J76" s="130">
        <v>6800</v>
      </c>
      <c r="K76" s="130">
        <f t="shared" si="30"/>
        <v>20400</v>
      </c>
      <c r="L76" s="131">
        <v>1660.56</v>
      </c>
      <c r="M76" s="131">
        <f t="shared" si="31"/>
        <v>4981.68</v>
      </c>
      <c r="N76" s="137">
        <f t="shared" si="27"/>
        <v>0.2442</v>
      </c>
      <c r="O76" s="138">
        <v>8500</v>
      </c>
      <c r="P76" s="138">
        <f t="shared" si="32"/>
        <v>25500</v>
      </c>
      <c r="Q76" s="139">
        <v>1825.8</v>
      </c>
      <c r="R76" s="139">
        <f t="shared" si="33"/>
        <v>5477.4</v>
      </c>
      <c r="S76" s="140">
        <f t="shared" si="28"/>
        <v>0.2148</v>
      </c>
      <c r="T76" s="141">
        <v>10200</v>
      </c>
      <c r="U76" s="141">
        <f t="shared" si="34"/>
        <v>30600</v>
      </c>
      <c r="V76" s="150">
        <v>1992.06</v>
      </c>
      <c r="W76" s="150">
        <f t="shared" si="35"/>
        <v>5976.18</v>
      </c>
      <c r="X76" s="151">
        <f t="shared" si="29"/>
        <v>0.1953</v>
      </c>
      <c r="Y76" s="85">
        <v>26384.91</v>
      </c>
      <c r="Z76" s="85">
        <v>6102.14</v>
      </c>
      <c r="AA76" s="137">
        <f t="shared" si="36"/>
        <v>1.29337794117647</v>
      </c>
      <c r="AB76" s="137">
        <f t="shared" si="37"/>
        <v>1.22491609256315</v>
      </c>
      <c r="AC76" s="140">
        <f t="shared" si="38"/>
        <v>1.03470235294118</v>
      </c>
      <c r="AD76" s="140">
        <f t="shared" si="39"/>
        <v>1.11405776463286</v>
      </c>
      <c r="AE76" s="151">
        <f t="shared" si="40"/>
        <v>0.862251960784314</v>
      </c>
      <c r="AF76" s="151">
        <f t="shared" si="41"/>
        <v>1.0210770090593</v>
      </c>
    </row>
    <row r="77" customFormat="1" ht="14.25" customHeight="1" spans="1:32">
      <c r="A77" s="226">
        <v>74</v>
      </c>
      <c r="B77" s="226">
        <v>717</v>
      </c>
      <c r="C77" s="227" t="s">
        <v>169</v>
      </c>
      <c r="D77" s="227" t="s">
        <v>43</v>
      </c>
      <c r="E77" s="228">
        <v>37</v>
      </c>
      <c r="F77" s="229" t="s">
        <v>170</v>
      </c>
      <c r="G77" s="230">
        <v>3</v>
      </c>
      <c r="H77" s="230">
        <v>1200</v>
      </c>
      <c r="I77" s="234">
        <v>8</v>
      </c>
      <c r="J77" s="130">
        <v>7888</v>
      </c>
      <c r="K77" s="130">
        <f t="shared" si="30"/>
        <v>23664</v>
      </c>
      <c r="L77" s="131">
        <v>2056.39349837513</v>
      </c>
      <c r="M77" s="131">
        <f t="shared" si="31"/>
        <v>6169.18049512539</v>
      </c>
      <c r="N77" s="137">
        <f t="shared" si="27"/>
        <v>0.26069897291774</v>
      </c>
      <c r="O77" s="138">
        <v>9860</v>
      </c>
      <c r="P77" s="138">
        <f t="shared" si="32"/>
        <v>29580</v>
      </c>
      <c r="Q77" s="139">
        <v>2261.02233543703</v>
      </c>
      <c r="R77" s="139">
        <f t="shared" si="33"/>
        <v>6783.06700631109</v>
      </c>
      <c r="S77" s="140">
        <f t="shared" si="28"/>
        <v>0.229312610084891</v>
      </c>
      <c r="T77" s="141">
        <v>11832</v>
      </c>
      <c r="U77" s="141">
        <f t="shared" si="34"/>
        <v>35496</v>
      </c>
      <c r="V77" s="150">
        <v>2466.91431346845</v>
      </c>
      <c r="W77" s="150">
        <f t="shared" si="35"/>
        <v>7400.74294040535</v>
      </c>
      <c r="X77" s="151">
        <f t="shared" si="29"/>
        <v>0.208495124532492</v>
      </c>
      <c r="Y77" s="85">
        <v>17429.24</v>
      </c>
      <c r="Z77" s="85">
        <v>4958.34</v>
      </c>
      <c r="AA77" s="137">
        <f t="shared" si="36"/>
        <v>0.736529749830967</v>
      </c>
      <c r="AB77" s="137">
        <f t="shared" si="37"/>
        <v>0.80372749734229</v>
      </c>
      <c r="AC77" s="140">
        <f t="shared" si="38"/>
        <v>0.589223799864774</v>
      </c>
      <c r="AD77" s="140">
        <f t="shared" si="39"/>
        <v>0.730987913783937</v>
      </c>
      <c r="AE77" s="151">
        <f t="shared" si="40"/>
        <v>0.491019833220645</v>
      </c>
      <c r="AF77" s="151">
        <f t="shared" si="41"/>
        <v>0.669978681860341</v>
      </c>
    </row>
    <row r="78" customFormat="1" ht="14.25" customHeight="1" spans="1:32">
      <c r="A78" s="226">
        <v>75</v>
      </c>
      <c r="B78" s="226">
        <v>56</v>
      </c>
      <c r="C78" s="227" t="s">
        <v>170</v>
      </c>
      <c r="D78" s="227" t="s">
        <v>91</v>
      </c>
      <c r="E78" s="228"/>
      <c r="F78" s="229" t="s">
        <v>171</v>
      </c>
      <c r="G78" s="230">
        <v>3</v>
      </c>
      <c r="H78" s="230">
        <v>1200</v>
      </c>
      <c r="I78" s="234"/>
      <c r="J78" s="130">
        <v>4525</v>
      </c>
      <c r="K78" s="130">
        <f t="shared" si="30"/>
        <v>13575</v>
      </c>
      <c r="L78" s="131">
        <v>1280.73372721998</v>
      </c>
      <c r="M78" s="131">
        <f t="shared" si="31"/>
        <v>3842.20118165994</v>
      </c>
      <c r="N78" s="137">
        <f t="shared" si="27"/>
        <v>0.28303507783867</v>
      </c>
      <c r="O78" s="138">
        <v>5656</v>
      </c>
      <c r="P78" s="138">
        <f t="shared" si="32"/>
        <v>16968</v>
      </c>
      <c r="Q78" s="139">
        <v>1408.11550685866</v>
      </c>
      <c r="R78" s="139">
        <f t="shared" si="33"/>
        <v>4224.34652057598</v>
      </c>
      <c r="S78" s="140">
        <f t="shared" si="28"/>
        <v>0.248959601636963</v>
      </c>
      <c r="T78" s="141">
        <v>6788</v>
      </c>
      <c r="U78" s="141">
        <f t="shared" si="34"/>
        <v>20364</v>
      </c>
      <c r="V78" s="150">
        <v>1536.52163703703</v>
      </c>
      <c r="W78" s="150">
        <f t="shared" si="35"/>
        <v>4609.56491111109</v>
      </c>
      <c r="X78" s="151">
        <f t="shared" si="29"/>
        <v>0.226358520482768</v>
      </c>
      <c r="Y78" s="85">
        <v>24759.24</v>
      </c>
      <c r="Z78" s="85">
        <v>6745.2</v>
      </c>
      <c r="AA78" s="137">
        <f t="shared" si="36"/>
        <v>1.82388508287293</v>
      </c>
      <c r="AB78" s="137">
        <f t="shared" si="37"/>
        <v>1.75555617238291</v>
      </c>
      <c r="AC78" s="140">
        <f t="shared" si="38"/>
        <v>1.45917256011315</v>
      </c>
      <c r="AD78" s="140">
        <f t="shared" si="39"/>
        <v>1.59674400931491</v>
      </c>
      <c r="AE78" s="151">
        <f t="shared" si="40"/>
        <v>1.21583382439599</v>
      </c>
      <c r="AF78" s="151">
        <f t="shared" si="41"/>
        <v>1.46330513401408</v>
      </c>
    </row>
    <row r="79" customFormat="1" ht="14.25" customHeight="1" spans="1:32">
      <c r="A79" s="226">
        <v>76</v>
      </c>
      <c r="B79" s="226">
        <v>732</v>
      </c>
      <c r="C79" s="227" t="s">
        <v>172</v>
      </c>
      <c r="D79" s="227" t="s">
        <v>43</v>
      </c>
      <c r="E79" s="228">
        <v>38</v>
      </c>
      <c r="F79" s="229" t="s">
        <v>173</v>
      </c>
      <c r="G79" s="230">
        <v>3</v>
      </c>
      <c r="H79" s="230">
        <v>1200</v>
      </c>
      <c r="I79" s="234"/>
      <c r="J79" s="130">
        <v>5014</v>
      </c>
      <c r="K79" s="130">
        <f t="shared" si="30"/>
        <v>15042</v>
      </c>
      <c r="L79" s="131">
        <v>1303.94405648356</v>
      </c>
      <c r="M79" s="131">
        <f t="shared" si="31"/>
        <v>3911.83216945068</v>
      </c>
      <c r="N79" s="137">
        <f t="shared" si="27"/>
        <v>0.260060641500511</v>
      </c>
      <c r="O79" s="138">
        <v>6267</v>
      </c>
      <c r="P79" s="138">
        <f t="shared" si="32"/>
        <v>18801</v>
      </c>
      <c r="Q79" s="139">
        <v>1433.58332781711</v>
      </c>
      <c r="R79" s="139">
        <f t="shared" si="33"/>
        <v>4300.74998345133</v>
      </c>
      <c r="S79" s="140">
        <f t="shared" si="28"/>
        <v>0.228751129378827</v>
      </c>
      <c r="T79" s="141">
        <v>7520</v>
      </c>
      <c r="U79" s="141">
        <f t="shared" si="34"/>
        <v>22560</v>
      </c>
      <c r="V79" s="150">
        <v>1564.04431410145</v>
      </c>
      <c r="W79" s="150">
        <f t="shared" si="35"/>
        <v>4692.13294230435</v>
      </c>
      <c r="X79" s="151">
        <f t="shared" si="29"/>
        <v>0.207984616236895</v>
      </c>
      <c r="Y79" s="85">
        <v>15356.54</v>
      </c>
      <c r="Z79" s="85">
        <v>4067.53</v>
      </c>
      <c r="AA79" s="137">
        <f t="shared" si="36"/>
        <v>1.02091078314054</v>
      </c>
      <c r="AB79" s="137">
        <f t="shared" si="37"/>
        <v>1.03980176648815</v>
      </c>
      <c r="AC79" s="140">
        <f t="shared" si="38"/>
        <v>0.816793787564491</v>
      </c>
      <c r="AD79" s="140">
        <f t="shared" si="39"/>
        <v>0.945772252665529</v>
      </c>
      <c r="AE79" s="151">
        <f t="shared" si="40"/>
        <v>0.680697695035461</v>
      </c>
      <c r="AF79" s="151">
        <f t="shared" si="41"/>
        <v>0.86688294002224</v>
      </c>
    </row>
    <row r="80" customFormat="1" ht="14.25" customHeight="1" spans="1:32">
      <c r="A80" s="226">
        <v>77</v>
      </c>
      <c r="B80" s="226">
        <v>740</v>
      </c>
      <c r="C80" s="227" t="s">
        <v>174</v>
      </c>
      <c r="D80" s="227" t="s">
        <v>31</v>
      </c>
      <c r="E80" s="228"/>
      <c r="F80" s="229" t="s">
        <v>175</v>
      </c>
      <c r="G80" s="230">
        <v>3</v>
      </c>
      <c r="H80" s="230">
        <v>1200</v>
      </c>
      <c r="I80" s="234"/>
      <c r="J80" s="130">
        <v>6444</v>
      </c>
      <c r="K80" s="130">
        <f t="shared" si="30"/>
        <v>19332</v>
      </c>
      <c r="L80" s="131">
        <v>1790.72154132324</v>
      </c>
      <c r="M80" s="131">
        <f t="shared" si="31"/>
        <v>5372.16462396972</v>
      </c>
      <c r="N80" s="137">
        <f t="shared" si="27"/>
        <v>0.277889748808696</v>
      </c>
      <c r="O80" s="138">
        <v>8054</v>
      </c>
      <c r="P80" s="138">
        <f t="shared" si="32"/>
        <v>24162</v>
      </c>
      <c r="Q80" s="139">
        <v>1968.66930027538</v>
      </c>
      <c r="R80" s="139">
        <f t="shared" si="33"/>
        <v>5906.00790082614</v>
      </c>
      <c r="S80" s="140">
        <f t="shared" si="28"/>
        <v>0.244433734824358</v>
      </c>
      <c r="T80" s="141">
        <v>9665</v>
      </c>
      <c r="U80" s="141">
        <f t="shared" si="34"/>
        <v>28995</v>
      </c>
      <c r="V80" s="150">
        <v>2147.9836349824</v>
      </c>
      <c r="W80" s="150">
        <f t="shared" si="35"/>
        <v>6443.9509049472</v>
      </c>
      <c r="X80" s="151">
        <f t="shared" si="29"/>
        <v>0.222243521467398</v>
      </c>
      <c r="Y80" s="85">
        <v>16228.73</v>
      </c>
      <c r="Z80" s="85">
        <v>5106.14</v>
      </c>
      <c r="AA80" s="137">
        <f t="shared" si="36"/>
        <v>0.839474963790606</v>
      </c>
      <c r="AB80" s="137">
        <f t="shared" si="37"/>
        <v>0.950480924805848</v>
      </c>
      <c r="AC80" s="140">
        <f t="shared" si="38"/>
        <v>0.671663355682477</v>
      </c>
      <c r="AD80" s="140">
        <f t="shared" si="39"/>
        <v>0.86456707910698</v>
      </c>
      <c r="AE80" s="151">
        <f t="shared" si="40"/>
        <v>0.559707880669081</v>
      </c>
      <c r="AF80" s="151">
        <f t="shared" si="41"/>
        <v>0.792392753346379</v>
      </c>
    </row>
    <row r="81" customFormat="1" ht="14.25" customHeight="1" spans="1:32">
      <c r="A81" s="226">
        <v>78</v>
      </c>
      <c r="B81" s="226">
        <v>371</v>
      </c>
      <c r="C81" s="227" t="s">
        <v>176</v>
      </c>
      <c r="D81" s="227" t="s">
        <v>43</v>
      </c>
      <c r="E81" s="228">
        <v>39</v>
      </c>
      <c r="F81" s="229" t="s">
        <v>177</v>
      </c>
      <c r="G81" s="230">
        <v>3</v>
      </c>
      <c r="H81" s="230">
        <v>1200</v>
      </c>
      <c r="I81" s="234"/>
      <c r="J81" s="130">
        <v>4935</v>
      </c>
      <c r="K81" s="130">
        <f t="shared" si="30"/>
        <v>14805</v>
      </c>
      <c r="L81" s="131">
        <v>1433.62900516611</v>
      </c>
      <c r="M81" s="131">
        <f t="shared" si="31"/>
        <v>4300.88701549833</v>
      </c>
      <c r="N81" s="137">
        <f t="shared" si="27"/>
        <v>0.29050233134065</v>
      </c>
      <c r="O81" s="138">
        <v>6168</v>
      </c>
      <c r="P81" s="138">
        <f t="shared" si="32"/>
        <v>18504</v>
      </c>
      <c r="Q81" s="139">
        <v>1576.0957737982</v>
      </c>
      <c r="R81" s="139">
        <f t="shared" si="33"/>
        <v>4728.2873213946</v>
      </c>
      <c r="S81" s="140">
        <f t="shared" si="28"/>
        <v>0.255527849189073</v>
      </c>
      <c r="T81" s="141">
        <v>7402</v>
      </c>
      <c r="U81" s="141">
        <f t="shared" si="34"/>
        <v>22206</v>
      </c>
      <c r="V81" s="150">
        <v>1719.71027645682</v>
      </c>
      <c r="W81" s="150">
        <f t="shared" si="35"/>
        <v>5159.13082937046</v>
      </c>
      <c r="X81" s="151">
        <f t="shared" si="29"/>
        <v>0.232330488578333</v>
      </c>
      <c r="Y81" s="85">
        <v>14890.24</v>
      </c>
      <c r="Z81" s="85">
        <v>4687.19</v>
      </c>
      <c r="AA81" s="137">
        <f t="shared" si="36"/>
        <v>1.00575751435326</v>
      </c>
      <c r="AB81" s="137">
        <f t="shared" si="37"/>
        <v>1.08981937519159</v>
      </c>
      <c r="AC81" s="140">
        <f t="shared" si="38"/>
        <v>0.804703847816688</v>
      </c>
      <c r="AD81" s="140">
        <f t="shared" si="39"/>
        <v>0.991308201342029</v>
      </c>
      <c r="AE81" s="151">
        <f t="shared" si="40"/>
        <v>0.670550301720256</v>
      </c>
      <c r="AF81" s="151">
        <f t="shared" si="41"/>
        <v>0.908523190246748</v>
      </c>
    </row>
    <row r="82" customFormat="1" ht="14.25" customHeight="1" spans="1:32">
      <c r="A82" s="226">
        <v>79</v>
      </c>
      <c r="B82" s="226">
        <v>594</v>
      </c>
      <c r="C82" s="227" t="s">
        <v>178</v>
      </c>
      <c r="D82" s="227" t="s">
        <v>43</v>
      </c>
      <c r="E82" s="228"/>
      <c r="F82" s="229" t="s">
        <v>179</v>
      </c>
      <c r="G82" s="230">
        <v>3</v>
      </c>
      <c r="H82" s="230">
        <v>1200</v>
      </c>
      <c r="I82" s="234"/>
      <c r="J82" s="130">
        <v>5964</v>
      </c>
      <c r="K82" s="130">
        <f t="shared" si="30"/>
        <v>17892</v>
      </c>
      <c r="L82" s="131">
        <v>1477.67852936713</v>
      </c>
      <c r="M82" s="131">
        <f t="shared" si="31"/>
        <v>4433.03558810139</v>
      </c>
      <c r="N82" s="137">
        <f t="shared" si="27"/>
        <v>0.247766353012597</v>
      </c>
      <c r="O82" s="138">
        <v>7455</v>
      </c>
      <c r="P82" s="138">
        <f t="shared" si="32"/>
        <v>22365</v>
      </c>
      <c r="Q82" s="139">
        <v>1624.72025034838</v>
      </c>
      <c r="R82" s="139">
        <f t="shared" si="33"/>
        <v>4874.16075104514</v>
      </c>
      <c r="S82" s="140">
        <f t="shared" si="28"/>
        <v>0.217936988644987</v>
      </c>
      <c r="T82" s="141">
        <v>8946</v>
      </c>
      <c r="U82" s="141">
        <f t="shared" si="34"/>
        <v>26838</v>
      </c>
      <c r="V82" s="150">
        <v>1772.66963627396</v>
      </c>
      <c r="W82" s="150">
        <f t="shared" si="35"/>
        <v>5318.00890882188</v>
      </c>
      <c r="X82" s="151">
        <f t="shared" si="29"/>
        <v>0.198152206156266</v>
      </c>
      <c r="Y82" s="85">
        <v>22436.57</v>
      </c>
      <c r="Z82" s="85">
        <v>5871.54</v>
      </c>
      <c r="AA82" s="137">
        <f t="shared" si="36"/>
        <v>1.2540001117818</v>
      </c>
      <c r="AB82" s="137">
        <f t="shared" si="37"/>
        <v>1.3244964727465</v>
      </c>
      <c r="AC82" s="140">
        <f t="shared" si="38"/>
        <v>1.00320008942544</v>
      </c>
      <c r="AD82" s="140">
        <f t="shared" si="39"/>
        <v>1.20462584225212</v>
      </c>
      <c r="AE82" s="151">
        <f t="shared" si="40"/>
        <v>0.836000074521201</v>
      </c>
      <c r="AF82" s="151">
        <f t="shared" si="41"/>
        <v>1.10408615342105</v>
      </c>
    </row>
    <row r="83" customFormat="1" ht="14.25" customHeight="1" spans="1:32">
      <c r="A83" s="226">
        <v>80</v>
      </c>
      <c r="B83" s="226">
        <v>738</v>
      </c>
      <c r="C83" s="227" t="s">
        <v>180</v>
      </c>
      <c r="D83" s="227" t="s">
        <v>91</v>
      </c>
      <c r="E83" s="228">
        <v>40</v>
      </c>
      <c r="F83" s="229" t="s">
        <v>181</v>
      </c>
      <c r="G83" s="230">
        <v>3</v>
      </c>
      <c r="H83" s="230">
        <v>1200</v>
      </c>
      <c r="I83" s="234"/>
      <c r="J83" s="130">
        <v>6028</v>
      </c>
      <c r="K83" s="130">
        <f t="shared" si="30"/>
        <v>18084</v>
      </c>
      <c r="L83" s="131">
        <v>1607.14843738121</v>
      </c>
      <c r="M83" s="131">
        <f t="shared" si="31"/>
        <v>4821.44531214363</v>
      </c>
      <c r="N83" s="137">
        <f t="shared" si="27"/>
        <v>0.266613874814401</v>
      </c>
      <c r="O83" s="138">
        <v>7535</v>
      </c>
      <c r="P83" s="138">
        <f t="shared" si="32"/>
        <v>22605</v>
      </c>
      <c r="Q83" s="139">
        <v>1767.07352758745</v>
      </c>
      <c r="R83" s="139">
        <f t="shared" si="33"/>
        <v>5301.22058276235</v>
      </c>
      <c r="S83" s="140">
        <f t="shared" si="28"/>
        <v>0.234515398485395</v>
      </c>
      <c r="T83" s="141">
        <v>9041</v>
      </c>
      <c r="U83" s="141">
        <f t="shared" si="34"/>
        <v>27123</v>
      </c>
      <c r="V83" s="150">
        <v>1927.77258411579</v>
      </c>
      <c r="W83" s="150">
        <f t="shared" si="35"/>
        <v>5783.31775234737</v>
      </c>
      <c r="X83" s="151">
        <f t="shared" si="29"/>
        <v>0.213225592756973</v>
      </c>
      <c r="Y83" s="85">
        <v>26379.51</v>
      </c>
      <c r="Z83" s="85">
        <v>7002.6</v>
      </c>
      <c r="AA83" s="137">
        <f t="shared" si="36"/>
        <v>1.45872096881221</v>
      </c>
      <c r="AB83" s="137">
        <f t="shared" si="37"/>
        <v>1.45238606821128</v>
      </c>
      <c r="AC83" s="140">
        <f t="shared" si="38"/>
        <v>1.16697677504977</v>
      </c>
      <c r="AD83" s="140">
        <f t="shared" si="39"/>
        <v>1.32094107209383</v>
      </c>
      <c r="AE83" s="151">
        <f t="shared" si="40"/>
        <v>0.972588209268886</v>
      </c>
      <c r="AF83" s="151">
        <f t="shared" si="41"/>
        <v>1.21082746960562</v>
      </c>
    </row>
    <row r="84" customFormat="1" ht="14.25" customHeight="1" spans="1:32">
      <c r="A84" s="226">
        <v>81</v>
      </c>
      <c r="B84" s="226">
        <v>723</v>
      </c>
      <c r="C84" s="227" t="s">
        <v>182</v>
      </c>
      <c r="D84" s="227" t="s">
        <v>34</v>
      </c>
      <c r="E84" s="228"/>
      <c r="F84" s="229" t="s">
        <v>180</v>
      </c>
      <c r="G84" s="230">
        <v>3</v>
      </c>
      <c r="H84" s="230">
        <v>1200</v>
      </c>
      <c r="I84" s="234"/>
      <c r="J84" s="130">
        <v>6892</v>
      </c>
      <c r="K84" s="130">
        <f t="shared" si="30"/>
        <v>20676</v>
      </c>
      <c r="L84" s="131">
        <v>1800.91959087337</v>
      </c>
      <c r="M84" s="131">
        <f t="shared" si="31"/>
        <v>5402.75877262011</v>
      </c>
      <c r="N84" s="137">
        <f t="shared" si="27"/>
        <v>0.261305802506293</v>
      </c>
      <c r="O84" s="138">
        <v>8614</v>
      </c>
      <c r="P84" s="138">
        <f t="shared" si="32"/>
        <v>25842</v>
      </c>
      <c r="Q84" s="139">
        <v>1979.89673080721</v>
      </c>
      <c r="R84" s="139">
        <f t="shared" si="33"/>
        <v>5939.69019242163</v>
      </c>
      <c r="S84" s="140">
        <f t="shared" si="28"/>
        <v>0.229846381565731</v>
      </c>
      <c r="T84" s="141">
        <v>10337</v>
      </c>
      <c r="U84" s="141">
        <f t="shared" si="34"/>
        <v>31011</v>
      </c>
      <c r="V84" s="150">
        <v>2160.23079902999</v>
      </c>
      <c r="W84" s="150">
        <f t="shared" si="35"/>
        <v>6480.69239708997</v>
      </c>
      <c r="X84" s="151">
        <f t="shared" si="29"/>
        <v>0.208980439105155</v>
      </c>
      <c r="Y84" s="85">
        <v>27035.11</v>
      </c>
      <c r="Z84" s="85">
        <v>7131.23</v>
      </c>
      <c r="AA84" s="137">
        <f t="shared" si="36"/>
        <v>1.30755997291546</v>
      </c>
      <c r="AB84" s="137">
        <f t="shared" si="37"/>
        <v>1.31992382042659</v>
      </c>
      <c r="AC84" s="140">
        <f t="shared" si="38"/>
        <v>1.04616941413203</v>
      </c>
      <c r="AD84" s="140">
        <f t="shared" si="39"/>
        <v>1.20060639006032</v>
      </c>
      <c r="AE84" s="151">
        <f t="shared" si="40"/>
        <v>0.871790977395118</v>
      </c>
      <c r="AF84" s="151">
        <f t="shared" si="41"/>
        <v>1.10038087954956</v>
      </c>
    </row>
    <row r="85" customFormat="1" ht="14.25" customHeight="1" spans="1:32">
      <c r="A85" s="226">
        <v>82</v>
      </c>
      <c r="B85" s="226">
        <v>716</v>
      </c>
      <c r="C85" s="227" t="s">
        <v>183</v>
      </c>
      <c r="D85" s="227" t="s">
        <v>43</v>
      </c>
      <c r="E85" s="228">
        <v>41</v>
      </c>
      <c r="F85" s="229" t="s">
        <v>184</v>
      </c>
      <c r="G85" s="230">
        <v>3</v>
      </c>
      <c r="H85" s="230">
        <v>1200</v>
      </c>
      <c r="I85" s="234"/>
      <c r="J85" s="130">
        <v>7255</v>
      </c>
      <c r="K85" s="130">
        <f t="shared" si="30"/>
        <v>21765</v>
      </c>
      <c r="L85" s="131">
        <v>2018.46026211977</v>
      </c>
      <c r="M85" s="131">
        <f t="shared" si="31"/>
        <v>6055.38078635931</v>
      </c>
      <c r="N85" s="137">
        <f t="shared" si="27"/>
        <v>0.278216438610582</v>
      </c>
      <c r="O85" s="138">
        <v>9069</v>
      </c>
      <c r="P85" s="138">
        <f t="shared" si="32"/>
        <v>27207</v>
      </c>
      <c r="Q85" s="139">
        <v>2219.37559624042</v>
      </c>
      <c r="R85" s="139">
        <f t="shared" si="33"/>
        <v>6658.12678872126</v>
      </c>
      <c r="S85" s="140">
        <f t="shared" si="28"/>
        <v>0.244721093421592</v>
      </c>
      <c r="T85" s="141">
        <v>10883</v>
      </c>
      <c r="U85" s="141">
        <f t="shared" si="34"/>
        <v>32649</v>
      </c>
      <c r="V85" s="150">
        <v>2421.51966266674</v>
      </c>
      <c r="W85" s="150">
        <f t="shared" si="35"/>
        <v>7264.55898800022</v>
      </c>
      <c r="X85" s="151">
        <f t="shared" si="29"/>
        <v>0.222504793041141</v>
      </c>
      <c r="Y85" s="85">
        <v>24650.56</v>
      </c>
      <c r="Z85" s="85">
        <v>6998.03</v>
      </c>
      <c r="AA85" s="137">
        <f t="shared" si="36"/>
        <v>1.13257799218929</v>
      </c>
      <c r="AB85" s="137">
        <f t="shared" si="37"/>
        <v>1.15567133544502</v>
      </c>
      <c r="AC85" s="140">
        <f t="shared" si="38"/>
        <v>0.906037416841254</v>
      </c>
      <c r="AD85" s="140">
        <f t="shared" si="39"/>
        <v>1.05105087693051</v>
      </c>
      <c r="AE85" s="151">
        <f t="shared" si="40"/>
        <v>0.755017305277344</v>
      </c>
      <c r="AF85" s="151">
        <f t="shared" si="41"/>
        <v>0.963311057362122</v>
      </c>
    </row>
    <row r="86" customFormat="1" ht="14.25" customHeight="1" spans="1:32">
      <c r="A86" s="226">
        <v>83</v>
      </c>
      <c r="B86" s="226">
        <v>733</v>
      </c>
      <c r="C86" s="227" t="s">
        <v>185</v>
      </c>
      <c r="D86" s="227" t="s">
        <v>31</v>
      </c>
      <c r="E86" s="228"/>
      <c r="F86" s="229" t="s">
        <v>186</v>
      </c>
      <c r="G86" s="230">
        <v>3</v>
      </c>
      <c r="H86" s="230">
        <v>1200</v>
      </c>
      <c r="I86" s="234"/>
      <c r="J86" s="130">
        <v>5359</v>
      </c>
      <c r="K86" s="130">
        <f t="shared" si="30"/>
        <v>16077</v>
      </c>
      <c r="L86" s="131">
        <v>1460.04737238321</v>
      </c>
      <c r="M86" s="131">
        <f t="shared" si="31"/>
        <v>4380.14211714963</v>
      </c>
      <c r="N86" s="137">
        <f t="shared" si="27"/>
        <v>0.27244772763262</v>
      </c>
      <c r="O86" s="138">
        <v>6699</v>
      </c>
      <c r="P86" s="138">
        <f t="shared" si="32"/>
        <v>20097</v>
      </c>
      <c r="Q86" s="139">
        <v>1605.39455334917</v>
      </c>
      <c r="R86" s="139">
        <f t="shared" si="33"/>
        <v>4816.18366004751</v>
      </c>
      <c r="S86" s="140">
        <f t="shared" si="28"/>
        <v>0.239646895558915</v>
      </c>
      <c r="T86" s="141">
        <v>8039</v>
      </c>
      <c r="U86" s="141">
        <f t="shared" si="34"/>
        <v>24117</v>
      </c>
      <c r="V86" s="150">
        <v>1751.62769148348</v>
      </c>
      <c r="W86" s="150">
        <f t="shared" si="35"/>
        <v>5254.88307445044</v>
      </c>
      <c r="X86" s="151">
        <f t="shared" si="29"/>
        <v>0.217891241632477</v>
      </c>
      <c r="Y86" s="85">
        <v>13762.45</v>
      </c>
      <c r="Z86" s="85">
        <v>4558.87</v>
      </c>
      <c r="AA86" s="137">
        <f t="shared" si="36"/>
        <v>0.856033463954718</v>
      </c>
      <c r="AB86" s="137">
        <f t="shared" si="37"/>
        <v>1.04080412874062</v>
      </c>
      <c r="AC86" s="140">
        <f t="shared" si="38"/>
        <v>0.684801214111559</v>
      </c>
      <c r="AD86" s="140">
        <f t="shared" si="39"/>
        <v>0.946573121332135</v>
      </c>
      <c r="AE86" s="151">
        <f t="shared" si="40"/>
        <v>0.57065348094705</v>
      </c>
      <c r="AF86" s="151">
        <f t="shared" si="41"/>
        <v>0.867549274724209</v>
      </c>
    </row>
    <row r="87" customFormat="1" ht="14.25" customHeight="1" spans="1:32">
      <c r="A87" s="220">
        <v>84</v>
      </c>
      <c r="B87" s="220">
        <v>720</v>
      </c>
      <c r="C87" s="221" t="s">
        <v>187</v>
      </c>
      <c r="D87" s="221" t="s">
        <v>43</v>
      </c>
      <c r="E87" s="222">
        <v>42</v>
      </c>
      <c r="F87" s="223" t="s">
        <v>188</v>
      </c>
      <c r="G87" s="224">
        <v>3</v>
      </c>
      <c r="H87" s="224">
        <v>1200</v>
      </c>
      <c r="I87" s="141">
        <v>9</v>
      </c>
      <c r="J87" s="130">
        <v>5024</v>
      </c>
      <c r="K87" s="130">
        <f t="shared" si="30"/>
        <v>15072</v>
      </c>
      <c r="L87" s="131">
        <v>1275.51300995803</v>
      </c>
      <c r="M87" s="131">
        <f t="shared" si="31"/>
        <v>3826.53902987409</v>
      </c>
      <c r="N87" s="137">
        <f t="shared" si="27"/>
        <v>0.253883958988461</v>
      </c>
      <c r="O87" s="138">
        <v>6280</v>
      </c>
      <c r="P87" s="138">
        <f t="shared" si="32"/>
        <v>18840</v>
      </c>
      <c r="Q87" s="139">
        <v>1402.43752323395</v>
      </c>
      <c r="R87" s="139">
        <f t="shared" si="33"/>
        <v>4207.31256970185</v>
      </c>
      <c r="S87" s="140">
        <f t="shared" si="28"/>
        <v>0.223318076948081</v>
      </c>
      <c r="T87" s="141">
        <v>7535</v>
      </c>
      <c r="U87" s="141">
        <f t="shared" si="34"/>
        <v>22605</v>
      </c>
      <c r="V87" s="150">
        <v>1529.94247637188</v>
      </c>
      <c r="W87" s="150">
        <f t="shared" si="35"/>
        <v>4589.82742911564</v>
      </c>
      <c r="X87" s="151">
        <f t="shared" si="29"/>
        <v>0.203044787839666</v>
      </c>
      <c r="Y87" s="85">
        <v>25814.79</v>
      </c>
      <c r="Z87" s="85">
        <v>6589.98</v>
      </c>
      <c r="AA87" s="137">
        <f t="shared" si="36"/>
        <v>1.71276472929936</v>
      </c>
      <c r="AB87" s="137">
        <f t="shared" si="37"/>
        <v>1.72217765154138</v>
      </c>
      <c r="AC87" s="140">
        <f t="shared" si="38"/>
        <v>1.37021178343949</v>
      </c>
      <c r="AD87" s="140">
        <f t="shared" si="39"/>
        <v>1.56631576352479</v>
      </c>
      <c r="AE87" s="151">
        <f t="shared" si="40"/>
        <v>1.14199469143995</v>
      </c>
      <c r="AF87" s="151">
        <f t="shared" si="41"/>
        <v>1.43577947140155</v>
      </c>
    </row>
    <row r="88" customFormat="1" ht="14.25" customHeight="1" spans="1:32">
      <c r="A88" s="220">
        <v>85</v>
      </c>
      <c r="B88" s="220">
        <v>710</v>
      </c>
      <c r="C88" s="221" t="s">
        <v>189</v>
      </c>
      <c r="D88" s="221" t="s">
        <v>91</v>
      </c>
      <c r="E88" s="222"/>
      <c r="F88" s="223" t="s">
        <v>190</v>
      </c>
      <c r="G88" s="224">
        <v>3</v>
      </c>
      <c r="H88" s="224">
        <v>1200</v>
      </c>
      <c r="I88" s="141"/>
      <c r="J88" s="130">
        <v>4245</v>
      </c>
      <c r="K88" s="130">
        <f t="shared" si="30"/>
        <v>12735</v>
      </c>
      <c r="L88" s="131">
        <v>1057.34272938519</v>
      </c>
      <c r="M88" s="131">
        <f t="shared" si="31"/>
        <v>3172.02818815557</v>
      </c>
      <c r="N88" s="137">
        <f t="shared" si="27"/>
        <v>0.249079559336912</v>
      </c>
      <c r="O88" s="138">
        <v>5306</v>
      </c>
      <c r="P88" s="138">
        <f t="shared" si="32"/>
        <v>15918</v>
      </c>
      <c r="Q88" s="139">
        <v>1162.50265056342</v>
      </c>
      <c r="R88" s="139">
        <f t="shared" si="33"/>
        <v>3487.50795169026</v>
      </c>
      <c r="S88" s="140">
        <f t="shared" si="28"/>
        <v>0.219092093962198</v>
      </c>
      <c r="T88" s="141">
        <v>6367</v>
      </c>
      <c r="U88" s="141">
        <f t="shared" si="34"/>
        <v>19101</v>
      </c>
      <c r="V88" s="150">
        <v>1268.32198998535</v>
      </c>
      <c r="W88" s="150">
        <f t="shared" si="35"/>
        <v>3804.96596995605</v>
      </c>
      <c r="X88" s="151">
        <f t="shared" si="29"/>
        <v>0.199202448560602</v>
      </c>
      <c r="Y88" s="85">
        <v>20029.84</v>
      </c>
      <c r="Z88" s="85">
        <v>5588.76</v>
      </c>
      <c r="AA88" s="137">
        <f t="shared" si="36"/>
        <v>1.5728182175108</v>
      </c>
      <c r="AB88" s="137">
        <f t="shared" si="37"/>
        <v>1.76188850429153</v>
      </c>
      <c r="AC88" s="140">
        <f t="shared" si="38"/>
        <v>1.25831385852494</v>
      </c>
      <c r="AD88" s="140">
        <f t="shared" si="39"/>
        <v>1.60250817415093</v>
      </c>
      <c r="AE88" s="151">
        <f t="shared" si="40"/>
        <v>1.04862782053296</v>
      </c>
      <c r="AF88" s="151">
        <f t="shared" si="41"/>
        <v>1.46880682879394</v>
      </c>
    </row>
    <row r="89" customFormat="1" ht="14.25" customHeight="1" spans="1:32">
      <c r="A89" s="220">
        <v>86</v>
      </c>
      <c r="B89" s="220">
        <v>752</v>
      </c>
      <c r="C89" s="221" t="s">
        <v>191</v>
      </c>
      <c r="D89" s="221" t="s">
        <v>28</v>
      </c>
      <c r="E89" s="222">
        <v>43</v>
      </c>
      <c r="F89" s="223" t="s">
        <v>192</v>
      </c>
      <c r="G89" s="224">
        <v>3</v>
      </c>
      <c r="H89" s="224">
        <v>1200</v>
      </c>
      <c r="I89" s="141"/>
      <c r="J89" s="130">
        <v>7816</v>
      </c>
      <c r="K89" s="130">
        <f t="shared" si="30"/>
        <v>23448</v>
      </c>
      <c r="L89" s="131">
        <v>1649.53043390084</v>
      </c>
      <c r="M89" s="131">
        <f t="shared" si="31"/>
        <v>4948.59130170252</v>
      </c>
      <c r="N89" s="137">
        <f t="shared" si="27"/>
        <v>0.211045347223751</v>
      </c>
      <c r="O89" s="138">
        <v>9770</v>
      </c>
      <c r="P89" s="138">
        <f t="shared" si="32"/>
        <v>29310</v>
      </c>
      <c r="Q89" s="139">
        <v>1813.67289722512</v>
      </c>
      <c r="R89" s="139">
        <f t="shared" si="33"/>
        <v>5441.01869167536</v>
      </c>
      <c r="S89" s="140">
        <f t="shared" si="28"/>
        <v>0.185636939327034</v>
      </c>
      <c r="T89" s="141">
        <v>11724</v>
      </c>
      <c r="U89" s="141">
        <f t="shared" si="34"/>
        <v>35172</v>
      </c>
      <c r="V89" s="150">
        <v>1978.82858563166</v>
      </c>
      <c r="W89" s="150">
        <f t="shared" si="35"/>
        <v>5936.48575689498</v>
      </c>
      <c r="X89" s="151">
        <f t="shared" si="29"/>
        <v>0.168784423885334</v>
      </c>
      <c r="Y89" s="85">
        <v>21645.98</v>
      </c>
      <c r="Z89" s="85">
        <v>5944.45</v>
      </c>
      <c r="AA89" s="137">
        <f t="shared" si="36"/>
        <v>0.923148242920505</v>
      </c>
      <c r="AB89" s="137">
        <f t="shared" si="37"/>
        <v>1.20124084564326</v>
      </c>
      <c r="AC89" s="140">
        <f t="shared" si="38"/>
        <v>0.738518594336404</v>
      </c>
      <c r="AD89" s="140">
        <f t="shared" si="39"/>
        <v>1.09252519369119</v>
      </c>
      <c r="AE89" s="151">
        <f t="shared" si="40"/>
        <v>0.615432161947003</v>
      </c>
      <c r="AF89" s="151">
        <f t="shared" si="41"/>
        <v>1.00134157537492</v>
      </c>
    </row>
    <row r="90" customFormat="1" ht="14.25" customHeight="1" spans="1:32">
      <c r="A90" s="220">
        <v>87</v>
      </c>
      <c r="B90" s="220">
        <v>753</v>
      </c>
      <c r="C90" s="221" t="s">
        <v>193</v>
      </c>
      <c r="D90" s="221" t="s">
        <v>31</v>
      </c>
      <c r="E90" s="222"/>
      <c r="F90" s="223" t="s">
        <v>194</v>
      </c>
      <c r="G90" s="224">
        <v>3</v>
      </c>
      <c r="H90" s="224">
        <v>1200</v>
      </c>
      <c r="I90" s="141"/>
      <c r="J90" s="130">
        <v>5210</v>
      </c>
      <c r="K90" s="130">
        <f t="shared" si="30"/>
        <v>15630</v>
      </c>
      <c r="L90" s="131">
        <v>1171.84503111068</v>
      </c>
      <c r="M90" s="131">
        <f t="shared" si="31"/>
        <v>3515.53509333204</v>
      </c>
      <c r="N90" s="137">
        <f t="shared" si="27"/>
        <v>0.22492227084658</v>
      </c>
      <c r="O90" s="138">
        <v>6513</v>
      </c>
      <c r="P90" s="138">
        <f t="shared" si="32"/>
        <v>19539</v>
      </c>
      <c r="Q90" s="139">
        <v>1288.55261058602</v>
      </c>
      <c r="R90" s="139">
        <f t="shared" si="33"/>
        <v>3865.65783175806</v>
      </c>
      <c r="S90" s="140">
        <f t="shared" si="28"/>
        <v>0.197843176813453</v>
      </c>
      <c r="T90" s="141">
        <v>7815</v>
      </c>
      <c r="U90" s="141">
        <f t="shared" si="34"/>
        <v>23445</v>
      </c>
      <c r="V90" s="150">
        <v>1405.78215341472</v>
      </c>
      <c r="W90" s="150">
        <f t="shared" si="35"/>
        <v>4217.34646024416</v>
      </c>
      <c r="X90" s="151">
        <f t="shared" si="29"/>
        <v>0.179882553220054</v>
      </c>
      <c r="Y90" s="85">
        <v>23667.44</v>
      </c>
      <c r="Z90" s="85">
        <v>4650.62</v>
      </c>
      <c r="AA90" s="137">
        <f t="shared" si="36"/>
        <v>1.51423160588612</v>
      </c>
      <c r="AB90" s="137">
        <f t="shared" si="37"/>
        <v>1.32287685275021</v>
      </c>
      <c r="AC90" s="140">
        <f t="shared" si="38"/>
        <v>1.21129228722043</v>
      </c>
      <c r="AD90" s="140">
        <f t="shared" si="39"/>
        <v>1.20306043690498</v>
      </c>
      <c r="AE90" s="151">
        <f t="shared" si="40"/>
        <v>1.00948773725741</v>
      </c>
      <c r="AF90" s="151">
        <f t="shared" si="41"/>
        <v>1.10273605544154</v>
      </c>
    </row>
    <row r="91" customFormat="1" ht="14.25" customHeight="1" spans="1:32">
      <c r="A91" s="220">
        <v>88</v>
      </c>
      <c r="B91" s="220">
        <v>706</v>
      </c>
      <c r="C91" s="221" t="s">
        <v>195</v>
      </c>
      <c r="D91" s="221" t="s">
        <v>91</v>
      </c>
      <c r="E91" s="222">
        <v>44</v>
      </c>
      <c r="F91" s="223" t="s">
        <v>196</v>
      </c>
      <c r="G91" s="224">
        <v>3</v>
      </c>
      <c r="H91" s="224">
        <v>1200</v>
      </c>
      <c r="I91" s="141"/>
      <c r="J91" s="130">
        <v>5366</v>
      </c>
      <c r="K91" s="130">
        <f t="shared" si="30"/>
        <v>16098</v>
      </c>
      <c r="L91" s="131">
        <v>1477.09420911267</v>
      </c>
      <c r="M91" s="131">
        <f t="shared" si="31"/>
        <v>4431.28262733801</v>
      </c>
      <c r="N91" s="137">
        <f t="shared" si="27"/>
        <v>0.275269140721705</v>
      </c>
      <c r="O91" s="138">
        <v>6708</v>
      </c>
      <c r="P91" s="138">
        <f t="shared" si="32"/>
        <v>20124</v>
      </c>
      <c r="Q91" s="139">
        <v>1624.1988495187</v>
      </c>
      <c r="R91" s="139">
        <f t="shared" si="33"/>
        <v>4872.5965485561</v>
      </c>
      <c r="S91" s="140">
        <f t="shared" si="28"/>
        <v>0.242128629922287</v>
      </c>
      <c r="T91" s="141">
        <v>8049</v>
      </c>
      <c r="U91" s="141">
        <f t="shared" si="34"/>
        <v>24147</v>
      </c>
      <c r="V91" s="150">
        <v>1771.96866732005</v>
      </c>
      <c r="W91" s="150">
        <f t="shared" si="35"/>
        <v>5315.90600196015</v>
      </c>
      <c r="X91" s="151">
        <f t="shared" si="29"/>
        <v>0.220147678881855</v>
      </c>
      <c r="Y91" s="85">
        <v>24763.12</v>
      </c>
      <c r="Z91" s="85">
        <v>6704.32</v>
      </c>
      <c r="AA91" s="137">
        <f t="shared" si="36"/>
        <v>1.53827307740092</v>
      </c>
      <c r="AB91" s="137">
        <f t="shared" si="37"/>
        <v>1.51295247083517</v>
      </c>
      <c r="AC91" s="140">
        <f t="shared" si="38"/>
        <v>1.23052673424766</v>
      </c>
      <c r="AD91" s="140">
        <f t="shared" si="39"/>
        <v>1.37592348005638</v>
      </c>
      <c r="AE91" s="151">
        <f t="shared" si="40"/>
        <v>1.02551538493395</v>
      </c>
      <c r="AF91" s="151">
        <f t="shared" si="41"/>
        <v>1.26118106631831</v>
      </c>
    </row>
    <row r="92" customFormat="1" ht="14.25" customHeight="1" spans="1:32">
      <c r="A92" s="220">
        <v>89</v>
      </c>
      <c r="B92" s="220">
        <v>545</v>
      </c>
      <c r="C92" s="221" t="s">
        <v>197</v>
      </c>
      <c r="D92" s="221" t="s">
        <v>31</v>
      </c>
      <c r="E92" s="222"/>
      <c r="F92" s="223" t="s">
        <v>198</v>
      </c>
      <c r="G92" s="224">
        <v>3</v>
      </c>
      <c r="H92" s="224">
        <v>1200</v>
      </c>
      <c r="I92" s="141"/>
      <c r="J92" s="130">
        <v>4956</v>
      </c>
      <c r="K92" s="130">
        <f t="shared" si="30"/>
        <v>14868</v>
      </c>
      <c r="L92" s="131">
        <v>1319.89039080996</v>
      </c>
      <c r="M92" s="131">
        <f t="shared" si="31"/>
        <v>3959.67117242988</v>
      </c>
      <c r="N92" s="137">
        <f t="shared" si="27"/>
        <v>0.266321709202978</v>
      </c>
      <c r="O92" s="138">
        <v>6194</v>
      </c>
      <c r="P92" s="138">
        <f t="shared" si="32"/>
        <v>18582</v>
      </c>
      <c r="Q92" s="139">
        <v>1450.99657669671</v>
      </c>
      <c r="R92" s="139">
        <f t="shared" si="33"/>
        <v>4352.98973009013</v>
      </c>
      <c r="S92" s="140">
        <f t="shared" si="28"/>
        <v>0.234258407603602</v>
      </c>
      <c r="T92" s="141">
        <v>7433</v>
      </c>
      <c r="U92" s="141">
        <f t="shared" si="34"/>
        <v>22299</v>
      </c>
      <c r="V92" s="150">
        <v>1583.16903094992</v>
      </c>
      <c r="W92" s="150">
        <f t="shared" si="35"/>
        <v>4749.50709284976</v>
      </c>
      <c r="X92" s="151">
        <f t="shared" si="29"/>
        <v>0.212991932052996</v>
      </c>
      <c r="Y92" s="85">
        <v>17407.14</v>
      </c>
      <c r="Z92" s="85">
        <v>5005.88</v>
      </c>
      <c r="AA92" s="137">
        <f t="shared" si="36"/>
        <v>1.17077885391445</v>
      </c>
      <c r="AB92" s="137">
        <f t="shared" si="37"/>
        <v>1.26421608815767</v>
      </c>
      <c r="AC92" s="140">
        <f t="shared" si="38"/>
        <v>0.936774297707459</v>
      </c>
      <c r="AD92" s="140">
        <f t="shared" si="39"/>
        <v>1.14998663226719</v>
      </c>
      <c r="AE92" s="151">
        <f t="shared" si="40"/>
        <v>0.780624243239607</v>
      </c>
      <c r="AF92" s="151">
        <f t="shared" si="41"/>
        <v>1.05397884499135</v>
      </c>
    </row>
    <row r="93" customFormat="1" ht="14.25" customHeight="1" spans="1:32">
      <c r="A93" s="223">
        <v>90</v>
      </c>
      <c r="B93" s="223">
        <v>718</v>
      </c>
      <c r="C93" s="225" t="s">
        <v>199</v>
      </c>
      <c r="D93" s="225" t="s">
        <v>34</v>
      </c>
      <c r="E93" s="222">
        <v>45</v>
      </c>
      <c r="F93" s="223" t="s">
        <v>200</v>
      </c>
      <c r="G93" s="224">
        <v>3</v>
      </c>
      <c r="H93" s="224">
        <v>1200</v>
      </c>
      <c r="I93" s="141"/>
      <c r="J93" s="130">
        <v>5275</v>
      </c>
      <c r="K93" s="130">
        <f t="shared" si="30"/>
        <v>15825</v>
      </c>
      <c r="L93" s="131">
        <v>1295.74518632117</v>
      </c>
      <c r="M93" s="131">
        <f t="shared" si="31"/>
        <v>3887.23555896351</v>
      </c>
      <c r="N93" s="137">
        <f t="shared" si="27"/>
        <v>0.245638897880791</v>
      </c>
      <c r="O93" s="138">
        <v>6593</v>
      </c>
      <c r="P93" s="138">
        <f t="shared" si="32"/>
        <v>19779</v>
      </c>
      <c r="Q93" s="139">
        <v>1424.52092588365</v>
      </c>
      <c r="R93" s="139">
        <f t="shared" si="33"/>
        <v>4273.56277765095</v>
      </c>
      <c r="S93" s="140">
        <f t="shared" si="28"/>
        <v>0.216065664474996</v>
      </c>
      <c r="T93" s="141">
        <v>7912</v>
      </c>
      <c r="U93" s="141">
        <f t="shared" si="34"/>
        <v>23736</v>
      </c>
      <c r="V93" s="150">
        <v>1554.31845083706</v>
      </c>
      <c r="W93" s="150">
        <f t="shared" si="35"/>
        <v>4662.95535251118</v>
      </c>
      <c r="X93" s="151">
        <f t="shared" si="29"/>
        <v>0.19645076476707</v>
      </c>
      <c r="Y93" s="85">
        <v>16797.38</v>
      </c>
      <c r="Z93" s="85">
        <v>4500.23</v>
      </c>
      <c r="AA93" s="137">
        <f t="shared" si="36"/>
        <v>1.0614458135861</v>
      </c>
      <c r="AB93" s="137">
        <f t="shared" si="37"/>
        <v>1.15769418439873</v>
      </c>
      <c r="AC93" s="140">
        <f t="shared" si="38"/>
        <v>0.849253248394762</v>
      </c>
      <c r="AD93" s="140">
        <f t="shared" si="39"/>
        <v>1.05303940392181</v>
      </c>
      <c r="AE93" s="151">
        <f t="shared" si="40"/>
        <v>0.707675261206606</v>
      </c>
      <c r="AF93" s="151">
        <f t="shared" si="41"/>
        <v>0.965102528287442</v>
      </c>
    </row>
    <row r="94" customFormat="1" ht="14.25" customHeight="1" spans="1:32">
      <c r="A94" s="220">
        <v>91</v>
      </c>
      <c r="B94" s="220">
        <v>741</v>
      </c>
      <c r="C94" s="221" t="s">
        <v>201</v>
      </c>
      <c r="D94" s="221" t="s">
        <v>28</v>
      </c>
      <c r="E94" s="222"/>
      <c r="F94" s="223" t="s">
        <v>202</v>
      </c>
      <c r="G94" s="224">
        <v>3</v>
      </c>
      <c r="H94" s="224">
        <v>1200</v>
      </c>
      <c r="I94" s="141"/>
      <c r="J94" s="130">
        <v>4494</v>
      </c>
      <c r="K94" s="130">
        <f t="shared" si="30"/>
        <v>13482</v>
      </c>
      <c r="L94" s="131">
        <v>1100.64109479374</v>
      </c>
      <c r="M94" s="131">
        <f t="shared" si="31"/>
        <v>3301.92328438122</v>
      </c>
      <c r="N94" s="137">
        <f t="shared" si="27"/>
        <v>0.244913461235812</v>
      </c>
      <c r="O94" s="138">
        <v>5617</v>
      </c>
      <c r="P94" s="138">
        <f t="shared" si="32"/>
        <v>16851</v>
      </c>
      <c r="Q94" s="139">
        <v>1210.05663491557</v>
      </c>
      <c r="R94" s="139">
        <f t="shared" si="33"/>
        <v>3630.16990474671</v>
      </c>
      <c r="S94" s="140">
        <f t="shared" si="28"/>
        <v>0.215427565411353</v>
      </c>
      <c r="T94" s="141">
        <v>6740</v>
      </c>
      <c r="U94" s="141">
        <f t="shared" si="34"/>
        <v>20220</v>
      </c>
      <c r="V94" s="150">
        <v>1320.16780147767</v>
      </c>
      <c r="W94" s="150">
        <f t="shared" si="35"/>
        <v>3960.50340443301</v>
      </c>
      <c r="X94" s="151">
        <f t="shared" si="29"/>
        <v>0.195870593691049</v>
      </c>
      <c r="Y94" s="85">
        <v>13969.5</v>
      </c>
      <c r="Z94" s="85">
        <v>3738.22</v>
      </c>
      <c r="AA94" s="137">
        <f t="shared" si="36"/>
        <v>1.0361593235425</v>
      </c>
      <c r="AB94" s="137">
        <f t="shared" si="37"/>
        <v>1.13213411640499</v>
      </c>
      <c r="AC94" s="140">
        <f t="shared" si="38"/>
        <v>0.829001246216842</v>
      </c>
      <c r="AD94" s="140">
        <f t="shared" si="39"/>
        <v>1.0297644733135</v>
      </c>
      <c r="AE94" s="151">
        <f t="shared" si="40"/>
        <v>0.690875370919881</v>
      </c>
      <c r="AF94" s="151">
        <f t="shared" si="41"/>
        <v>0.943874961909083</v>
      </c>
    </row>
    <row r="95" customFormat="1" ht="14.25" customHeight="1" spans="1:32">
      <c r="A95" s="220">
        <v>92</v>
      </c>
      <c r="B95" s="220">
        <v>713</v>
      </c>
      <c r="C95" s="221" t="s">
        <v>203</v>
      </c>
      <c r="D95" s="221" t="s">
        <v>91</v>
      </c>
      <c r="E95" s="222">
        <v>46</v>
      </c>
      <c r="F95" s="223" t="s">
        <v>204</v>
      </c>
      <c r="G95" s="224">
        <v>3</v>
      </c>
      <c r="H95" s="224">
        <v>1200</v>
      </c>
      <c r="I95" s="141"/>
      <c r="J95" s="130">
        <v>4182</v>
      </c>
      <c r="K95" s="130">
        <f t="shared" si="30"/>
        <v>12546</v>
      </c>
      <c r="L95" s="131">
        <v>1307.90519510439</v>
      </c>
      <c r="M95" s="131">
        <f t="shared" si="31"/>
        <v>3923.71558531317</v>
      </c>
      <c r="N95" s="137">
        <f t="shared" si="27"/>
        <v>0.312746340292776</v>
      </c>
      <c r="O95" s="138">
        <v>5228</v>
      </c>
      <c r="P95" s="138">
        <f t="shared" si="32"/>
        <v>15684</v>
      </c>
      <c r="Q95" s="139">
        <v>1438.1905562755</v>
      </c>
      <c r="R95" s="139">
        <f t="shared" si="33"/>
        <v>4314.5716688265</v>
      </c>
      <c r="S95" s="140">
        <f t="shared" si="28"/>
        <v>0.275093832493401</v>
      </c>
      <c r="T95" s="141">
        <v>6273</v>
      </c>
      <c r="U95" s="141">
        <f t="shared" si="34"/>
        <v>18819</v>
      </c>
      <c r="V95" s="150">
        <v>1569.00420518359</v>
      </c>
      <c r="W95" s="150">
        <f t="shared" si="35"/>
        <v>4707.01261555077</v>
      </c>
      <c r="X95" s="151">
        <f t="shared" si="29"/>
        <v>0.25012023038157</v>
      </c>
      <c r="Y95" s="85">
        <v>15999.86</v>
      </c>
      <c r="Z95" s="85">
        <v>5108.21</v>
      </c>
      <c r="AA95" s="137">
        <f t="shared" si="36"/>
        <v>1.27529571178065</v>
      </c>
      <c r="AB95" s="137">
        <f t="shared" si="37"/>
        <v>1.30188080377704</v>
      </c>
      <c r="AC95" s="140">
        <f t="shared" si="38"/>
        <v>1.0201389951543</v>
      </c>
      <c r="AD95" s="140">
        <f t="shared" si="39"/>
        <v>1.18394371263031</v>
      </c>
      <c r="AE95" s="151">
        <f t="shared" si="40"/>
        <v>0.850197141187098</v>
      </c>
      <c r="AF95" s="151">
        <f t="shared" si="41"/>
        <v>1.08523397263134</v>
      </c>
    </row>
    <row r="96" customFormat="1" ht="14.25" customHeight="1" spans="1:32">
      <c r="A96" s="220">
        <v>93</v>
      </c>
      <c r="B96" s="220">
        <v>102567</v>
      </c>
      <c r="C96" s="221" t="s">
        <v>205</v>
      </c>
      <c r="D96" s="221" t="s">
        <v>43</v>
      </c>
      <c r="E96" s="222"/>
      <c r="F96" s="223" t="s">
        <v>206</v>
      </c>
      <c r="G96" s="224">
        <v>3</v>
      </c>
      <c r="H96" s="224">
        <v>1200</v>
      </c>
      <c r="I96" s="141"/>
      <c r="J96" s="130">
        <v>4964</v>
      </c>
      <c r="K96" s="130">
        <f t="shared" si="30"/>
        <v>14892</v>
      </c>
      <c r="L96" s="131">
        <v>1314.77153041438</v>
      </c>
      <c r="M96" s="131">
        <f t="shared" si="31"/>
        <v>3944.31459124314</v>
      </c>
      <c r="N96" s="137">
        <f t="shared" si="27"/>
        <v>0.264861307496853</v>
      </c>
      <c r="O96" s="138">
        <v>6204</v>
      </c>
      <c r="P96" s="138">
        <f t="shared" si="32"/>
        <v>18612</v>
      </c>
      <c r="Q96" s="139">
        <v>1445.36963025148</v>
      </c>
      <c r="R96" s="139">
        <f t="shared" si="33"/>
        <v>4336.10889075444</v>
      </c>
      <c r="S96" s="140">
        <f t="shared" si="28"/>
        <v>0.232973828215906</v>
      </c>
      <c r="T96" s="141">
        <v>7445</v>
      </c>
      <c r="U96" s="141">
        <f t="shared" si="34"/>
        <v>22335</v>
      </c>
      <c r="V96" s="150">
        <v>1577.02945299565</v>
      </c>
      <c r="W96" s="150">
        <f t="shared" si="35"/>
        <v>4731.08835898695</v>
      </c>
      <c r="X96" s="151">
        <f t="shared" si="29"/>
        <v>0.211823969509154</v>
      </c>
      <c r="Y96" s="85">
        <v>19385.9</v>
      </c>
      <c r="Z96" s="85">
        <v>5777.15</v>
      </c>
      <c r="AA96" s="137">
        <f t="shared" si="36"/>
        <v>1.30176604888531</v>
      </c>
      <c r="AB96" s="137">
        <f t="shared" si="37"/>
        <v>1.46467779543396</v>
      </c>
      <c r="AC96" s="140">
        <f t="shared" si="38"/>
        <v>1.04158070062325</v>
      </c>
      <c r="AD96" s="140">
        <f t="shared" si="39"/>
        <v>1.33233508326283</v>
      </c>
      <c r="AE96" s="151">
        <f t="shared" si="40"/>
        <v>0.867960599955227</v>
      </c>
      <c r="AF96" s="151">
        <f t="shared" si="41"/>
        <v>1.22110380564464</v>
      </c>
    </row>
    <row r="97" customFormat="1" ht="14.25" customHeight="1" spans="1:32">
      <c r="A97" s="226">
        <v>94</v>
      </c>
      <c r="B97" s="226">
        <v>102478</v>
      </c>
      <c r="C97" s="227" t="s">
        <v>207</v>
      </c>
      <c r="D97" s="227" t="s">
        <v>34</v>
      </c>
      <c r="E97" s="228">
        <v>47</v>
      </c>
      <c r="F97" s="229" t="s">
        <v>208</v>
      </c>
      <c r="G97" s="230">
        <v>3</v>
      </c>
      <c r="H97" s="230">
        <v>1200</v>
      </c>
      <c r="I97" s="234">
        <v>10</v>
      </c>
      <c r="J97" s="130">
        <v>4517</v>
      </c>
      <c r="K97" s="130">
        <f t="shared" si="30"/>
        <v>13551</v>
      </c>
      <c r="L97" s="131">
        <v>973.145689783233</v>
      </c>
      <c r="M97" s="131">
        <f t="shared" si="31"/>
        <v>2919.4370693497</v>
      </c>
      <c r="N97" s="137">
        <f t="shared" si="27"/>
        <v>0.215440710600671</v>
      </c>
      <c r="O97" s="138">
        <v>5646</v>
      </c>
      <c r="P97" s="138">
        <f t="shared" si="32"/>
        <v>16938</v>
      </c>
      <c r="Q97" s="139">
        <v>1069.93467870859</v>
      </c>
      <c r="R97" s="139">
        <f t="shared" si="33"/>
        <v>3209.80403612577</v>
      </c>
      <c r="S97" s="140">
        <f t="shared" si="28"/>
        <v>0.189503131191745</v>
      </c>
      <c r="T97" s="141">
        <v>6776</v>
      </c>
      <c r="U97" s="141">
        <f t="shared" si="34"/>
        <v>20328</v>
      </c>
      <c r="V97" s="150">
        <v>1167.50232435458</v>
      </c>
      <c r="W97" s="150">
        <f t="shared" si="35"/>
        <v>3502.50697306374</v>
      </c>
      <c r="X97" s="151">
        <f t="shared" si="29"/>
        <v>0.172299634645009</v>
      </c>
      <c r="Y97" s="85">
        <v>13889.53</v>
      </c>
      <c r="Z97" s="85">
        <v>3673.23</v>
      </c>
      <c r="AA97" s="137">
        <f t="shared" si="36"/>
        <v>1.02498192015349</v>
      </c>
      <c r="AB97" s="137">
        <f t="shared" si="37"/>
        <v>1.25819804049354</v>
      </c>
      <c r="AC97" s="140">
        <f t="shared" si="38"/>
        <v>0.820021844373598</v>
      </c>
      <c r="AD97" s="140">
        <f t="shared" si="39"/>
        <v>1.14437827314641</v>
      </c>
      <c r="AE97" s="151">
        <f t="shared" si="40"/>
        <v>0.683270857929949</v>
      </c>
      <c r="AF97" s="151">
        <f t="shared" si="41"/>
        <v>1.04874309408924</v>
      </c>
    </row>
    <row r="98" customFormat="1" ht="14.25" customHeight="1" spans="1:32">
      <c r="A98" s="226">
        <v>95</v>
      </c>
      <c r="B98" s="226">
        <v>104430</v>
      </c>
      <c r="C98" s="227" t="s">
        <v>209</v>
      </c>
      <c r="D98" s="227" t="s">
        <v>31</v>
      </c>
      <c r="E98" s="228"/>
      <c r="F98" s="229" t="s">
        <v>210</v>
      </c>
      <c r="G98" s="230">
        <v>3</v>
      </c>
      <c r="H98" s="230">
        <v>1200</v>
      </c>
      <c r="I98" s="234"/>
      <c r="J98" s="130">
        <v>3183</v>
      </c>
      <c r="K98" s="130">
        <f t="shared" si="30"/>
        <v>9549</v>
      </c>
      <c r="L98" s="131">
        <v>670.955550412917</v>
      </c>
      <c r="M98" s="131">
        <f t="shared" si="31"/>
        <v>2012.86665123875</v>
      </c>
      <c r="N98" s="137">
        <f t="shared" si="27"/>
        <v>0.210793449705598</v>
      </c>
      <c r="O98" s="138">
        <v>3978</v>
      </c>
      <c r="P98" s="138">
        <f t="shared" si="32"/>
        <v>11934</v>
      </c>
      <c r="Q98" s="139">
        <v>737.582336040626</v>
      </c>
      <c r="R98" s="139">
        <f t="shared" si="33"/>
        <v>2212.74700812188</v>
      </c>
      <c r="S98" s="140">
        <f t="shared" si="28"/>
        <v>0.185415368537111</v>
      </c>
      <c r="T98" s="141">
        <v>4774</v>
      </c>
      <c r="U98" s="141">
        <f t="shared" si="34"/>
        <v>14322</v>
      </c>
      <c r="V98" s="150">
        <v>804.815088096234</v>
      </c>
      <c r="W98" s="150">
        <f t="shared" si="35"/>
        <v>2414.4452642887</v>
      </c>
      <c r="X98" s="151">
        <f t="shared" si="29"/>
        <v>0.168582967762093</v>
      </c>
      <c r="Y98" s="85">
        <v>9732.43</v>
      </c>
      <c r="Z98" s="85">
        <v>2481.12</v>
      </c>
      <c r="AA98" s="137">
        <f t="shared" si="36"/>
        <v>1.01920934129228</v>
      </c>
      <c r="AB98" s="137">
        <f t="shared" si="37"/>
        <v>1.2326300892675</v>
      </c>
      <c r="AC98" s="140">
        <f t="shared" si="38"/>
        <v>0.815521199932965</v>
      </c>
      <c r="AD98" s="140">
        <f t="shared" si="39"/>
        <v>1.12128498689324</v>
      </c>
      <c r="AE98" s="151">
        <f t="shared" si="40"/>
        <v>0.679544058092445</v>
      </c>
      <c r="AF98" s="151">
        <f t="shared" si="41"/>
        <v>1.02761492948192</v>
      </c>
    </row>
    <row r="99" customFormat="1" ht="14.25" customHeight="1" spans="1:32">
      <c r="A99" s="226">
        <v>96</v>
      </c>
      <c r="B99" s="226">
        <v>104429</v>
      </c>
      <c r="C99" s="227" t="s">
        <v>211</v>
      </c>
      <c r="D99" s="227" t="s">
        <v>28</v>
      </c>
      <c r="E99" s="228">
        <v>48</v>
      </c>
      <c r="F99" s="229" t="s">
        <v>212</v>
      </c>
      <c r="G99" s="230">
        <v>3</v>
      </c>
      <c r="H99" s="230">
        <v>1200</v>
      </c>
      <c r="I99" s="234"/>
      <c r="J99" s="130">
        <v>4130</v>
      </c>
      <c r="K99" s="130">
        <f t="shared" si="30"/>
        <v>12390</v>
      </c>
      <c r="L99" s="131">
        <v>1015.41577470968</v>
      </c>
      <c r="M99" s="131">
        <f t="shared" si="31"/>
        <v>3046.24732412904</v>
      </c>
      <c r="N99" s="137">
        <f t="shared" si="27"/>
        <v>0.245863383706944</v>
      </c>
      <c r="O99" s="138">
        <v>5162</v>
      </c>
      <c r="P99" s="138">
        <f t="shared" si="32"/>
        <v>15486</v>
      </c>
      <c r="Q99" s="139">
        <v>1116.35024480811</v>
      </c>
      <c r="R99" s="139">
        <f t="shared" si="33"/>
        <v>3349.05073442433</v>
      </c>
      <c r="S99" s="140">
        <f t="shared" si="28"/>
        <v>0.216263123752055</v>
      </c>
      <c r="T99" s="141">
        <v>6194</v>
      </c>
      <c r="U99" s="141">
        <f t="shared" si="34"/>
        <v>18582</v>
      </c>
      <c r="V99" s="150">
        <v>1217.92806749535</v>
      </c>
      <c r="W99" s="150">
        <f t="shared" si="35"/>
        <v>3653.78420248605</v>
      </c>
      <c r="X99" s="151">
        <f t="shared" si="29"/>
        <v>0.196630298271771</v>
      </c>
      <c r="Y99" s="85">
        <v>9264.66</v>
      </c>
      <c r="Z99" s="85">
        <v>2403.38</v>
      </c>
      <c r="AA99" s="137">
        <f t="shared" si="36"/>
        <v>0.747753026634383</v>
      </c>
      <c r="AB99" s="137">
        <f t="shared" si="37"/>
        <v>0.788964172725915</v>
      </c>
      <c r="AC99" s="140">
        <f t="shared" si="38"/>
        <v>0.598260364199922</v>
      </c>
      <c r="AD99" s="140">
        <f t="shared" si="39"/>
        <v>0.717630215420764</v>
      </c>
      <c r="AE99" s="151">
        <f t="shared" si="40"/>
        <v>0.498582499192767</v>
      </c>
      <c r="AF99" s="151">
        <f t="shared" si="41"/>
        <v>0.657778310597744</v>
      </c>
    </row>
    <row r="100" customFormat="1" ht="14.25" customHeight="1" spans="1:32">
      <c r="A100" s="226">
        <v>97</v>
      </c>
      <c r="B100" s="226">
        <v>102564</v>
      </c>
      <c r="C100" s="227" t="s">
        <v>213</v>
      </c>
      <c r="D100" s="227" t="s">
        <v>43</v>
      </c>
      <c r="E100" s="228"/>
      <c r="F100" s="229" t="s">
        <v>214</v>
      </c>
      <c r="G100" s="230">
        <v>3</v>
      </c>
      <c r="H100" s="230">
        <v>1200</v>
      </c>
      <c r="I100" s="234"/>
      <c r="J100" s="130">
        <v>4436</v>
      </c>
      <c r="K100" s="130">
        <f t="shared" si="30"/>
        <v>13308</v>
      </c>
      <c r="L100" s="131">
        <v>1155.82427631444</v>
      </c>
      <c r="M100" s="131">
        <f t="shared" si="31"/>
        <v>3467.47282894332</v>
      </c>
      <c r="N100" s="137">
        <f t="shared" si="27"/>
        <v>0.260555517654292</v>
      </c>
      <c r="O100" s="138">
        <v>5545</v>
      </c>
      <c r="P100" s="138">
        <f t="shared" si="32"/>
        <v>16635</v>
      </c>
      <c r="Q100" s="139">
        <v>1270.83873132853</v>
      </c>
      <c r="R100" s="139">
        <f t="shared" si="33"/>
        <v>3812.51619398559</v>
      </c>
      <c r="S100" s="140">
        <f t="shared" si="28"/>
        <v>0.229186425848247</v>
      </c>
      <c r="T100" s="141">
        <v>6654</v>
      </c>
      <c r="U100" s="141">
        <f t="shared" si="34"/>
        <v>19962</v>
      </c>
      <c r="V100" s="150">
        <v>1386.56315211432</v>
      </c>
      <c r="W100" s="150">
        <f t="shared" si="35"/>
        <v>4159.68945634296</v>
      </c>
      <c r="X100" s="151">
        <f t="shared" si="29"/>
        <v>0.208380395568729</v>
      </c>
      <c r="Y100" s="85">
        <v>13364.56</v>
      </c>
      <c r="Z100" s="85">
        <v>3752.83</v>
      </c>
      <c r="AA100" s="137">
        <f t="shared" si="36"/>
        <v>1.00425007514277</v>
      </c>
      <c r="AB100" s="137">
        <f t="shared" si="37"/>
        <v>1.08229543103403</v>
      </c>
      <c r="AC100" s="140">
        <f t="shared" si="38"/>
        <v>0.803400060114217</v>
      </c>
      <c r="AD100" s="140">
        <f t="shared" si="39"/>
        <v>0.984344671353856</v>
      </c>
      <c r="AE100" s="151">
        <f t="shared" si="40"/>
        <v>0.669500050095181</v>
      </c>
      <c r="AF100" s="151">
        <f t="shared" si="41"/>
        <v>0.902189944558829</v>
      </c>
    </row>
    <row r="101" customFormat="1" ht="14.25" customHeight="1" spans="1:32">
      <c r="A101" s="226">
        <v>98</v>
      </c>
      <c r="B101" s="226">
        <v>104428</v>
      </c>
      <c r="C101" s="227" t="s">
        <v>215</v>
      </c>
      <c r="D101" s="227" t="s">
        <v>91</v>
      </c>
      <c r="E101" s="228">
        <v>49</v>
      </c>
      <c r="F101" s="229" t="s">
        <v>216</v>
      </c>
      <c r="G101" s="230">
        <v>3</v>
      </c>
      <c r="H101" s="230">
        <v>1200</v>
      </c>
      <c r="I101" s="234"/>
      <c r="J101" s="130">
        <v>3514</v>
      </c>
      <c r="K101" s="130">
        <f t="shared" si="30"/>
        <v>10542</v>
      </c>
      <c r="L101" s="131">
        <v>868.101531497174</v>
      </c>
      <c r="M101" s="131">
        <f t="shared" si="31"/>
        <v>2604.30459449152</v>
      </c>
      <c r="N101" s="137">
        <f t="shared" si="27"/>
        <v>0.247040845616726</v>
      </c>
      <c r="O101" s="138">
        <v>4393</v>
      </c>
      <c r="P101" s="138">
        <f t="shared" si="32"/>
        <v>13179</v>
      </c>
      <c r="Q101" s="139">
        <v>954.593748541402</v>
      </c>
      <c r="R101" s="139">
        <f t="shared" si="33"/>
        <v>2863.78124562421</v>
      </c>
      <c r="S101" s="140">
        <f t="shared" si="28"/>
        <v>0.217298827348373</v>
      </c>
      <c r="T101" s="141">
        <v>5271</v>
      </c>
      <c r="U101" s="141">
        <f t="shared" si="34"/>
        <v>15813</v>
      </c>
      <c r="V101" s="150">
        <v>1041.40189865724</v>
      </c>
      <c r="W101" s="150">
        <f t="shared" si="35"/>
        <v>3124.20569597172</v>
      </c>
      <c r="X101" s="151">
        <f t="shared" si="29"/>
        <v>0.197571978496915</v>
      </c>
      <c r="Y101" s="85">
        <v>17857.05</v>
      </c>
      <c r="Z101" s="85">
        <v>4396.59</v>
      </c>
      <c r="AA101" s="137">
        <f t="shared" si="36"/>
        <v>1.69389584519067</v>
      </c>
      <c r="AB101" s="137">
        <f t="shared" si="37"/>
        <v>1.68820114563382</v>
      </c>
      <c r="AC101" s="140">
        <f t="shared" si="38"/>
        <v>1.35496244024585</v>
      </c>
      <c r="AD101" s="140">
        <f t="shared" si="39"/>
        <v>1.53523946939659</v>
      </c>
      <c r="AE101" s="151">
        <f t="shared" si="40"/>
        <v>1.12926389679378</v>
      </c>
      <c r="AF101" s="151">
        <f t="shared" si="41"/>
        <v>1.40726649518272</v>
      </c>
    </row>
    <row r="102" customFormat="1" ht="14.25" customHeight="1" spans="1:32">
      <c r="A102" s="226">
        <v>99</v>
      </c>
      <c r="B102" s="226">
        <v>104838</v>
      </c>
      <c r="C102" s="227" t="s">
        <v>216</v>
      </c>
      <c r="D102" s="227" t="s">
        <v>91</v>
      </c>
      <c r="E102" s="228"/>
      <c r="F102" s="229" t="s">
        <v>217</v>
      </c>
      <c r="G102" s="230">
        <v>3</v>
      </c>
      <c r="H102" s="230">
        <v>1200</v>
      </c>
      <c r="I102" s="234"/>
      <c r="J102" s="130">
        <v>3038</v>
      </c>
      <c r="K102" s="130">
        <f t="shared" si="30"/>
        <v>9114</v>
      </c>
      <c r="L102" s="131">
        <v>703.638575336487</v>
      </c>
      <c r="M102" s="131">
        <f t="shared" si="31"/>
        <v>2110.91572600946</v>
      </c>
      <c r="N102" s="137">
        <f t="shared" si="27"/>
        <v>0.231612434277975</v>
      </c>
      <c r="O102" s="138">
        <v>3798</v>
      </c>
      <c r="P102" s="138">
        <f t="shared" si="32"/>
        <v>11394</v>
      </c>
      <c r="Q102" s="139">
        <v>773.758528473744</v>
      </c>
      <c r="R102" s="139">
        <f t="shared" si="33"/>
        <v>2321.27558542123</v>
      </c>
      <c r="S102" s="140">
        <f t="shared" si="28"/>
        <v>0.203727890593403</v>
      </c>
      <c r="T102" s="141">
        <v>4557</v>
      </c>
      <c r="U102" s="141">
        <f t="shared" si="34"/>
        <v>13671</v>
      </c>
      <c r="V102" s="150">
        <v>844.106964147518</v>
      </c>
      <c r="W102" s="150">
        <f t="shared" si="35"/>
        <v>2532.32089244255</v>
      </c>
      <c r="X102" s="151">
        <f t="shared" si="29"/>
        <v>0.18523304019037</v>
      </c>
      <c r="Y102" s="85">
        <v>13821.71</v>
      </c>
      <c r="Z102" s="85">
        <v>3730.19</v>
      </c>
      <c r="AA102" s="137">
        <f t="shared" si="36"/>
        <v>1.51653609831029</v>
      </c>
      <c r="AB102" s="137">
        <f t="shared" si="37"/>
        <v>1.76709565144586</v>
      </c>
      <c r="AC102" s="140">
        <f t="shared" si="38"/>
        <v>1.2130691592066</v>
      </c>
      <c r="AD102" s="140">
        <f t="shared" si="39"/>
        <v>1.60695697806303</v>
      </c>
      <c r="AE102" s="151">
        <f t="shared" si="40"/>
        <v>1.01102406554019</v>
      </c>
      <c r="AF102" s="151">
        <f t="shared" si="41"/>
        <v>1.47303211497893</v>
      </c>
    </row>
    <row r="103" customFormat="1" ht="14.25" customHeight="1" spans="1:32">
      <c r="A103" s="229">
        <v>100</v>
      </c>
      <c r="B103" s="236">
        <v>105396</v>
      </c>
      <c r="C103" s="237" t="s">
        <v>218</v>
      </c>
      <c r="D103" s="238" t="s">
        <v>31</v>
      </c>
      <c r="E103" s="228">
        <v>50</v>
      </c>
      <c r="F103" s="229" t="s">
        <v>219</v>
      </c>
      <c r="G103" s="230">
        <v>3</v>
      </c>
      <c r="H103" s="230">
        <v>1200</v>
      </c>
      <c r="I103" s="234"/>
      <c r="J103" s="130">
        <v>2562</v>
      </c>
      <c r="K103" s="130">
        <f t="shared" si="30"/>
        <v>7686</v>
      </c>
      <c r="L103" s="131">
        <v>815.349346078037</v>
      </c>
      <c r="M103" s="131">
        <f t="shared" si="31"/>
        <v>2446.04803823411</v>
      </c>
      <c r="N103" s="137">
        <f t="shared" si="27"/>
        <v>0.318247207680733</v>
      </c>
      <c r="O103" s="138">
        <v>3202</v>
      </c>
      <c r="P103" s="138">
        <f t="shared" si="32"/>
        <v>9606</v>
      </c>
      <c r="Q103" s="139">
        <v>896.343651399868</v>
      </c>
      <c r="R103" s="139">
        <f t="shared" si="33"/>
        <v>2689.0309541996</v>
      </c>
      <c r="S103" s="140">
        <f t="shared" si="28"/>
        <v>0.279932433291651</v>
      </c>
      <c r="T103" s="141">
        <v>3843</v>
      </c>
      <c r="U103" s="141">
        <f t="shared" si="34"/>
        <v>11529</v>
      </c>
      <c r="V103" s="150">
        <v>978.11871799165</v>
      </c>
      <c r="W103" s="150">
        <f t="shared" si="35"/>
        <v>2934.35615397495</v>
      </c>
      <c r="X103" s="151">
        <f t="shared" si="29"/>
        <v>0.254519572727466</v>
      </c>
      <c r="Y103" s="85">
        <v>7352.15</v>
      </c>
      <c r="Z103" s="85">
        <v>2287.97</v>
      </c>
      <c r="AA103" s="137">
        <f t="shared" si="36"/>
        <v>0.956563882383554</v>
      </c>
      <c r="AB103" s="137">
        <f t="shared" si="37"/>
        <v>0.935374107227987</v>
      </c>
      <c r="AC103" s="140">
        <f t="shared" si="38"/>
        <v>0.765370601707266</v>
      </c>
      <c r="AD103" s="140">
        <f t="shared" si="39"/>
        <v>0.850852979742295</v>
      </c>
      <c r="AE103" s="151">
        <f t="shared" si="40"/>
        <v>0.63770925492237</v>
      </c>
      <c r="AF103" s="151">
        <f t="shared" si="41"/>
        <v>0.77971789378759</v>
      </c>
    </row>
    <row r="104" customFormat="1" ht="14.25" customHeight="1" spans="1:32">
      <c r="A104" s="226">
        <v>101</v>
      </c>
      <c r="B104" s="226">
        <v>104533</v>
      </c>
      <c r="C104" s="227" t="s">
        <v>219</v>
      </c>
      <c r="D104" s="227" t="s">
        <v>43</v>
      </c>
      <c r="E104" s="228"/>
      <c r="F104" s="229" t="s">
        <v>220</v>
      </c>
      <c r="G104" s="230">
        <v>3</v>
      </c>
      <c r="H104" s="230">
        <v>1200</v>
      </c>
      <c r="I104" s="234"/>
      <c r="J104" s="130">
        <v>3763</v>
      </c>
      <c r="K104" s="130">
        <f t="shared" si="30"/>
        <v>11289</v>
      </c>
      <c r="L104" s="131">
        <v>822.305007327956</v>
      </c>
      <c r="M104" s="131">
        <f t="shared" si="31"/>
        <v>2466.91502198387</v>
      </c>
      <c r="N104" s="137">
        <f t="shared" si="27"/>
        <v>0.218523786162093</v>
      </c>
      <c r="O104" s="138">
        <v>4703</v>
      </c>
      <c r="P104" s="138">
        <f t="shared" si="32"/>
        <v>14109</v>
      </c>
      <c r="Q104" s="139">
        <v>903.98726570682</v>
      </c>
      <c r="R104" s="139">
        <f t="shared" si="33"/>
        <v>2711.96179712046</v>
      </c>
      <c r="S104" s="140">
        <f t="shared" si="28"/>
        <v>0.19221502566592</v>
      </c>
      <c r="T104" s="141">
        <v>5644</v>
      </c>
      <c r="U104" s="141">
        <f t="shared" si="34"/>
        <v>16932</v>
      </c>
      <c r="V104" s="150">
        <v>986.375565311245</v>
      </c>
      <c r="W104" s="150">
        <f t="shared" si="35"/>
        <v>2959.12669593374</v>
      </c>
      <c r="X104" s="151">
        <f t="shared" si="29"/>
        <v>0.174765337581723</v>
      </c>
      <c r="Y104" s="85">
        <v>6282.87</v>
      </c>
      <c r="Z104" s="85">
        <v>1816.36</v>
      </c>
      <c r="AA104" s="137">
        <f t="shared" si="36"/>
        <v>0.556547967047568</v>
      </c>
      <c r="AB104" s="137">
        <f t="shared" si="37"/>
        <v>0.736288029305242</v>
      </c>
      <c r="AC104" s="140">
        <f t="shared" si="38"/>
        <v>0.445309376993408</v>
      </c>
      <c r="AD104" s="140">
        <f t="shared" si="39"/>
        <v>0.66975869716476</v>
      </c>
      <c r="AE104" s="151">
        <f t="shared" si="40"/>
        <v>0.371064847625797</v>
      </c>
      <c r="AF104" s="151">
        <f t="shared" si="41"/>
        <v>0.613816232503981</v>
      </c>
    </row>
    <row r="105" customFormat="1" ht="14.25" customHeight="1" spans="1:32">
      <c r="A105" s="239" t="s">
        <v>221</v>
      </c>
      <c r="B105" s="239"/>
      <c r="C105" s="239"/>
      <c r="D105" s="240"/>
      <c r="E105" s="241"/>
      <c r="F105" s="242"/>
      <c r="G105" s="243"/>
      <c r="H105" s="244">
        <f>SUM(H4:H104)</f>
        <v>122000</v>
      </c>
      <c r="I105" s="245"/>
      <c r="J105" s="130">
        <f>SUM(J4:J104)</f>
        <v>1205962</v>
      </c>
      <c r="K105" s="130">
        <f t="shared" si="30"/>
        <v>3617886</v>
      </c>
      <c r="L105" s="131">
        <f>SUM(L4:L104)</f>
        <v>303807.37495678</v>
      </c>
      <c r="M105" s="131">
        <f t="shared" si="31"/>
        <v>911422.124870341</v>
      </c>
      <c r="N105" s="137">
        <f t="shared" si="27"/>
        <v>0.251921184047906</v>
      </c>
      <c r="O105" s="138">
        <f>SUM(O4:O104)</f>
        <v>1507435</v>
      </c>
      <c r="P105" s="138">
        <f t="shared" si="32"/>
        <v>4522305</v>
      </c>
      <c r="Q105" s="139">
        <f>SUM(Q4:Q104)</f>
        <v>334034.997065308</v>
      </c>
      <c r="R105" s="139">
        <f t="shared" si="33"/>
        <v>1002104.99119592</v>
      </c>
      <c r="S105" s="140">
        <f t="shared" si="28"/>
        <v>0.221591642137344</v>
      </c>
      <c r="T105" s="141">
        <f>SUM(T4:T104)</f>
        <v>1808912</v>
      </c>
      <c r="U105" s="141">
        <f t="shared" si="34"/>
        <v>5426736</v>
      </c>
      <c r="V105" s="150">
        <f>SUM(V4:V104)</f>
        <v>364450.644088762</v>
      </c>
      <c r="W105" s="150">
        <f t="shared" si="35"/>
        <v>1093351.93226629</v>
      </c>
      <c r="X105" s="151">
        <f t="shared" si="29"/>
        <v>0.201475054667536</v>
      </c>
      <c r="Y105" s="85">
        <f>SUM(Y4:Y104)</f>
        <v>4028377.49</v>
      </c>
      <c r="Z105" s="85">
        <f>SUM(Z4:Z104)</f>
        <v>1133040.9</v>
      </c>
      <c r="AA105" s="137">
        <f t="shared" si="36"/>
        <v>1.11346169835092</v>
      </c>
      <c r="AB105" s="137">
        <f t="shared" si="37"/>
        <v>1.24315711576695</v>
      </c>
      <c r="AC105" s="140">
        <f t="shared" si="38"/>
        <v>0.890779699732769</v>
      </c>
      <c r="AD105" s="140">
        <f t="shared" si="39"/>
        <v>1.13066086882555</v>
      </c>
      <c r="AE105" s="151">
        <f t="shared" si="40"/>
        <v>0.742320520106377</v>
      </c>
      <c r="AF105" s="151">
        <f t="shared" si="41"/>
        <v>1.03630026761049</v>
      </c>
    </row>
  </sheetData>
  <mergeCells count="80">
    <mergeCell ref="A1:X1"/>
    <mergeCell ref="AA1:AF1"/>
    <mergeCell ref="J2:N2"/>
    <mergeCell ref="O2:S2"/>
    <mergeCell ref="T2:X2"/>
    <mergeCell ref="Y2:Z2"/>
    <mergeCell ref="AA2:AB2"/>
    <mergeCell ref="AC2:AD2"/>
    <mergeCell ref="AE2:AF2"/>
    <mergeCell ref="E4:F4"/>
    <mergeCell ref="A105:E105"/>
    <mergeCell ref="A2:A3"/>
    <mergeCell ref="B2:B3"/>
    <mergeCell ref="C2:C3"/>
    <mergeCell ref="D2:D3"/>
    <mergeCell ref="E2:E3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E95:E96"/>
    <mergeCell ref="E97:E98"/>
    <mergeCell ref="E99:E100"/>
    <mergeCell ref="E101:E102"/>
    <mergeCell ref="E103:E104"/>
    <mergeCell ref="F2:F3"/>
    <mergeCell ref="G2:G3"/>
    <mergeCell ref="H2:H3"/>
    <mergeCell ref="I2:I3"/>
    <mergeCell ref="I5:I12"/>
    <mergeCell ref="I13:I20"/>
    <mergeCell ref="I21:I28"/>
    <mergeCell ref="I29:I42"/>
    <mergeCell ref="I43:I56"/>
    <mergeCell ref="I57:I66"/>
    <mergeCell ref="I67:I76"/>
    <mergeCell ref="I77:I86"/>
    <mergeCell ref="I87:I96"/>
    <mergeCell ref="I97:I104"/>
  </mergeCells>
  <pageMargins left="0.0777777777777778" right="0.15625" top="0.235416666666667" bottom="0.118055555555556" header="0.15625" footer="0.0388888888888889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P105"/>
  <sheetViews>
    <sheetView tabSelected="1" topLeftCell="A49" workbookViewId="0">
      <pane xSplit="4" topLeftCell="Y1" activePane="topRight" state="frozen"/>
      <selection/>
      <selection pane="topRight" activeCell="Y67" sqref="Y67"/>
    </sheetView>
  </sheetViews>
  <sheetFormatPr defaultColWidth="9" defaultRowHeight="13.5"/>
  <cols>
    <col min="1" max="1" width="4.125" style="65" customWidth="1"/>
    <col min="2" max="2" width="6.5" style="66" customWidth="1"/>
    <col min="3" max="3" width="15.2416666666667" style="67" customWidth="1"/>
    <col min="4" max="4" width="8.60833333333333" style="66" customWidth="1"/>
    <col min="5" max="5" width="8.625" style="2" hidden="1" customWidth="1"/>
    <col min="6" max="6" width="8.625" style="2" customWidth="1"/>
    <col min="7" max="7" width="9.95" style="120" hidden="1" customWidth="1"/>
    <col min="8" max="8" width="9.25" style="120" customWidth="1"/>
    <col min="9" max="9" width="7" style="5" customWidth="1"/>
    <col min="10" max="10" width="9" style="2" hidden="1" customWidth="1"/>
    <col min="11" max="11" width="8.25" style="2" customWidth="1"/>
    <col min="12" max="12" width="9.825" style="120" hidden="1" customWidth="1"/>
    <col min="13" max="13" width="10" style="120" customWidth="1"/>
    <col min="14" max="14" width="7.375" style="5" customWidth="1"/>
    <col min="15" max="15" width="8" style="2" hidden="1" customWidth="1"/>
    <col min="16" max="16" width="8" style="2" customWidth="1"/>
    <col min="17" max="17" width="9.74166666666667" style="120" hidden="1" customWidth="1"/>
    <col min="18" max="18" width="10.5" style="120" customWidth="1"/>
    <col min="19" max="19" width="6.875" style="5" customWidth="1"/>
    <col min="20" max="21" width="10.375" style="2" customWidth="1"/>
    <col min="22" max="23" width="7.875" style="2" customWidth="1"/>
    <col min="24" max="24" width="8.25" style="5" customWidth="1"/>
    <col min="25" max="25" width="7.5" style="5" customWidth="1"/>
    <col min="26" max="26" width="8.625" style="5" customWidth="1"/>
    <col min="27" max="27" width="8.125" style="5" customWidth="1"/>
    <col min="28" max="28" width="7.75" style="5" customWidth="1"/>
    <col min="29" max="29" width="8.125" style="5" customWidth="1"/>
    <col min="30" max="30" width="4.75" style="69" customWidth="1"/>
    <col min="31" max="31" width="6.625" style="121" customWidth="1"/>
    <col min="32" max="32" width="6.875" style="122" customWidth="1"/>
    <col min="33" max="33" width="5.875" style="123" customWidth="1"/>
    <col min="34" max="34" width="7.25" style="120" customWidth="1"/>
    <col min="35" max="35" width="7.25" style="124" customWidth="1"/>
    <col min="36" max="36" width="7.25" style="120" customWidth="1"/>
    <col min="37" max="37" width="7.25" style="124" customWidth="1"/>
    <col min="38" max="38" width="7.75" style="2" customWidth="1"/>
    <col min="39" max="39" width="7.625" style="120" customWidth="1"/>
    <col min="40" max="40" width="10" style="125" customWidth="1"/>
    <col min="41" max="41" width="11.375" style="126" customWidth="1"/>
    <col min="42" max="42" width="9" style="11"/>
  </cols>
  <sheetData>
    <row r="1" customFormat="1" ht="20" customHeight="1" spans="1:42">
      <c r="A1" s="127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42"/>
      <c r="V1" s="143"/>
      <c r="W1" s="143"/>
      <c r="X1" s="144" t="s">
        <v>1</v>
      </c>
      <c r="Y1" s="154"/>
      <c r="Z1" s="154"/>
      <c r="AA1" s="154"/>
      <c r="AB1" s="155"/>
      <c r="AC1" s="156"/>
      <c r="AD1" s="157"/>
      <c r="AE1" s="128"/>
      <c r="AF1" s="122"/>
      <c r="AG1" s="123"/>
      <c r="AH1" s="120"/>
      <c r="AI1" s="124"/>
      <c r="AJ1" s="120"/>
      <c r="AK1" s="124"/>
      <c r="AL1" s="2"/>
      <c r="AM1" s="120"/>
      <c r="AN1" s="125"/>
      <c r="AO1" s="126"/>
      <c r="AP1" s="11"/>
    </row>
    <row r="2" customFormat="1" ht="20" customHeight="1" spans="1:42">
      <c r="A2" s="75" t="s">
        <v>2</v>
      </c>
      <c r="B2" s="78" t="s">
        <v>3</v>
      </c>
      <c r="C2" s="78" t="s">
        <v>4</v>
      </c>
      <c r="D2" s="78" t="s">
        <v>5</v>
      </c>
      <c r="E2" s="129" t="s">
        <v>222</v>
      </c>
      <c r="F2" s="129" t="s">
        <v>11</v>
      </c>
      <c r="G2" s="129"/>
      <c r="H2" s="129"/>
      <c r="I2" s="129"/>
      <c r="J2" s="133" t="s">
        <v>12</v>
      </c>
      <c r="K2" s="133" t="s">
        <v>12</v>
      </c>
      <c r="L2" s="133"/>
      <c r="M2" s="133"/>
      <c r="N2" s="133"/>
      <c r="O2" s="134" t="s">
        <v>13</v>
      </c>
      <c r="P2" s="134" t="s">
        <v>13</v>
      </c>
      <c r="Q2" s="134"/>
      <c r="R2" s="134"/>
      <c r="S2" s="134"/>
      <c r="T2" s="12" t="s">
        <v>14</v>
      </c>
      <c r="U2" s="12"/>
      <c r="V2" s="145" t="s">
        <v>223</v>
      </c>
      <c r="W2" s="146"/>
      <c r="X2" s="147" t="s">
        <v>15</v>
      </c>
      <c r="Y2" s="147"/>
      <c r="Z2" s="158" t="s">
        <v>16</v>
      </c>
      <c r="AA2" s="158"/>
      <c r="AB2" s="159" t="s">
        <v>17</v>
      </c>
      <c r="AC2" s="159"/>
      <c r="AD2" s="77" t="s">
        <v>8</v>
      </c>
      <c r="AE2" s="160" t="s">
        <v>224</v>
      </c>
      <c r="AF2" s="161" t="s">
        <v>225</v>
      </c>
      <c r="AG2" s="169" t="s">
        <v>226</v>
      </c>
      <c r="AH2" s="170" t="s">
        <v>227</v>
      </c>
      <c r="AI2" s="171"/>
      <c r="AJ2" s="170"/>
      <c r="AK2" s="171"/>
      <c r="AL2" s="172" t="s">
        <v>228</v>
      </c>
      <c r="AM2" s="172"/>
      <c r="AN2" s="173" t="s">
        <v>229</v>
      </c>
      <c r="AO2" s="179" t="s">
        <v>230</v>
      </c>
      <c r="AP2" s="11"/>
    </row>
    <row r="3" ht="15" customHeight="1" spans="1:42">
      <c r="A3" s="75"/>
      <c r="B3" s="78"/>
      <c r="C3" s="78"/>
      <c r="D3" s="78"/>
      <c r="E3" s="129" t="s">
        <v>18</v>
      </c>
      <c r="F3" s="129" t="s">
        <v>19</v>
      </c>
      <c r="G3" s="129" t="s">
        <v>20</v>
      </c>
      <c r="H3" s="129" t="s">
        <v>21</v>
      </c>
      <c r="I3" s="135" t="s">
        <v>22</v>
      </c>
      <c r="J3" s="133" t="s">
        <v>18</v>
      </c>
      <c r="K3" s="133" t="s">
        <v>19</v>
      </c>
      <c r="L3" s="133" t="s">
        <v>20</v>
      </c>
      <c r="M3" s="133" t="s">
        <v>21</v>
      </c>
      <c r="N3" s="136" t="s">
        <v>22</v>
      </c>
      <c r="O3" s="134" t="s">
        <v>18</v>
      </c>
      <c r="P3" s="134" t="s">
        <v>19</v>
      </c>
      <c r="Q3" s="134" t="s">
        <v>20</v>
      </c>
      <c r="R3" s="134" t="s">
        <v>21</v>
      </c>
      <c r="S3" s="148" t="s">
        <v>22</v>
      </c>
      <c r="T3" s="12" t="s">
        <v>18</v>
      </c>
      <c r="U3" s="12" t="s">
        <v>20</v>
      </c>
      <c r="V3" s="12" t="s">
        <v>18</v>
      </c>
      <c r="W3" s="12" t="s">
        <v>20</v>
      </c>
      <c r="X3" s="149" t="s">
        <v>18</v>
      </c>
      <c r="Y3" s="162" t="s">
        <v>23</v>
      </c>
      <c r="Z3" s="163" t="s">
        <v>18</v>
      </c>
      <c r="AA3" s="164" t="s">
        <v>23</v>
      </c>
      <c r="AB3" s="159" t="s">
        <v>18</v>
      </c>
      <c r="AC3" s="159" t="s">
        <v>23</v>
      </c>
      <c r="AD3" s="77"/>
      <c r="AE3" s="160"/>
      <c r="AF3" s="161"/>
      <c r="AG3" s="169"/>
      <c r="AH3" s="170" t="s">
        <v>231</v>
      </c>
      <c r="AI3" s="171" t="s">
        <v>232</v>
      </c>
      <c r="AJ3" s="170" t="s">
        <v>233</v>
      </c>
      <c r="AK3" s="171" t="s">
        <v>232</v>
      </c>
      <c r="AL3" s="172" t="s">
        <v>234</v>
      </c>
      <c r="AM3" s="170" t="s">
        <v>235</v>
      </c>
      <c r="AN3" s="173"/>
      <c r="AO3" s="180"/>
      <c r="AP3"/>
    </row>
    <row r="4" customFormat="1" spans="1:41">
      <c r="A4" s="89">
        <v>1</v>
      </c>
      <c r="B4" s="89">
        <v>549</v>
      </c>
      <c r="C4" s="117" t="s">
        <v>165</v>
      </c>
      <c r="D4" s="89" t="s">
        <v>43</v>
      </c>
      <c r="E4" s="130">
        <v>6800</v>
      </c>
      <c r="F4" s="130">
        <f t="shared" ref="F4:F29" si="0">E4*3</f>
        <v>20400</v>
      </c>
      <c r="G4" s="131">
        <v>1660.56</v>
      </c>
      <c r="H4" s="131">
        <f t="shared" ref="H4:H29" si="1">G4*3</f>
        <v>4981.68</v>
      </c>
      <c r="I4" s="137">
        <f t="shared" ref="I4:I67" si="2">G4/E4</f>
        <v>0.2442</v>
      </c>
      <c r="J4" s="138">
        <v>8500</v>
      </c>
      <c r="K4" s="138">
        <f t="shared" ref="K4:K29" si="3">J4*3</f>
        <v>25500</v>
      </c>
      <c r="L4" s="139">
        <v>1825.8</v>
      </c>
      <c r="M4" s="139">
        <f t="shared" ref="M4:M29" si="4">L4*3</f>
        <v>5477.4</v>
      </c>
      <c r="N4" s="140">
        <f t="shared" ref="N4:N67" si="5">L4/J4</f>
        <v>0.2148</v>
      </c>
      <c r="O4" s="141">
        <v>10200</v>
      </c>
      <c r="P4" s="141">
        <f t="shared" ref="P4:P29" si="6">O4*3</f>
        <v>30600</v>
      </c>
      <c r="Q4" s="150">
        <v>1992.06</v>
      </c>
      <c r="R4" s="150">
        <f t="shared" ref="R4:R29" si="7">Q4*3</f>
        <v>5976.18</v>
      </c>
      <c r="S4" s="151">
        <f t="shared" ref="S4:S67" si="8">Q4/O4</f>
        <v>0.1953</v>
      </c>
      <c r="T4" s="85">
        <v>39226.16</v>
      </c>
      <c r="U4" s="85">
        <v>9737.03</v>
      </c>
      <c r="V4" s="85"/>
      <c r="W4" s="85"/>
      <c r="X4" s="137">
        <f t="shared" ref="X4:X67" si="9">T4/F4</f>
        <v>1.92285098039216</v>
      </c>
      <c r="Y4" s="137">
        <f t="shared" ref="Y4:Y67" si="10">U4/H4</f>
        <v>1.95456753544989</v>
      </c>
      <c r="Z4" s="140">
        <f t="shared" ref="Z4:Z67" si="11">T4/K4</f>
        <v>1.53828078431373</v>
      </c>
      <c r="AA4" s="140">
        <f t="shared" ref="AA4:AA67" si="12">U4/M4</f>
        <v>1.77767371380582</v>
      </c>
      <c r="AB4" s="151">
        <f t="shared" ref="AB4:AB67" si="13">T4/P4</f>
        <v>1.28190065359477</v>
      </c>
      <c r="AC4" s="151">
        <f t="shared" ref="AC4:AC67" si="14">U4/R4</f>
        <v>1.62930668085633</v>
      </c>
      <c r="AD4" s="83">
        <v>3</v>
      </c>
      <c r="AE4" s="165">
        <v>1200</v>
      </c>
      <c r="AF4" s="166">
        <v>1200</v>
      </c>
      <c r="AG4" s="174">
        <f>AE4-AF4</f>
        <v>0</v>
      </c>
      <c r="AH4" s="175">
        <f>(U4-H4)*40%*95%</f>
        <v>1807.033</v>
      </c>
      <c r="AI4" s="176">
        <f>(U4-H4)*40%*95%</f>
        <v>1807.033</v>
      </c>
      <c r="AJ4" s="175">
        <f>(U4-H4)*40%*5%</f>
        <v>95.107</v>
      </c>
      <c r="AK4" s="176">
        <f>(U4-H4)*40%*5%</f>
        <v>95.107</v>
      </c>
      <c r="AL4" s="177"/>
      <c r="AM4" s="175"/>
      <c r="AN4" s="178">
        <v>1.41716069444444</v>
      </c>
      <c r="AO4" s="181"/>
    </row>
    <row r="5" customFormat="1" spans="1:41">
      <c r="A5" s="89">
        <v>2</v>
      </c>
      <c r="B5" s="81">
        <v>56</v>
      </c>
      <c r="C5" s="82" t="s">
        <v>170</v>
      </c>
      <c r="D5" s="81" t="s">
        <v>91</v>
      </c>
      <c r="E5" s="130">
        <v>4525</v>
      </c>
      <c r="F5" s="130">
        <f t="shared" si="0"/>
        <v>13575</v>
      </c>
      <c r="G5" s="131">
        <v>1280.73372721998</v>
      </c>
      <c r="H5" s="131">
        <f t="shared" si="1"/>
        <v>3842.20118165994</v>
      </c>
      <c r="I5" s="137">
        <f t="shared" si="2"/>
        <v>0.28303507783867</v>
      </c>
      <c r="J5" s="138">
        <v>5656</v>
      </c>
      <c r="K5" s="138">
        <f t="shared" si="3"/>
        <v>16968</v>
      </c>
      <c r="L5" s="139">
        <v>1408.11550685866</v>
      </c>
      <c r="M5" s="139">
        <f t="shared" si="4"/>
        <v>4224.34652057598</v>
      </c>
      <c r="N5" s="140">
        <f t="shared" si="5"/>
        <v>0.248959601636963</v>
      </c>
      <c r="O5" s="141">
        <v>6788</v>
      </c>
      <c r="P5" s="141">
        <f t="shared" si="6"/>
        <v>20364</v>
      </c>
      <c r="Q5" s="150">
        <v>1536.52163703703</v>
      </c>
      <c r="R5" s="150">
        <f t="shared" si="7"/>
        <v>4609.56491111109</v>
      </c>
      <c r="S5" s="151">
        <f t="shared" si="8"/>
        <v>0.226358520482768</v>
      </c>
      <c r="T5" s="85">
        <v>24759.24</v>
      </c>
      <c r="U5" s="85">
        <v>6745.2</v>
      </c>
      <c r="V5" s="85"/>
      <c r="W5" s="85"/>
      <c r="X5" s="137">
        <f t="shared" si="9"/>
        <v>1.82388508287293</v>
      </c>
      <c r="Y5" s="137">
        <f t="shared" si="10"/>
        <v>1.75555617238291</v>
      </c>
      <c r="Z5" s="140">
        <f t="shared" si="11"/>
        <v>1.45917256011315</v>
      </c>
      <c r="AA5" s="140">
        <f t="shared" si="12"/>
        <v>1.59674400931491</v>
      </c>
      <c r="AB5" s="151">
        <f t="shared" si="13"/>
        <v>1.21583382439599</v>
      </c>
      <c r="AC5" s="151">
        <f t="shared" si="14"/>
        <v>1.46330513401408</v>
      </c>
      <c r="AD5" s="83">
        <v>3</v>
      </c>
      <c r="AE5" s="165">
        <v>1200</v>
      </c>
      <c r="AF5" s="166">
        <v>1200</v>
      </c>
      <c r="AG5" s="174">
        <f t="shared" ref="AG5:AG35" si="15">AE5-AF5</f>
        <v>0</v>
      </c>
      <c r="AH5" s="175">
        <f t="shared" ref="AH5:AH19" si="16">(U5-H5)*40%*95%</f>
        <v>1103.13955096922</v>
      </c>
      <c r="AI5" s="176">
        <f>AH5/2</f>
        <v>551.56977548461</v>
      </c>
      <c r="AJ5" s="175">
        <f t="shared" ref="AJ5:AJ19" si="17">(U5-H5)*40%*5%</f>
        <v>58.0599763668012</v>
      </c>
      <c r="AK5" s="176">
        <f>AJ5/2</f>
        <v>29.0299881834006</v>
      </c>
      <c r="AL5" s="177"/>
      <c r="AM5" s="175"/>
      <c r="AN5" s="178">
        <v>0.878384848484849</v>
      </c>
      <c r="AO5" s="182" t="s">
        <v>236</v>
      </c>
    </row>
    <row r="6" customFormat="1" spans="1:41">
      <c r="A6" s="89">
        <v>3</v>
      </c>
      <c r="B6" s="81">
        <v>720</v>
      </c>
      <c r="C6" s="82" t="s">
        <v>187</v>
      </c>
      <c r="D6" s="81" t="s">
        <v>43</v>
      </c>
      <c r="E6" s="130">
        <v>5024</v>
      </c>
      <c r="F6" s="130">
        <f t="shared" si="0"/>
        <v>15072</v>
      </c>
      <c r="G6" s="131">
        <v>1275.51300995803</v>
      </c>
      <c r="H6" s="131">
        <f t="shared" si="1"/>
        <v>3826.53902987409</v>
      </c>
      <c r="I6" s="137">
        <f t="shared" si="2"/>
        <v>0.253883958988461</v>
      </c>
      <c r="J6" s="138">
        <v>6280</v>
      </c>
      <c r="K6" s="138">
        <f t="shared" si="3"/>
        <v>18840</v>
      </c>
      <c r="L6" s="139">
        <v>1402.43752323395</v>
      </c>
      <c r="M6" s="139">
        <f t="shared" si="4"/>
        <v>4207.31256970185</v>
      </c>
      <c r="N6" s="140">
        <f t="shared" si="5"/>
        <v>0.223318076948081</v>
      </c>
      <c r="O6" s="141">
        <v>7535</v>
      </c>
      <c r="P6" s="141">
        <f t="shared" si="6"/>
        <v>22605</v>
      </c>
      <c r="Q6" s="150">
        <v>1529.94247637188</v>
      </c>
      <c r="R6" s="150">
        <f t="shared" si="7"/>
        <v>4589.82742911564</v>
      </c>
      <c r="S6" s="151">
        <f t="shared" si="8"/>
        <v>0.203044787839666</v>
      </c>
      <c r="T6" s="85">
        <v>25814.79</v>
      </c>
      <c r="U6" s="85">
        <v>6589.98</v>
      </c>
      <c r="V6" s="85"/>
      <c r="W6" s="85"/>
      <c r="X6" s="137">
        <f t="shared" si="9"/>
        <v>1.71276472929936</v>
      </c>
      <c r="Y6" s="137">
        <f t="shared" si="10"/>
        <v>1.72217765154138</v>
      </c>
      <c r="Z6" s="140">
        <f t="shared" si="11"/>
        <v>1.37021178343949</v>
      </c>
      <c r="AA6" s="140">
        <f t="shared" si="12"/>
        <v>1.56631576352479</v>
      </c>
      <c r="AB6" s="151">
        <f t="shared" si="13"/>
        <v>1.14199469143995</v>
      </c>
      <c r="AC6" s="151">
        <f t="shared" si="14"/>
        <v>1.43577947140155</v>
      </c>
      <c r="AD6" s="83">
        <v>3</v>
      </c>
      <c r="AE6" s="165">
        <v>1200</v>
      </c>
      <c r="AF6" s="166">
        <v>1200</v>
      </c>
      <c r="AG6" s="174">
        <f t="shared" si="15"/>
        <v>0</v>
      </c>
      <c r="AH6" s="175">
        <f t="shared" si="16"/>
        <v>1050.10756864785</v>
      </c>
      <c r="AI6" s="176">
        <v>0</v>
      </c>
      <c r="AJ6" s="175">
        <f t="shared" si="17"/>
        <v>55.2688194025182</v>
      </c>
      <c r="AK6" s="176">
        <v>0</v>
      </c>
      <c r="AL6" s="177"/>
      <c r="AM6" s="175"/>
      <c r="AN6" s="178">
        <v>0.758527272727273</v>
      </c>
      <c r="AO6" s="183" t="s">
        <v>237</v>
      </c>
    </row>
    <row r="7" customFormat="1" spans="1:41">
      <c r="A7" s="89">
        <v>4</v>
      </c>
      <c r="B7" s="81">
        <v>104428</v>
      </c>
      <c r="C7" s="82" t="s">
        <v>215</v>
      </c>
      <c r="D7" s="81" t="s">
        <v>91</v>
      </c>
      <c r="E7" s="130">
        <v>3514</v>
      </c>
      <c r="F7" s="130">
        <f t="shared" si="0"/>
        <v>10542</v>
      </c>
      <c r="G7" s="131">
        <v>868.101531497174</v>
      </c>
      <c r="H7" s="131">
        <f t="shared" si="1"/>
        <v>2604.30459449152</v>
      </c>
      <c r="I7" s="137">
        <f t="shared" si="2"/>
        <v>0.247040845616726</v>
      </c>
      <c r="J7" s="138">
        <v>4393</v>
      </c>
      <c r="K7" s="138">
        <f t="shared" si="3"/>
        <v>13179</v>
      </c>
      <c r="L7" s="139">
        <v>954.593748541402</v>
      </c>
      <c r="M7" s="139">
        <f t="shared" si="4"/>
        <v>2863.78124562421</v>
      </c>
      <c r="N7" s="140">
        <f t="shared" si="5"/>
        <v>0.217298827348373</v>
      </c>
      <c r="O7" s="141">
        <v>5271</v>
      </c>
      <c r="P7" s="141">
        <f t="shared" si="6"/>
        <v>15813</v>
      </c>
      <c r="Q7" s="150">
        <v>1041.40189865724</v>
      </c>
      <c r="R7" s="150">
        <f t="shared" si="7"/>
        <v>3124.20569597172</v>
      </c>
      <c r="S7" s="151">
        <f t="shared" si="8"/>
        <v>0.197571978496915</v>
      </c>
      <c r="T7" s="85">
        <v>17857.05</v>
      </c>
      <c r="U7" s="85">
        <v>4396.59</v>
      </c>
      <c r="V7" s="85"/>
      <c r="W7" s="85"/>
      <c r="X7" s="137">
        <f t="shared" si="9"/>
        <v>1.69389584519067</v>
      </c>
      <c r="Y7" s="137">
        <f t="shared" si="10"/>
        <v>1.68820114563382</v>
      </c>
      <c r="Z7" s="140">
        <f t="shared" si="11"/>
        <v>1.35496244024585</v>
      </c>
      <c r="AA7" s="140">
        <f t="shared" si="12"/>
        <v>1.53523946939659</v>
      </c>
      <c r="AB7" s="151">
        <f t="shared" si="13"/>
        <v>1.12926389679378</v>
      </c>
      <c r="AC7" s="151">
        <f t="shared" si="14"/>
        <v>1.40726649518272</v>
      </c>
      <c r="AD7" s="83">
        <v>3</v>
      </c>
      <c r="AE7" s="165">
        <v>1200</v>
      </c>
      <c r="AF7" s="166">
        <v>1200</v>
      </c>
      <c r="AG7" s="174">
        <f t="shared" si="15"/>
        <v>0</v>
      </c>
      <c r="AH7" s="175">
        <f t="shared" si="16"/>
        <v>681.068454093222</v>
      </c>
      <c r="AI7" s="176">
        <f>(U7-H7)*40%*95%</f>
        <v>681.068454093222</v>
      </c>
      <c r="AJ7" s="175">
        <f t="shared" si="17"/>
        <v>35.8457081101696</v>
      </c>
      <c r="AK7" s="176">
        <f>(U7-H7)*40%*5%</f>
        <v>35.8457081101696</v>
      </c>
      <c r="AL7" s="177"/>
      <c r="AM7" s="175"/>
      <c r="AN7" s="178">
        <v>1.067095</v>
      </c>
      <c r="AO7" s="181"/>
    </row>
    <row r="8" customFormat="1" spans="1:41">
      <c r="A8" s="89">
        <v>5</v>
      </c>
      <c r="B8" s="81">
        <v>351</v>
      </c>
      <c r="C8" s="82" t="s">
        <v>125</v>
      </c>
      <c r="D8" s="81" t="s">
        <v>91</v>
      </c>
      <c r="E8" s="130">
        <v>9443</v>
      </c>
      <c r="F8" s="130">
        <f t="shared" si="0"/>
        <v>28329</v>
      </c>
      <c r="G8" s="131">
        <v>2504.29693415179</v>
      </c>
      <c r="H8" s="131">
        <f t="shared" si="1"/>
        <v>7512.89080245537</v>
      </c>
      <c r="I8" s="137">
        <f t="shared" si="2"/>
        <v>0.265201412067329</v>
      </c>
      <c r="J8" s="138">
        <v>11803</v>
      </c>
      <c r="K8" s="138">
        <f t="shared" si="3"/>
        <v>35409</v>
      </c>
      <c r="L8" s="139">
        <v>2753.32106008301</v>
      </c>
      <c r="M8" s="139">
        <f t="shared" si="4"/>
        <v>8259.96318024903</v>
      </c>
      <c r="N8" s="140">
        <f t="shared" si="5"/>
        <v>0.233272986535882</v>
      </c>
      <c r="O8" s="141">
        <v>14164</v>
      </c>
      <c r="P8" s="141">
        <f t="shared" si="6"/>
        <v>42492</v>
      </c>
      <c r="Q8" s="150">
        <v>3004.1273134393</v>
      </c>
      <c r="R8" s="150">
        <f t="shared" si="7"/>
        <v>9012.3819403179</v>
      </c>
      <c r="S8" s="151">
        <f t="shared" si="8"/>
        <v>0.212095969601758</v>
      </c>
      <c r="T8" s="85">
        <v>47722.93</v>
      </c>
      <c r="U8" s="85">
        <v>14858.57</v>
      </c>
      <c r="V8" s="85"/>
      <c r="W8" s="85"/>
      <c r="X8" s="137">
        <f t="shared" si="9"/>
        <v>1.68459635003</v>
      </c>
      <c r="Y8" s="137">
        <f t="shared" si="10"/>
        <v>1.97774337344873</v>
      </c>
      <c r="Z8" s="140">
        <f t="shared" si="11"/>
        <v>1.34776271569375</v>
      </c>
      <c r="AA8" s="140">
        <f t="shared" si="12"/>
        <v>1.79886637213219</v>
      </c>
      <c r="AB8" s="151">
        <f t="shared" si="13"/>
        <v>1.12310387837711</v>
      </c>
      <c r="AC8" s="151">
        <f t="shared" si="14"/>
        <v>1.64868401033122</v>
      </c>
      <c r="AD8" s="83">
        <v>3</v>
      </c>
      <c r="AE8" s="165">
        <v>1200</v>
      </c>
      <c r="AF8" s="166">
        <v>1200</v>
      </c>
      <c r="AG8" s="174">
        <f t="shared" si="15"/>
        <v>0</v>
      </c>
      <c r="AH8" s="175">
        <f t="shared" si="16"/>
        <v>2791.35809506696</v>
      </c>
      <c r="AI8" s="176">
        <f>(U8-H8)*40%*95%</f>
        <v>2791.35809506696</v>
      </c>
      <c r="AJ8" s="175">
        <f t="shared" si="17"/>
        <v>146.913583950893</v>
      </c>
      <c r="AK8" s="176">
        <f>(U8-H8)*40%*5%</f>
        <v>146.913583950893</v>
      </c>
      <c r="AL8" s="177"/>
      <c r="AM8" s="175"/>
      <c r="AN8" s="178">
        <v>0.940878333333333</v>
      </c>
      <c r="AO8" s="181"/>
    </row>
    <row r="9" customFormat="1" spans="1:41">
      <c r="A9" s="89">
        <v>6</v>
      </c>
      <c r="B9" s="81">
        <v>339</v>
      </c>
      <c r="C9" s="82" t="s">
        <v>157</v>
      </c>
      <c r="D9" s="81" t="s">
        <v>28</v>
      </c>
      <c r="E9" s="130">
        <v>6386</v>
      </c>
      <c r="F9" s="130">
        <f t="shared" si="0"/>
        <v>19158</v>
      </c>
      <c r="G9" s="131">
        <v>1497.69357499555</v>
      </c>
      <c r="H9" s="131">
        <f t="shared" si="1"/>
        <v>4493.08072498665</v>
      </c>
      <c r="I9" s="137">
        <f t="shared" si="2"/>
        <v>0.234527650328148</v>
      </c>
      <c r="J9" s="138">
        <v>7983</v>
      </c>
      <c r="K9" s="138">
        <f t="shared" si="3"/>
        <v>23949</v>
      </c>
      <c r="L9" s="139">
        <v>1646.83011120373</v>
      </c>
      <c r="M9" s="139">
        <f t="shared" si="4"/>
        <v>4940.49033361119</v>
      </c>
      <c r="N9" s="140">
        <f t="shared" si="5"/>
        <v>0.206292134686675</v>
      </c>
      <c r="O9" s="141">
        <v>9579</v>
      </c>
      <c r="P9" s="141">
        <f t="shared" si="6"/>
        <v>28737</v>
      </c>
      <c r="Q9" s="150">
        <v>1796.68031447562</v>
      </c>
      <c r="R9" s="150">
        <f t="shared" si="7"/>
        <v>5390.04094342686</v>
      </c>
      <c r="S9" s="151">
        <f t="shared" si="8"/>
        <v>0.187564496761209</v>
      </c>
      <c r="T9" s="85">
        <v>30412.56</v>
      </c>
      <c r="U9" s="85">
        <v>7414.79</v>
      </c>
      <c r="V9" s="85"/>
      <c r="W9" s="85"/>
      <c r="X9" s="137">
        <f t="shared" si="9"/>
        <v>1.58746006890072</v>
      </c>
      <c r="Y9" s="137">
        <f t="shared" si="10"/>
        <v>1.65026859160694</v>
      </c>
      <c r="Z9" s="140">
        <f t="shared" si="11"/>
        <v>1.26988851309032</v>
      </c>
      <c r="AA9" s="140">
        <f t="shared" si="12"/>
        <v>1.50082066744583</v>
      </c>
      <c r="AB9" s="151">
        <f t="shared" si="13"/>
        <v>1.05830671260048</v>
      </c>
      <c r="AC9" s="151">
        <f t="shared" si="14"/>
        <v>1.3756463221383</v>
      </c>
      <c r="AD9" s="83">
        <v>3</v>
      </c>
      <c r="AE9" s="165">
        <v>1200</v>
      </c>
      <c r="AF9" s="166">
        <v>1200</v>
      </c>
      <c r="AG9" s="174">
        <f t="shared" si="15"/>
        <v>0</v>
      </c>
      <c r="AH9" s="175">
        <f t="shared" si="16"/>
        <v>1110.24952450507</v>
      </c>
      <c r="AI9" s="176">
        <f>(U9-H9)*40%*95%</f>
        <v>1110.24952450507</v>
      </c>
      <c r="AJ9" s="175">
        <f t="shared" si="17"/>
        <v>58.434185500267</v>
      </c>
      <c r="AK9" s="176">
        <f>(U9-H9)*40%*5%</f>
        <v>58.434185500267</v>
      </c>
      <c r="AL9" s="177"/>
      <c r="AM9" s="175"/>
      <c r="AN9" s="178">
        <v>1.00529390063945</v>
      </c>
      <c r="AO9" s="181"/>
    </row>
    <row r="10" customFormat="1" spans="1:41">
      <c r="A10" s="89">
        <v>7</v>
      </c>
      <c r="B10" s="81">
        <v>587</v>
      </c>
      <c r="C10" s="82" t="s">
        <v>134</v>
      </c>
      <c r="D10" s="81" t="s">
        <v>91</v>
      </c>
      <c r="E10" s="130">
        <v>7105</v>
      </c>
      <c r="F10" s="130">
        <f t="shared" si="0"/>
        <v>21315</v>
      </c>
      <c r="G10" s="131">
        <v>1681.85823974967</v>
      </c>
      <c r="H10" s="131">
        <f t="shared" si="1"/>
        <v>5045.57471924901</v>
      </c>
      <c r="I10" s="137">
        <f t="shared" si="2"/>
        <v>0.236714741695942</v>
      </c>
      <c r="J10" s="138">
        <v>8882</v>
      </c>
      <c r="K10" s="138">
        <f t="shared" si="3"/>
        <v>26646</v>
      </c>
      <c r="L10" s="139">
        <v>1849.37375969563</v>
      </c>
      <c r="M10" s="139">
        <f t="shared" si="4"/>
        <v>5548.12127908689</v>
      </c>
      <c r="N10" s="140">
        <f t="shared" si="5"/>
        <v>0.208215915300116</v>
      </c>
      <c r="O10" s="141">
        <v>10658</v>
      </c>
      <c r="P10" s="141">
        <f t="shared" si="6"/>
        <v>31974</v>
      </c>
      <c r="Q10" s="150">
        <v>2017.70469504173</v>
      </c>
      <c r="R10" s="150">
        <f t="shared" si="7"/>
        <v>6053.11408512519</v>
      </c>
      <c r="S10" s="151">
        <f t="shared" si="8"/>
        <v>0.189313632486558</v>
      </c>
      <c r="T10" s="85">
        <v>33722.03</v>
      </c>
      <c r="U10" s="85">
        <v>8385.58</v>
      </c>
      <c r="V10" s="85"/>
      <c r="W10" s="85"/>
      <c r="X10" s="137">
        <f t="shared" si="9"/>
        <v>1.58207975604035</v>
      </c>
      <c r="Y10" s="137">
        <f t="shared" si="10"/>
        <v>1.66196726172913</v>
      </c>
      <c r="Z10" s="140">
        <f t="shared" si="11"/>
        <v>1.26555693162201</v>
      </c>
      <c r="AA10" s="140">
        <f t="shared" si="12"/>
        <v>1.51142694583996</v>
      </c>
      <c r="AB10" s="151">
        <f t="shared" si="13"/>
        <v>1.0546703571652</v>
      </c>
      <c r="AC10" s="151">
        <f t="shared" si="14"/>
        <v>1.38533321560989</v>
      </c>
      <c r="AD10" s="83">
        <v>3</v>
      </c>
      <c r="AE10" s="165">
        <v>1200</v>
      </c>
      <c r="AF10" s="166">
        <v>1200</v>
      </c>
      <c r="AG10" s="174">
        <f t="shared" si="15"/>
        <v>0</v>
      </c>
      <c r="AH10" s="175">
        <f t="shared" si="16"/>
        <v>1269.20200668538</v>
      </c>
      <c r="AI10" s="176">
        <v>0</v>
      </c>
      <c r="AJ10" s="175">
        <f t="shared" si="17"/>
        <v>66.8001056150198</v>
      </c>
      <c r="AK10" s="176">
        <v>0</v>
      </c>
      <c r="AL10" s="177"/>
      <c r="AM10" s="175"/>
      <c r="AN10" s="178">
        <v>0.703735</v>
      </c>
      <c r="AO10" s="183" t="s">
        <v>237</v>
      </c>
    </row>
    <row r="11" customFormat="1" spans="1:41">
      <c r="A11" s="89">
        <v>8</v>
      </c>
      <c r="B11" s="81">
        <v>710</v>
      </c>
      <c r="C11" s="82" t="s">
        <v>189</v>
      </c>
      <c r="D11" s="81" t="s">
        <v>91</v>
      </c>
      <c r="E11" s="130">
        <v>4245</v>
      </c>
      <c r="F11" s="130">
        <f t="shared" si="0"/>
        <v>12735</v>
      </c>
      <c r="G11" s="131">
        <v>1057.34272938519</v>
      </c>
      <c r="H11" s="131">
        <f t="shared" si="1"/>
        <v>3172.02818815557</v>
      </c>
      <c r="I11" s="137">
        <f t="shared" si="2"/>
        <v>0.249079559336912</v>
      </c>
      <c r="J11" s="138">
        <v>5306</v>
      </c>
      <c r="K11" s="138">
        <f t="shared" si="3"/>
        <v>15918</v>
      </c>
      <c r="L11" s="139">
        <v>1162.50265056342</v>
      </c>
      <c r="M11" s="139">
        <f t="shared" si="4"/>
        <v>3487.50795169026</v>
      </c>
      <c r="N11" s="140">
        <f t="shared" si="5"/>
        <v>0.219092093962198</v>
      </c>
      <c r="O11" s="141">
        <v>6367</v>
      </c>
      <c r="P11" s="141">
        <f t="shared" si="6"/>
        <v>19101</v>
      </c>
      <c r="Q11" s="150">
        <v>1268.32198998535</v>
      </c>
      <c r="R11" s="150">
        <f t="shared" si="7"/>
        <v>3804.96596995605</v>
      </c>
      <c r="S11" s="151">
        <f t="shared" si="8"/>
        <v>0.199202448560602</v>
      </c>
      <c r="T11" s="85">
        <v>20029.84</v>
      </c>
      <c r="U11" s="85">
        <v>5588.76</v>
      </c>
      <c r="V11" s="85"/>
      <c r="W11" s="85"/>
      <c r="X11" s="137">
        <f t="shared" si="9"/>
        <v>1.5728182175108</v>
      </c>
      <c r="Y11" s="137">
        <f t="shared" si="10"/>
        <v>1.76188850429153</v>
      </c>
      <c r="Z11" s="140">
        <f t="shared" si="11"/>
        <v>1.25831385852494</v>
      </c>
      <c r="AA11" s="140">
        <f t="shared" si="12"/>
        <v>1.60250817415093</v>
      </c>
      <c r="AB11" s="151">
        <f t="shared" si="13"/>
        <v>1.04862782053296</v>
      </c>
      <c r="AC11" s="151">
        <f t="shared" si="14"/>
        <v>1.46880682879394</v>
      </c>
      <c r="AD11" s="83">
        <v>3</v>
      </c>
      <c r="AE11" s="165">
        <v>1200</v>
      </c>
      <c r="AF11" s="166">
        <v>1200</v>
      </c>
      <c r="AG11" s="174">
        <f t="shared" si="15"/>
        <v>0</v>
      </c>
      <c r="AH11" s="175">
        <f t="shared" si="16"/>
        <v>918.358088500883</v>
      </c>
      <c r="AI11" s="176">
        <v>0</v>
      </c>
      <c r="AJ11" s="175">
        <f t="shared" si="17"/>
        <v>48.3346362368886</v>
      </c>
      <c r="AK11" s="176">
        <v>0</v>
      </c>
      <c r="AL11" s="177"/>
      <c r="AM11" s="175"/>
      <c r="AN11" s="178">
        <v>0.549959677419355</v>
      </c>
      <c r="AO11" s="183" t="s">
        <v>237</v>
      </c>
    </row>
    <row r="12" customFormat="1" spans="1:41">
      <c r="A12" s="89">
        <v>9</v>
      </c>
      <c r="B12" s="81">
        <v>706</v>
      </c>
      <c r="C12" s="82" t="s">
        <v>195</v>
      </c>
      <c r="D12" s="81" t="s">
        <v>91</v>
      </c>
      <c r="E12" s="130">
        <v>5366</v>
      </c>
      <c r="F12" s="130">
        <f t="shared" si="0"/>
        <v>16098</v>
      </c>
      <c r="G12" s="131">
        <v>1477.09420911267</v>
      </c>
      <c r="H12" s="131">
        <f t="shared" si="1"/>
        <v>4431.28262733801</v>
      </c>
      <c r="I12" s="137">
        <f t="shared" si="2"/>
        <v>0.275269140721705</v>
      </c>
      <c r="J12" s="138">
        <v>6708</v>
      </c>
      <c r="K12" s="138">
        <f t="shared" si="3"/>
        <v>20124</v>
      </c>
      <c r="L12" s="139">
        <v>1624.1988495187</v>
      </c>
      <c r="M12" s="139">
        <f t="shared" si="4"/>
        <v>4872.5965485561</v>
      </c>
      <c r="N12" s="140">
        <f t="shared" si="5"/>
        <v>0.242128629922287</v>
      </c>
      <c r="O12" s="141">
        <v>8049</v>
      </c>
      <c r="P12" s="141">
        <f t="shared" si="6"/>
        <v>24147</v>
      </c>
      <c r="Q12" s="150">
        <v>1771.96866732005</v>
      </c>
      <c r="R12" s="150">
        <f t="shared" si="7"/>
        <v>5315.90600196015</v>
      </c>
      <c r="S12" s="151">
        <f t="shared" si="8"/>
        <v>0.220147678881855</v>
      </c>
      <c r="T12" s="85">
        <v>24763.12</v>
      </c>
      <c r="U12" s="85">
        <v>6704.32</v>
      </c>
      <c r="V12" s="85"/>
      <c r="W12" s="85"/>
      <c r="X12" s="137">
        <f t="shared" si="9"/>
        <v>1.53827307740092</v>
      </c>
      <c r="Y12" s="137">
        <f t="shared" si="10"/>
        <v>1.51295247083517</v>
      </c>
      <c r="Z12" s="140">
        <f t="shared" si="11"/>
        <v>1.23052673424766</v>
      </c>
      <c r="AA12" s="140">
        <f t="shared" si="12"/>
        <v>1.37592348005638</v>
      </c>
      <c r="AB12" s="151">
        <f t="shared" si="13"/>
        <v>1.02551538493395</v>
      </c>
      <c r="AC12" s="151">
        <f t="shared" si="14"/>
        <v>1.26118106631831</v>
      </c>
      <c r="AD12" s="83">
        <v>3</v>
      </c>
      <c r="AE12" s="165">
        <v>1200</v>
      </c>
      <c r="AF12" s="166">
        <v>1200</v>
      </c>
      <c r="AG12" s="174">
        <f t="shared" si="15"/>
        <v>0</v>
      </c>
      <c r="AH12" s="175">
        <f t="shared" si="16"/>
        <v>863.754201611556</v>
      </c>
      <c r="AI12" s="176">
        <f>AH12/2</f>
        <v>431.877100805778</v>
      </c>
      <c r="AJ12" s="175">
        <f t="shared" si="17"/>
        <v>45.4607474532398</v>
      </c>
      <c r="AK12" s="176">
        <f>AJ12/2</f>
        <v>22.7303737266199</v>
      </c>
      <c r="AL12" s="177"/>
      <c r="AM12" s="175"/>
      <c r="AN12" s="178">
        <v>0.81617</v>
      </c>
      <c r="AO12" s="182" t="s">
        <v>236</v>
      </c>
    </row>
    <row r="13" customFormat="1" spans="1:41">
      <c r="A13" s="89">
        <v>10</v>
      </c>
      <c r="B13" s="81">
        <v>747</v>
      </c>
      <c r="C13" s="82" t="s">
        <v>101</v>
      </c>
      <c r="D13" s="81" t="s">
        <v>34</v>
      </c>
      <c r="E13" s="130">
        <v>12124</v>
      </c>
      <c r="F13" s="130">
        <f t="shared" si="0"/>
        <v>36372</v>
      </c>
      <c r="G13" s="131">
        <v>2534.4701488915</v>
      </c>
      <c r="H13" s="131">
        <f t="shared" si="1"/>
        <v>7603.4104466745</v>
      </c>
      <c r="I13" s="137">
        <f t="shared" si="2"/>
        <v>0.209045706770991</v>
      </c>
      <c r="J13" s="138">
        <v>15155</v>
      </c>
      <c r="K13" s="138">
        <f t="shared" si="3"/>
        <v>45465</v>
      </c>
      <c r="L13" s="139">
        <v>2786.67172390404</v>
      </c>
      <c r="M13" s="139">
        <f t="shared" si="4"/>
        <v>8360.01517171212</v>
      </c>
      <c r="N13" s="140">
        <f t="shared" si="5"/>
        <v>0.183878041828046</v>
      </c>
      <c r="O13" s="141">
        <v>18186</v>
      </c>
      <c r="P13" s="141">
        <f t="shared" si="6"/>
        <v>54558</v>
      </c>
      <c r="Q13" s="150">
        <v>3040.43009876235</v>
      </c>
      <c r="R13" s="150">
        <f t="shared" si="7"/>
        <v>9121.29029628705</v>
      </c>
      <c r="S13" s="151">
        <f t="shared" si="8"/>
        <v>0.167185202835277</v>
      </c>
      <c r="T13" s="85">
        <v>55438.01</v>
      </c>
      <c r="U13" s="85">
        <v>11794.65</v>
      </c>
      <c r="V13" s="85"/>
      <c r="W13" s="85"/>
      <c r="X13" s="137">
        <f t="shared" si="9"/>
        <v>1.52419471021665</v>
      </c>
      <c r="Y13" s="137">
        <f t="shared" si="10"/>
        <v>1.5512315273153</v>
      </c>
      <c r="Z13" s="140">
        <f t="shared" si="11"/>
        <v>1.21935576817332</v>
      </c>
      <c r="AA13" s="140">
        <f t="shared" si="12"/>
        <v>1.41084074104431</v>
      </c>
      <c r="AB13" s="151">
        <f t="shared" si="13"/>
        <v>1.0161298068111</v>
      </c>
      <c r="AC13" s="151">
        <f t="shared" si="14"/>
        <v>1.29309008011741</v>
      </c>
      <c r="AD13" s="83">
        <v>3</v>
      </c>
      <c r="AE13" s="165">
        <v>1200</v>
      </c>
      <c r="AF13" s="166">
        <v>1200</v>
      </c>
      <c r="AG13" s="174">
        <f t="shared" si="15"/>
        <v>0</v>
      </c>
      <c r="AH13" s="175">
        <f t="shared" si="16"/>
        <v>1592.67103026369</v>
      </c>
      <c r="AI13" s="176">
        <f>(U13-H13)*40%*95%</f>
        <v>1592.67103026369</v>
      </c>
      <c r="AJ13" s="175">
        <f t="shared" si="17"/>
        <v>83.82479106651</v>
      </c>
      <c r="AK13" s="176">
        <f>(U13-H13)*40%*5%</f>
        <v>83.82479106651</v>
      </c>
      <c r="AL13" s="177"/>
      <c r="AM13" s="175"/>
      <c r="AN13" s="178">
        <v>0.940731617647059</v>
      </c>
      <c r="AO13" s="181"/>
    </row>
    <row r="14" customFormat="1" spans="1:41">
      <c r="A14" s="89">
        <v>11</v>
      </c>
      <c r="B14" s="81">
        <v>754</v>
      </c>
      <c r="C14" s="82" t="s">
        <v>95</v>
      </c>
      <c r="D14" s="81" t="s">
        <v>91</v>
      </c>
      <c r="E14" s="130">
        <v>12589</v>
      </c>
      <c r="F14" s="130">
        <f t="shared" si="0"/>
        <v>37767</v>
      </c>
      <c r="G14" s="131">
        <v>2809.45471243273</v>
      </c>
      <c r="H14" s="131">
        <f t="shared" si="1"/>
        <v>8428.36413729819</v>
      </c>
      <c r="I14" s="137">
        <f t="shared" si="2"/>
        <v>0.223167424929123</v>
      </c>
      <c r="J14" s="138">
        <v>15736</v>
      </c>
      <c r="K14" s="138">
        <f t="shared" si="3"/>
        <v>47208</v>
      </c>
      <c r="L14" s="139">
        <v>3088.97054134918</v>
      </c>
      <c r="M14" s="139">
        <f t="shared" si="4"/>
        <v>9266.91162404754</v>
      </c>
      <c r="N14" s="140">
        <f t="shared" si="5"/>
        <v>0.196299602271809</v>
      </c>
      <c r="O14" s="141">
        <v>18883</v>
      </c>
      <c r="P14" s="141">
        <f t="shared" si="6"/>
        <v>56649</v>
      </c>
      <c r="Q14" s="150">
        <v>3370.22098979576</v>
      </c>
      <c r="R14" s="150">
        <f t="shared" si="7"/>
        <v>10110.6629693873</v>
      </c>
      <c r="S14" s="151">
        <f t="shared" si="8"/>
        <v>0.178479107652161</v>
      </c>
      <c r="T14" s="85">
        <v>57555.57</v>
      </c>
      <c r="U14" s="85">
        <v>12523.14</v>
      </c>
      <c r="V14" s="85"/>
      <c r="W14" s="85"/>
      <c r="X14" s="137">
        <f t="shared" si="9"/>
        <v>1.52396457224561</v>
      </c>
      <c r="Y14" s="137">
        <f t="shared" si="10"/>
        <v>1.48583281358017</v>
      </c>
      <c r="Z14" s="140">
        <f t="shared" si="11"/>
        <v>1.21919102694459</v>
      </c>
      <c r="AA14" s="140">
        <f t="shared" si="12"/>
        <v>1.35138226283529</v>
      </c>
      <c r="AB14" s="151">
        <f t="shared" si="13"/>
        <v>1.01600328337658</v>
      </c>
      <c r="AC14" s="151">
        <f t="shared" si="14"/>
        <v>1.23860720488035</v>
      </c>
      <c r="AD14" s="83">
        <v>3</v>
      </c>
      <c r="AE14" s="165">
        <v>1200</v>
      </c>
      <c r="AF14" s="166">
        <v>1200</v>
      </c>
      <c r="AG14" s="174">
        <f t="shared" si="15"/>
        <v>0</v>
      </c>
      <c r="AH14" s="175">
        <f t="shared" si="16"/>
        <v>1556.01482782669</v>
      </c>
      <c r="AI14" s="176">
        <f>(U14-H14)*40%*95%</f>
        <v>1556.01482782669</v>
      </c>
      <c r="AJ14" s="175">
        <f t="shared" si="17"/>
        <v>81.8955172540362</v>
      </c>
      <c r="AK14" s="176">
        <f>(U14-H14)*40%*5%</f>
        <v>81.8955172540362</v>
      </c>
      <c r="AL14" s="177"/>
      <c r="AM14" s="175"/>
      <c r="AN14" s="178">
        <v>1.06185735294118</v>
      </c>
      <c r="AO14" s="181"/>
    </row>
    <row r="15" customFormat="1" spans="1:41">
      <c r="A15" s="89">
        <v>12</v>
      </c>
      <c r="B15" s="81">
        <v>104838</v>
      </c>
      <c r="C15" s="82" t="s">
        <v>216</v>
      </c>
      <c r="D15" s="81" t="s">
        <v>91</v>
      </c>
      <c r="E15" s="130">
        <v>3038</v>
      </c>
      <c r="F15" s="130">
        <f t="shared" si="0"/>
        <v>9114</v>
      </c>
      <c r="G15" s="131">
        <v>703.638575336487</v>
      </c>
      <c r="H15" s="131">
        <f t="shared" si="1"/>
        <v>2110.91572600946</v>
      </c>
      <c r="I15" s="137">
        <f t="shared" si="2"/>
        <v>0.231612434277975</v>
      </c>
      <c r="J15" s="138">
        <v>3798</v>
      </c>
      <c r="K15" s="138">
        <f t="shared" si="3"/>
        <v>11394</v>
      </c>
      <c r="L15" s="139">
        <v>773.758528473744</v>
      </c>
      <c r="M15" s="139">
        <f t="shared" si="4"/>
        <v>2321.27558542123</v>
      </c>
      <c r="N15" s="140">
        <f t="shared" si="5"/>
        <v>0.203727890593403</v>
      </c>
      <c r="O15" s="141">
        <v>4557</v>
      </c>
      <c r="P15" s="141">
        <f t="shared" si="6"/>
        <v>13671</v>
      </c>
      <c r="Q15" s="150">
        <v>844.106964147518</v>
      </c>
      <c r="R15" s="150">
        <f t="shared" si="7"/>
        <v>2532.32089244255</v>
      </c>
      <c r="S15" s="151">
        <f t="shared" si="8"/>
        <v>0.18523304019037</v>
      </c>
      <c r="T15" s="85">
        <v>13821.71</v>
      </c>
      <c r="U15" s="85">
        <v>3730.19</v>
      </c>
      <c r="V15" s="85"/>
      <c r="W15" s="85"/>
      <c r="X15" s="137">
        <f t="shared" si="9"/>
        <v>1.51653609831029</v>
      </c>
      <c r="Y15" s="137">
        <f t="shared" si="10"/>
        <v>1.76709565144586</v>
      </c>
      <c r="Z15" s="140">
        <f t="shared" si="11"/>
        <v>1.2130691592066</v>
      </c>
      <c r="AA15" s="140">
        <f t="shared" si="12"/>
        <v>1.60695697806303</v>
      </c>
      <c r="AB15" s="151">
        <f t="shared" si="13"/>
        <v>1.01102406554019</v>
      </c>
      <c r="AC15" s="151">
        <f t="shared" si="14"/>
        <v>1.47303211497893</v>
      </c>
      <c r="AD15" s="83">
        <v>3</v>
      </c>
      <c r="AE15" s="165">
        <v>1200</v>
      </c>
      <c r="AF15" s="166">
        <v>1200</v>
      </c>
      <c r="AG15" s="174">
        <f t="shared" si="15"/>
        <v>0</v>
      </c>
      <c r="AH15" s="175">
        <f t="shared" si="16"/>
        <v>615.324224116405</v>
      </c>
      <c r="AI15" s="176">
        <v>0</v>
      </c>
      <c r="AJ15" s="175">
        <f t="shared" si="17"/>
        <v>32.3854854798108</v>
      </c>
      <c r="AK15" s="176">
        <v>0</v>
      </c>
      <c r="AL15" s="177"/>
      <c r="AM15" s="175"/>
      <c r="AN15" s="178">
        <v>0.620405</v>
      </c>
      <c r="AO15" s="183" t="s">
        <v>237</v>
      </c>
    </row>
    <row r="16" customFormat="1" spans="1:41">
      <c r="A16" s="89">
        <v>13</v>
      </c>
      <c r="B16" s="81">
        <v>753</v>
      </c>
      <c r="C16" s="82" t="s">
        <v>193</v>
      </c>
      <c r="D16" s="81" t="s">
        <v>31</v>
      </c>
      <c r="E16" s="130">
        <v>5210</v>
      </c>
      <c r="F16" s="130">
        <f t="shared" si="0"/>
        <v>15630</v>
      </c>
      <c r="G16" s="131">
        <v>1171.84503111068</v>
      </c>
      <c r="H16" s="131">
        <f t="shared" si="1"/>
        <v>3515.53509333204</v>
      </c>
      <c r="I16" s="137">
        <f t="shared" si="2"/>
        <v>0.22492227084658</v>
      </c>
      <c r="J16" s="138">
        <v>6513</v>
      </c>
      <c r="K16" s="138">
        <f t="shared" si="3"/>
        <v>19539</v>
      </c>
      <c r="L16" s="139">
        <v>1288.55261058602</v>
      </c>
      <c r="M16" s="139">
        <f t="shared" si="4"/>
        <v>3865.65783175806</v>
      </c>
      <c r="N16" s="140">
        <f t="shared" si="5"/>
        <v>0.197843176813453</v>
      </c>
      <c r="O16" s="141">
        <v>7815</v>
      </c>
      <c r="P16" s="141">
        <f t="shared" si="6"/>
        <v>23445</v>
      </c>
      <c r="Q16" s="150">
        <v>1405.78215341472</v>
      </c>
      <c r="R16" s="150">
        <f t="shared" si="7"/>
        <v>4217.34646024416</v>
      </c>
      <c r="S16" s="151">
        <f t="shared" si="8"/>
        <v>0.179882553220054</v>
      </c>
      <c r="T16" s="85">
        <v>23667.44</v>
      </c>
      <c r="U16" s="85">
        <v>4650.62</v>
      </c>
      <c r="V16" s="85"/>
      <c r="W16" s="85"/>
      <c r="X16" s="137">
        <f t="shared" si="9"/>
        <v>1.51423160588612</v>
      </c>
      <c r="Y16" s="137">
        <f t="shared" si="10"/>
        <v>1.32287685275021</v>
      </c>
      <c r="Z16" s="140">
        <f t="shared" si="11"/>
        <v>1.21129228722043</v>
      </c>
      <c r="AA16" s="140">
        <f t="shared" si="12"/>
        <v>1.20306043690498</v>
      </c>
      <c r="AB16" s="151">
        <f t="shared" si="13"/>
        <v>1.00948773725741</v>
      </c>
      <c r="AC16" s="151">
        <f t="shared" si="14"/>
        <v>1.10273605544154</v>
      </c>
      <c r="AD16" s="83">
        <v>3</v>
      </c>
      <c r="AE16" s="165">
        <v>1200</v>
      </c>
      <c r="AF16" s="166">
        <v>1200</v>
      </c>
      <c r="AG16" s="174">
        <f t="shared" si="15"/>
        <v>0</v>
      </c>
      <c r="AH16" s="175">
        <f t="shared" si="16"/>
        <v>431.332264533825</v>
      </c>
      <c r="AI16" s="176">
        <f>AH16/2</f>
        <v>215.666132266913</v>
      </c>
      <c r="AJ16" s="175">
        <f t="shared" si="17"/>
        <v>22.7016981333592</v>
      </c>
      <c r="AK16" s="176">
        <f>AJ16/2</f>
        <v>11.3508490666796</v>
      </c>
      <c r="AL16" s="177"/>
      <c r="AM16" s="175"/>
      <c r="AN16" s="178">
        <v>0.829428571428572</v>
      </c>
      <c r="AO16" s="182" t="s">
        <v>236</v>
      </c>
    </row>
    <row r="17" customFormat="1" spans="1:41">
      <c r="A17" s="89">
        <v>14</v>
      </c>
      <c r="B17" s="81">
        <v>385</v>
      </c>
      <c r="C17" s="82" t="s">
        <v>54</v>
      </c>
      <c r="D17" s="81" t="s">
        <v>43</v>
      </c>
      <c r="E17" s="130">
        <v>16962</v>
      </c>
      <c r="F17" s="130">
        <f t="shared" si="0"/>
        <v>50886</v>
      </c>
      <c r="G17" s="131">
        <v>3741.9053803316</v>
      </c>
      <c r="H17" s="131">
        <f t="shared" si="1"/>
        <v>11225.7161409948</v>
      </c>
      <c r="I17" s="137">
        <f t="shared" si="2"/>
        <v>0.220605198698951</v>
      </c>
      <c r="J17" s="138">
        <v>21202</v>
      </c>
      <c r="K17" s="138">
        <f t="shared" si="3"/>
        <v>63606</v>
      </c>
      <c r="L17" s="139">
        <v>4114.16012129687</v>
      </c>
      <c r="M17" s="139">
        <f t="shared" si="4"/>
        <v>12342.4803638906</v>
      </c>
      <c r="N17" s="140">
        <f t="shared" si="5"/>
        <v>0.19404585045264</v>
      </c>
      <c r="O17" s="141">
        <v>25442</v>
      </c>
      <c r="P17" s="141">
        <f t="shared" si="6"/>
        <v>76326</v>
      </c>
      <c r="Q17" s="150">
        <v>4488.73094583471</v>
      </c>
      <c r="R17" s="150">
        <f t="shared" si="7"/>
        <v>13466.1928375041</v>
      </c>
      <c r="S17" s="151">
        <f t="shared" si="8"/>
        <v>0.176429956207637</v>
      </c>
      <c r="T17" s="85">
        <v>76563.4</v>
      </c>
      <c r="U17" s="85">
        <v>18972.2</v>
      </c>
      <c r="V17" s="85"/>
      <c r="W17" s="85"/>
      <c r="X17" s="137">
        <f t="shared" si="9"/>
        <v>1.50460637503439</v>
      </c>
      <c r="Y17" s="137">
        <f t="shared" si="10"/>
        <v>1.69006589528093</v>
      </c>
      <c r="Z17" s="140">
        <f t="shared" si="11"/>
        <v>1.20371348614911</v>
      </c>
      <c r="AA17" s="140">
        <f t="shared" si="12"/>
        <v>1.53714646008313</v>
      </c>
      <c r="AB17" s="151">
        <f t="shared" si="13"/>
        <v>1.00311034247832</v>
      </c>
      <c r="AC17" s="151">
        <f t="shared" si="14"/>
        <v>1.4088763044564</v>
      </c>
      <c r="AD17" s="83">
        <v>3</v>
      </c>
      <c r="AE17" s="165">
        <v>1200</v>
      </c>
      <c r="AF17" s="166">
        <v>1200</v>
      </c>
      <c r="AG17" s="174">
        <f t="shared" si="15"/>
        <v>0</v>
      </c>
      <c r="AH17" s="175">
        <f t="shared" si="16"/>
        <v>2943.66386642198</v>
      </c>
      <c r="AI17" s="176">
        <f>(U17-H17)*40%*95%</f>
        <v>2943.66386642198</v>
      </c>
      <c r="AJ17" s="175">
        <f t="shared" si="17"/>
        <v>154.929677180104</v>
      </c>
      <c r="AK17" s="176">
        <f>(U17-H17)*40%*5%</f>
        <v>154.929677180104</v>
      </c>
      <c r="AL17" s="177"/>
      <c r="AM17" s="175"/>
      <c r="AN17" s="178">
        <v>1.097961</v>
      </c>
      <c r="AO17" s="181"/>
    </row>
    <row r="18" customFormat="1" spans="1:41">
      <c r="A18" s="89">
        <v>15</v>
      </c>
      <c r="B18" s="81">
        <v>721</v>
      </c>
      <c r="C18" s="82" t="s">
        <v>114</v>
      </c>
      <c r="D18" s="81" t="s">
        <v>43</v>
      </c>
      <c r="E18" s="130">
        <v>8273</v>
      </c>
      <c r="F18" s="130">
        <f t="shared" si="0"/>
        <v>24819</v>
      </c>
      <c r="G18" s="131">
        <v>2469.68159330853</v>
      </c>
      <c r="H18" s="131">
        <f t="shared" si="1"/>
        <v>7409.04477992559</v>
      </c>
      <c r="I18" s="137">
        <f t="shared" si="2"/>
        <v>0.298523098429654</v>
      </c>
      <c r="J18" s="138">
        <v>10341</v>
      </c>
      <c r="K18" s="138">
        <f t="shared" si="3"/>
        <v>31023</v>
      </c>
      <c r="L18" s="139">
        <v>2715.37050414805</v>
      </c>
      <c r="M18" s="139">
        <f t="shared" si="4"/>
        <v>8146.11151244415</v>
      </c>
      <c r="N18" s="140">
        <f t="shared" si="5"/>
        <v>0.262582971100285</v>
      </c>
      <c r="O18" s="141">
        <v>12409</v>
      </c>
      <c r="P18" s="141">
        <f t="shared" si="6"/>
        <v>37227</v>
      </c>
      <c r="Q18" s="150">
        <v>2962.58833734304</v>
      </c>
      <c r="R18" s="150">
        <f t="shared" si="7"/>
        <v>8887.76501202912</v>
      </c>
      <c r="S18" s="151">
        <f t="shared" si="8"/>
        <v>0.238745131545091</v>
      </c>
      <c r="T18" s="85">
        <v>37324.19</v>
      </c>
      <c r="U18" s="85">
        <v>11409.33</v>
      </c>
      <c r="V18" s="85"/>
      <c r="W18" s="85"/>
      <c r="X18" s="137">
        <f t="shared" si="9"/>
        <v>1.50385551392079</v>
      </c>
      <c r="Y18" s="137">
        <f t="shared" si="10"/>
        <v>1.53991915812319</v>
      </c>
      <c r="Z18" s="140">
        <f t="shared" si="11"/>
        <v>1.20311349643813</v>
      </c>
      <c r="AA18" s="140">
        <f t="shared" si="12"/>
        <v>1.40058603206829</v>
      </c>
      <c r="AB18" s="151">
        <f t="shared" si="13"/>
        <v>1.00261073951702</v>
      </c>
      <c r="AC18" s="151">
        <f t="shared" si="14"/>
        <v>1.28371193259026</v>
      </c>
      <c r="AD18" s="83">
        <v>3</v>
      </c>
      <c r="AE18" s="165">
        <v>1200</v>
      </c>
      <c r="AF18" s="166">
        <v>1200</v>
      </c>
      <c r="AG18" s="174">
        <f t="shared" si="15"/>
        <v>0</v>
      </c>
      <c r="AH18" s="175">
        <f t="shared" si="16"/>
        <v>1520.10838362828</v>
      </c>
      <c r="AI18" s="176">
        <f>AH18/2</f>
        <v>760.05419181414</v>
      </c>
      <c r="AJ18" s="175">
        <f t="shared" si="17"/>
        <v>80.0057044014882</v>
      </c>
      <c r="AK18" s="176">
        <f>AJ18/2</f>
        <v>40.0028522007441</v>
      </c>
      <c r="AL18" s="177"/>
      <c r="AM18" s="175"/>
      <c r="AN18" s="178">
        <v>0.832157692307692</v>
      </c>
      <c r="AO18" s="182" t="s">
        <v>236</v>
      </c>
    </row>
    <row r="19" customFormat="1" spans="1:41">
      <c r="A19" s="89">
        <v>16</v>
      </c>
      <c r="B19" s="81">
        <v>738</v>
      </c>
      <c r="C19" s="82" t="s">
        <v>180</v>
      </c>
      <c r="D19" s="81" t="s">
        <v>91</v>
      </c>
      <c r="E19" s="130">
        <v>6028</v>
      </c>
      <c r="F19" s="130">
        <f t="shared" si="0"/>
        <v>18084</v>
      </c>
      <c r="G19" s="131">
        <v>1607.14843738121</v>
      </c>
      <c r="H19" s="131">
        <f t="shared" si="1"/>
        <v>4821.44531214363</v>
      </c>
      <c r="I19" s="137">
        <f t="shared" si="2"/>
        <v>0.266613874814401</v>
      </c>
      <c r="J19" s="138">
        <v>7535</v>
      </c>
      <c r="K19" s="138">
        <f t="shared" si="3"/>
        <v>22605</v>
      </c>
      <c r="L19" s="139">
        <v>1767.07352758745</v>
      </c>
      <c r="M19" s="139">
        <f t="shared" si="4"/>
        <v>5301.22058276235</v>
      </c>
      <c r="N19" s="140">
        <f t="shared" si="5"/>
        <v>0.234515398485395</v>
      </c>
      <c r="O19" s="141">
        <v>9041</v>
      </c>
      <c r="P19" s="141">
        <f t="shared" si="6"/>
        <v>27123</v>
      </c>
      <c r="Q19" s="150">
        <v>1927.77258411579</v>
      </c>
      <c r="R19" s="150">
        <f t="shared" si="7"/>
        <v>5783.31775234737</v>
      </c>
      <c r="S19" s="151">
        <f t="shared" si="8"/>
        <v>0.213225592756973</v>
      </c>
      <c r="T19" s="85">
        <v>26379.51</v>
      </c>
      <c r="U19" s="85">
        <v>7002.6</v>
      </c>
      <c r="V19" s="85"/>
      <c r="W19" s="85"/>
      <c r="X19" s="137">
        <f t="shared" si="9"/>
        <v>1.45872096881221</v>
      </c>
      <c r="Y19" s="137">
        <f t="shared" si="10"/>
        <v>1.45238606821128</v>
      </c>
      <c r="Z19" s="140">
        <f t="shared" si="11"/>
        <v>1.16697677504977</v>
      </c>
      <c r="AA19" s="140">
        <f t="shared" si="12"/>
        <v>1.32094107209383</v>
      </c>
      <c r="AB19" s="151">
        <f t="shared" si="13"/>
        <v>0.972588209268886</v>
      </c>
      <c r="AC19" s="151">
        <f t="shared" si="14"/>
        <v>1.21082746960562</v>
      </c>
      <c r="AD19" s="83">
        <v>3</v>
      </c>
      <c r="AE19" s="165">
        <v>1200</v>
      </c>
      <c r="AF19" s="166">
        <v>600</v>
      </c>
      <c r="AG19" s="174">
        <f t="shared" si="15"/>
        <v>600</v>
      </c>
      <c r="AH19" s="175">
        <f>(U19-H19)*30%*95%</f>
        <v>621.629086039065</v>
      </c>
      <c r="AI19" s="176">
        <v>0</v>
      </c>
      <c r="AJ19" s="175">
        <f>(U19-H19)*30%*5%</f>
        <v>32.7173203178456</v>
      </c>
      <c r="AK19" s="176">
        <v>0</v>
      </c>
      <c r="AL19" s="177"/>
      <c r="AM19" s="175"/>
      <c r="AN19" s="178">
        <v>0.744022222222222</v>
      </c>
      <c r="AO19" s="183" t="s">
        <v>237</v>
      </c>
    </row>
    <row r="20" customFormat="1" spans="1:41">
      <c r="A20" s="89">
        <v>17</v>
      </c>
      <c r="B20" s="81">
        <v>341</v>
      </c>
      <c r="C20" s="132" t="s">
        <v>238</v>
      </c>
      <c r="D20" s="81" t="s">
        <v>43</v>
      </c>
      <c r="E20" s="130">
        <v>30227</v>
      </c>
      <c r="F20" s="130">
        <f t="shared" si="0"/>
        <v>90681</v>
      </c>
      <c r="G20" s="131">
        <v>7453.78498061136</v>
      </c>
      <c r="H20" s="131">
        <f t="shared" si="1"/>
        <v>22361.3549418341</v>
      </c>
      <c r="I20" s="137">
        <f t="shared" si="2"/>
        <v>0.246593607721949</v>
      </c>
      <c r="J20" s="138">
        <v>37784</v>
      </c>
      <c r="K20" s="138">
        <f t="shared" si="3"/>
        <v>113352</v>
      </c>
      <c r="L20" s="139">
        <v>8195.55491142869</v>
      </c>
      <c r="M20" s="139">
        <f t="shared" si="4"/>
        <v>24586.6647342861</v>
      </c>
      <c r="N20" s="140">
        <f t="shared" si="5"/>
        <v>0.216905433819307</v>
      </c>
      <c r="O20" s="141">
        <v>45340</v>
      </c>
      <c r="P20" s="141">
        <f t="shared" si="6"/>
        <v>136020</v>
      </c>
      <c r="Q20" s="150">
        <v>8941.69627438291</v>
      </c>
      <c r="R20" s="150">
        <f t="shared" si="7"/>
        <v>26825.0888231487</v>
      </c>
      <c r="S20" s="151">
        <f t="shared" si="8"/>
        <v>0.197214298067554</v>
      </c>
      <c r="T20" s="152">
        <v>124899.11</v>
      </c>
      <c r="U20" s="152">
        <v>35939.31</v>
      </c>
      <c r="V20" s="85">
        <v>13361.21</v>
      </c>
      <c r="W20" s="85">
        <v>4136.26</v>
      </c>
      <c r="X20" s="153">
        <f t="shared" si="9"/>
        <v>1.37734597104134</v>
      </c>
      <c r="Y20" s="153">
        <f t="shared" si="10"/>
        <v>1.6072062758936</v>
      </c>
      <c r="Z20" s="167">
        <f t="shared" si="11"/>
        <v>1.10186948620227</v>
      </c>
      <c r="AA20" s="167">
        <f t="shared" si="12"/>
        <v>1.46173994677215</v>
      </c>
      <c r="AB20" s="168">
        <f t="shared" si="13"/>
        <v>0.918240773415674</v>
      </c>
      <c r="AC20" s="168">
        <f t="shared" si="14"/>
        <v>1.33976480886752</v>
      </c>
      <c r="AD20" s="83">
        <v>3</v>
      </c>
      <c r="AE20" s="165">
        <v>1200</v>
      </c>
      <c r="AF20" s="166">
        <v>600</v>
      </c>
      <c r="AG20" s="174">
        <f t="shared" si="15"/>
        <v>600</v>
      </c>
      <c r="AH20" s="175">
        <f t="shared" ref="AH20:AH32" si="18">(U20-H20)*30%*95%</f>
        <v>3869.71719157729</v>
      </c>
      <c r="AI20" s="176">
        <f>AH20/2</f>
        <v>1934.85859578865</v>
      </c>
      <c r="AJ20" s="175">
        <f t="shared" ref="AJ20:AJ32" si="19">(U20-H20)*30%*5%</f>
        <v>203.669325872489</v>
      </c>
      <c r="AK20" s="176">
        <f>AJ20/2</f>
        <v>101.834662936244</v>
      </c>
      <c r="AL20" s="177"/>
      <c r="AM20" s="175"/>
      <c r="AN20" s="178">
        <v>0.885397948717949</v>
      </c>
      <c r="AO20" s="182" t="s">
        <v>236</v>
      </c>
    </row>
    <row r="21" customFormat="1" spans="1:41">
      <c r="A21" s="89">
        <v>18</v>
      </c>
      <c r="B21" s="81">
        <v>511</v>
      </c>
      <c r="C21" s="82" t="s">
        <v>239</v>
      </c>
      <c r="D21" s="81" t="s">
        <v>34</v>
      </c>
      <c r="E21" s="130">
        <v>10694</v>
      </c>
      <c r="F21" s="130">
        <f t="shared" si="0"/>
        <v>32082</v>
      </c>
      <c r="G21" s="131">
        <v>2956.68974738575</v>
      </c>
      <c r="H21" s="131">
        <f t="shared" si="1"/>
        <v>8870.06924215725</v>
      </c>
      <c r="I21" s="137">
        <f t="shared" si="2"/>
        <v>0.276481180791635</v>
      </c>
      <c r="J21" s="138">
        <v>13367</v>
      </c>
      <c r="K21" s="138">
        <f t="shared" si="3"/>
        <v>40101</v>
      </c>
      <c r="L21" s="139">
        <v>3250.78420595519</v>
      </c>
      <c r="M21" s="139">
        <f t="shared" si="4"/>
        <v>9752.35261786557</v>
      </c>
      <c r="N21" s="140">
        <f t="shared" si="5"/>
        <v>0.243194748706156</v>
      </c>
      <c r="O21" s="141">
        <v>16040</v>
      </c>
      <c r="P21" s="141">
        <f t="shared" si="6"/>
        <v>48120</v>
      </c>
      <c r="Q21" s="150">
        <v>3546.71689075367</v>
      </c>
      <c r="R21" s="150">
        <f t="shared" si="7"/>
        <v>10640.150672261</v>
      </c>
      <c r="S21" s="151">
        <f t="shared" si="8"/>
        <v>0.221117013139256</v>
      </c>
      <c r="T21" s="85">
        <v>42043.95</v>
      </c>
      <c r="U21" s="85">
        <v>12159.31</v>
      </c>
      <c r="V21" s="85"/>
      <c r="W21" s="85"/>
      <c r="X21" s="137">
        <f t="shared" si="9"/>
        <v>1.31051524219188</v>
      </c>
      <c r="Y21" s="137">
        <f t="shared" si="10"/>
        <v>1.37082469911394</v>
      </c>
      <c r="Z21" s="140">
        <f t="shared" si="11"/>
        <v>1.04845141018927</v>
      </c>
      <c r="AA21" s="140">
        <f t="shared" si="12"/>
        <v>1.24680787051578</v>
      </c>
      <c r="AB21" s="151">
        <f t="shared" si="13"/>
        <v>0.873731296758105</v>
      </c>
      <c r="AC21" s="151">
        <f t="shared" si="14"/>
        <v>1.14277611046425</v>
      </c>
      <c r="AD21" s="83">
        <v>3</v>
      </c>
      <c r="AE21" s="165">
        <v>1200</v>
      </c>
      <c r="AF21" s="166">
        <v>600</v>
      </c>
      <c r="AG21" s="174">
        <f t="shared" si="15"/>
        <v>600</v>
      </c>
      <c r="AH21" s="175">
        <f t="shared" si="18"/>
        <v>937.433615985184</v>
      </c>
      <c r="AI21" s="176">
        <f>(U21-H21)*30%*95%</f>
        <v>937.433615985184</v>
      </c>
      <c r="AJ21" s="175">
        <f t="shared" si="19"/>
        <v>49.3386113676412</v>
      </c>
      <c r="AK21" s="176">
        <f>(U21-H21)*30%*5%</f>
        <v>49.3386113676412</v>
      </c>
      <c r="AL21" s="177"/>
      <c r="AM21" s="175"/>
      <c r="AN21" s="178">
        <v>0.9189875</v>
      </c>
      <c r="AO21" s="181"/>
    </row>
    <row r="22" customFormat="1" spans="1:41">
      <c r="A22" s="89">
        <v>19</v>
      </c>
      <c r="B22" s="81">
        <v>723</v>
      </c>
      <c r="C22" s="82" t="s">
        <v>240</v>
      </c>
      <c r="D22" s="81" t="s">
        <v>34</v>
      </c>
      <c r="E22" s="130">
        <v>6892</v>
      </c>
      <c r="F22" s="130">
        <f t="shared" si="0"/>
        <v>20676</v>
      </c>
      <c r="G22" s="131">
        <v>1800.91959087337</v>
      </c>
      <c r="H22" s="131">
        <f t="shared" si="1"/>
        <v>5402.75877262011</v>
      </c>
      <c r="I22" s="137">
        <f t="shared" si="2"/>
        <v>0.261305802506293</v>
      </c>
      <c r="J22" s="138">
        <v>8614</v>
      </c>
      <c r="K22" s="138">
        <f t="shared" si="3"/>
        <v>25842</v>
      </c>
      <c r="L22" s="139">
        <v>1979.89673080721</v>
      </c>
      <c r="M22" s="139">
        <f t="shared" si="4"/>
        <v>5939.69019242163</v>
      </c>
      <c r="N22" s="140">
        <f t="shared" si="5"/>
        <v>0.229846381565731</v>
      </c>
      <c r="O22" s="141">
        <v>10337</v>
      </c>
      <c r="P22" s="141">
        <f t="shared" si="6"/>
        <v>31011</v>
      </c>
      <c r="Q22" s="150">
        <v>2160.23079902999</v>
      </c>
      <c r="R22" s="150">
        <f t="shared" si="7"/>
        <v>6480.69239708997</v>
      </c>
      <c r="S22" s="151">
        <f t="shared" si="8"/>
        <v>0.208980439105155</v>
      </c>
      <c r="T22" s="85">
        <v>27035.11</v>
      </c>
      <c r="U22" s="85">
        <v>7131.23</v>
      </c>
      <c r="V22" s="85"/>
      <c r="W22" s="85"/>
      <c r="X22" s="137">
        <f t="shared" si="9"/>
        <v>1.30755997291546</v>
      </c>
      <c r="Y22" s="137">
        <f t="shared" si="10"/>
        <v>1.31992382042659</v>
      </c>
      <c r="Z22" s="140">
        <f t="shared" si="11"/>
        <v>1.04616941413203</v>
      </c>
      <c r="AA22" s="140">
        <f t="shared" si="12"/>
        <v>1.20060639006032</v>
      </c>
      <c r="AB22" s="151">
        <f t="shared" si="13"/>
        <v>0.871790977395118</v>
      </c>
      <c r="AC22" s="151">
        <f t="shared" si="14"/>
        <v>1.10038087954956</v>
      </c>
      <c r="AD22" s="83">
        <v>3</v>
      </c>
      <c r="AE22" s="165">
        <v>1200</v>
      </c>
      <c r="AF22" s="166">
        <v>600</v>
      </c>
      <c r="AG22" s="174">
        <f t="shared" si="15"/>
        <v>600</v>
      </c>
      <c r="AH22" s="175">
        <f t="shared" si="18"/>
        <v>492.614299803268</v>
      </c>
      <c r="AI22" s="176">
        <f>AH22/2</f>
        <v>246.307149901634</v>
      </c>
      <c r="AJ22" s="175">
        <f t="shared" si="19"/>
        <v>25.9270684106983</v>
      </c>
      <c r="AK22" s="176">
        <f>AJ22/2</f>
        <v>12.9635342053492</v>
      </c>
      <c r="AL22" s="177"/>
      <c r="AM22" s="175"/>
      <c r="AN22" s="178">
        <v>0.877047222222222</v>
      </c>
      <c r="AO22" s="182" t="s">
        <v>236</v>
      </c>
    </row>
    <row r="23" customFormat="1" spans="1:41">
      <c r="A23" s="89">
        <v>20</v>
      </c>
      <c r="B23" s="81">
        <v>102567</v>
      </c>
      <c r="C23" s="82" t="s">
        <v>205</v>
      </c>
      <c r="D23" s="81" t="s">
        <v>43</v>
      </c>
      <c r="E23" s="130">
        <v>4964</v>
      </c>
      <c r="F23" s="130">
        <f t="shared" si="0"/>
        <v>14892</v>
      </c>
      <c r="G23" s="131">
        <v>1314.77153041438</v>
      </c>
      <c r="H23" s="131">
        <f t="shared" si="1"/>
        <v>3944.31459124314</v>
      </c>
      <c r="I23" s="137">
        <f t="shared" si="2"/>
        <v>0.264861307496853</v>
      </c>
      <c r="J23" s="138">
        <v>6204</v>
      </c>
      <c r="K23" s="138">
        <f t="shared" si="3"/>
        <v>18612</v>
      </c>
      <c r="L23" s="139">
        <v>1445.36963025148</v>
      </c>
      <c r="M23" s="139">
        <f t="shared" si="4"/>
        <v>4336.10889075444</v>
      </c>
      <c r="N23" s="140">
        <f t="shared" si="5"/>
        <v>0.232973828215906</v>
      </c>
      <c r="O23" s="141">
        <v>7445</v>
      </c>
      <c r="P23" s="141">
        <f t="shared" si="6"/>
        <v>22335</v>
      </c>
      <c r="Q23" s="150">
        <v>1577.02945299565</v>
      </c>
      <c r="R23" s="150">
        <f t="shared" si="7"/>
        <v>4731.08835898695</v>
      </c>
      <c r="S23" s="151">
        <f t="shared" si="8"/>
        <v>0.211823969509154</v>
      </c>
      <c r="T23" s="85">
        <v>19385.9</v>
      </c>
      <c r="U23" s="85">
        <v>5777.15</v>
      </c>
      <c r="V23" s="85"/>
      <c r="W23" s="85"/>
      <c r="X23" s="137">
        <f t="shared" si="9"/>
        <v>1.30176604888531</v>
      </c>
      <c r="Y23" s="137">
        <f t="shared" si="10"/>
        <v>1.46467779543396</v>
      </c>
      <c r="Z23" s="140">
        <f t="shared" si="11"/>
        <v>1.04158070062325</v>
      </c>
      <c r="AA23" s="140">
        <f t="shared" si="12"/>
        <v>1.33233508326283</v>
      </c>
      <c r="AB23" s="151">
        <f t="shared" si="13"/>
        <v>0.867960599955227</v>
      </c>
      <c r="AC23" s="151">
        <f t="shared" si="14"/>
        <v>1.22110380564464</v>
      </c>
      <c r="AD23" s="83">
        <v>3</v>
      </c>
      <c r="AE23" s="165">
        <v>1200</v>
      </c>
      <c r="AF23" s="166">
        <v>600</v>
      </c>
      <c r="AG23" s="174">
        <f t="shared" si="15"/>
        <v>600</v>
      </c>
      <c r="AH23" s="175">
        <f t="shared" si="18"/>
        <v>522.358091495705</v>
      </c>
      <c r="AI23" s="176">
        <f>AH23/2</f>
        <v>261.179045747853</v>
      </c>
      <c r="AJ23" s="175">
        <f t="shared" si="19"/>
        <v>27.4925311313529</v>
      </c>
      <c r="AK23" s="176">
        <f>AJ23/2</f>
        <v>13.7462655656765</v>
      </c>
      <c r="AL23" s="177"/>
      <c r="AM23" s="175"/>
      <c r="AN23" s="178">
        <v>0.840008928571429</v>
      </c>
      <c r="AO23" s="182" t="s">
        <v>236</v>
      </c>
    </row>
    <row r="24" customFormat="1" spans="1:41">
      <c r="A24" s="89">
        <v>21</v>
      </c>
      <c r="B24" s="89">
        <v>539</v>
      </c>
      <c r="C24" s="117" t="s">
        <v>167</v>
      </c>
      <c r="D24" s="89" t="s">
        <v>43</v>
      </c>
      <c r="E24" s="130">
        <v>6800</v>
      </c>
      <c r="F24" s="130">
        <f t="shared" si="0"/>
        <v>20400</v>
      </c>
      <c r="G24" s="131">
        <v>1660.56</v>
      </c>
      <c r="H24" s="131">
        <f t="shared" si="1"/>
        <v>4981.68</v>
      </c>
      <c r="I24" s="137">
        <f t="shared" si="2"/>
        <v>0.2442</v>
      </c>
      <c r="J24" s="138">
        <v>8500</v>
      </c>
      <c r="K24" s="138">
        <f t="shared" si="3"/>
        <v>25500</v>
      </c>
      <c r="L24" s="139">
        <v>1825.8</v>
      </c>
      <c r="M24" s="139">
        <f t="shared" si="4"/>
        <v>5477.4</v>
      </c>
      <c r="N24" s="140">
        <f t="shared" si="5"/>
        <v>0.2148</v>
      </c>
      <c r="O24" s="141">
        <v>10200</v>
      </c>
      <c r="P24" s="141">
        <f t="shared" si="6"/>
        <v>30600</v>
      </c>
      <c r="Q24" s="150">
        <v>1992.06</v>
      </c>
      <c r="R24" s="150">
        <f t="shared" si="7"/>
        <v>5976.18</v>
      </c>
      <c r="S24" s="151">
        <f t="shared" si="8"/>
        <v>0.1953</v>
      </c>
      <c r="T24" s="85">
        <v>26384.91</v>
      </c>
      <c r="U24" s="85">
        <v>6102.14</v>
      </c>
      <c r="V24" s="85"/>
      <c r="W24" s="85"/>
      <c r="X24" s="137">
        <f t="shared" si="9"/>
        <v>1.29337794117647</v>
      </c>
      <c r="Y24" s="137">
        <f t="shared" si="10"/>
        <v>1.22491609256315</v>
      </c>
      <c r="Z24" s="140">
        <f t="shared" si="11"/>
        <v>1.03470235294118</v>
      </c>
      <c r="AA24" s="140">
        <f t="shared" si="12"/>
        <v>1.11405776463286</v>
      </c>
      <c r="AB24" s="151">
        <f t="shared" si="13"/>
        <v>0.862251960784314</v>
      </c>
      <c r="AC24" s="151">
        <f t="shared" si="14"/>
        <v>1.0210770090593</v>
      </c>
      <c r="AD24" s="83">
        <v>3</v>
      </c>
      <c r="AE24" s="165">
        <v>1200</v>
      </c>
      <c r="AF24" s="166">
        <v>600</v>
      </c>
      <c r="AG24" s="174">
        <f t="shared" si="15"/>
        <v>600</v>
      </c>
      <c r="AH24" s="175">
        <f t="shared" si="18"/>
        <v>319.3311</v>
      </c>
      <c r="AI24" s="176">
        <f>(U24-H24)*30%*95%</f>
        <v>319.3311</v>
      </c>
      <c r="AJ24" s="175">
        <f t="shared" si="19"/>
        <v>16.8069</v>
      </c>
      <c r="AK24" s="176">
        <f>(U24-H24)*30%*5%</f>
        <v>16.8069</v>
      </c>
      <c r="AL24" s="177"/>
      <c r="AM24" s="175"/>
      <c r="AN24" s="178" t="s">
        <v>241</v>
      </c>
      <c r="AO24" s="181"/>
    </row>
    <row r="25" customFormat="1" spans="1:41">
      <c r="A25" s="89">
        <v>22</v>
      </c>
      <c r="B25" s="81">
        <v>704</v>
      </c>
      <c r="C25" s="82" t="s">
        <v>121</v>
      </c>
      <c r="D25" s="81" t="s">
        <v>91</v>
      </c>
      <c r="E25" s="130">
        <v>9709</v>
      </c>
      <c r="F25" s="130">
        <f t="shared" si="0"/>
        <v>29127</v>
      </c>
      <c r="G25" s="131">
        <v>2568.53353869306</v>
      </c>
      <c r="H25" s="131">
        <f t="shared" si="1"/>
        <v>7705.60061607918</v>
      </c>
      <c r="I25" s="137">
        <f t="shared" si="2"/>
        <v>0.264551811586472</v>
      </c>
      <c r="J25" s="138">
        <v>12136</v>
      </c>
      <c r="K25" s="138">
        <f t="shared" si="3"/>
        <v>36408</v>
      </c>
      <c r="L25" s="139">
        <v>2824.0665385209</v>
      </c>
      <c r="M25" s="139">
        <f t="shared" si="4"/>
        <v>8472.1996155627</v>
      </c>
      <c r="N25" s="140">
        <f t="shared" si="5"/>
        <v>0.232701593483924</v>
      </c>
      <c r="O25" s="141">
        <v>14564</v>
      </c>
      <c r="P25" s="141">
        <f t="shared" si="6"/>
        <v>43692</v>
      </c>
      <c r="Q25" s="150">
        <v>3081.39940067377</v>
      </c>
      <c r="R25" s="150">
        <f t="shared" si="7"/>
        <v>9244.19820202131</v>
      </c>
      <c r="S25" s="151">
        <f t="shared" si="8"/>
        <v>0.211576448824071</v>
      </c>
      <c r="T25" s="85">
        <v>37358.78</v>
      </c>
      <c r="U25" s="85">
        <v>9514.76</v>
      </c>
      <c r="V25" s="85"/>
      <c r="W25" s="85"/>
      <c r="X25" s="137">
        <f t="shared" si="9"/>
        <v>1.28261681601263</v>
      </c>
      <c r="Y25" s="137">
        <f t="shared" si="10"/>
        <v>1.23478499263843</v>
      </c>
      <c r="Z25" s="140">
        <f t="shared" si="11"/>
        <v>1.02611459019996</v>
      </c>
      <c r="AA25" s="140">
        <f t="shared" si="12"/>
        <v>1.12305663602664</v>
      </c>
      <c r="AB25" s="151">
        <f t="shared" si="13"/>
        <v>0.855048521468461</v>
      </c>
      <c r="AC25" s="151">
        <f t="shared" si="14"/>
        <v>1.02926828179858</v>
      </c>
      <c r="AD25" s="83">
        <v>3</v>
      </c>
      <c r="AE25" s="165">
        <v>1200</v>
      </c>
      <c r="AF25" s="166">
        <v>600</v>
      </c>
      <c r="AG25" s="174">
        <f t="shared" si="15"/>
        <v>600</v>
      </c>
      <c r="AH25" s="175">
        <f t="shared" si="18"/>
        <v>515.610424417434</v>
      </c>
      <c r="AI25" s="176">
        <f>(U25-H25)*30%*95%</f>
        <v>515.610424417434</v>
      </c>
      <c r="AJ25" s="175">
        <f t="shared" si="19"/>
        <v>27.1373907588123</v>
      </c>
      <c r="AK25" s="176">
        <f>(U25-H25)*30%*5%</f>
        <v>27.1373907588123</v>
      </c>
      <c r="AL25" s="177"/>
      <c r="AM25" s="175"/>
      <c r="AN25" s="178">
        <v>0.914260909090909</v>
      </c>
      <c r="AO25" s="181"/>
    </row>
    <row r="26" customFormat="1" spans="1:41">
      <c r="A26" s="89">
        <v>23</v>
      </c>
      <c r="B26" s="81">
        <v>713</v>
      </c>
      <c r="C26" s="82" t="s">
        <v>203</v>
      </c>
      <c r="D26" s="81" t="s">
        <v>91</v>
      </c>
      <c r="E26" s="130">
        <v>4182</v>
      </c>
      <c r="F26" s="130">
        <f t="shared" si="0"/>
        <v>12546</v>
      </c>
      <c r="G26" s="131">
        <v>1307.90519510439</v>
      </c>
      <c r="H26" s="131">
        <f t="shared" si="1"/>
        <v>3923.71558531317</v>
      </c>
      <c r="I26" s="137">
        <f t="shared" si="2"/>
        <v>0.312746340292776</v>
      </c>
      <c r="J26" s="138">
        <v>5228</v>
      </c>
      <c r="K26" s="138">
        <f t="shared" si="3"/>
        <v>15684</v>
      </c>
      <c r="L26" s="139">
        <v>1438.1905562755</v>
      </c>
      <c r="M26" s="139">
        <f t="shared" si="4"/>
        <v>4314.5716688265</v>
      </c>
      <c r="N26" s="140">
        <f t="shared" si="5"/>
        <v>0.275093832493401</v>
      </c>
      <c r="O26" s="141">
        <v>6273</v>
      </c>
      <c r="P26" s="141">
        <f t="shared" si="6"/>
        <v>18819</v>
      </c>
      <c r="Q26" s="150">
        <v>1569.00420518359</v>
      </c>
      <c r="R26" s="150">
        <f t="shared" si="7"/>
        <v>4707.01261555077</v>
      </c>
      <c r="S26" s="151">
        <f t="shared" si="8"/>
        <v>0.25012023038157</v>
      </c>
      <c r="T26" s="85">
        <v>15999.86</v>
      </c>
      <c r="U26" s="85">
        <v>5108.21</v>
      </c>
      <c r="V26" s="85"/>
      <c r="W26" s="85"/>
      <c r="X26" s="137">
        <f t="shared" si="9"/>
        <v>1.27529571178065</v>
      </c>
      <c r="Y26" s="137">
        <f t="shared" si="10"/>
        <v>1.30188080377704</v>
      </c>
      <c r="Z26" s="140">
        <f t="shared" si="11"/>
        <v>1.0201389951543</v>
      </c>
      <c r="AA26" s="140">
        <f t="shared" si="12"/>
        <v>1.18394371263031</v>
      </c>
      <c r="AB26" s="151">
        <f t="shared" si="13"/>
        <v>0.850197141187098</v>
      </c>
      <c r="AC26" s="151">
        <f t="shared" si="14"/>
        <v>1.08523397263134</v>
      </c>
      <c r="AD26" s="83">
        <v>3</v>
      </c>
      <c r="AE26" s="165">
        <v>1200</v>
      </c>
      <c r="AF26" s="166">
        <v>600</v>
      </c>
      <c r="AG26" s="174">
        <f t="shared" si="15"/>
        <v>600</v>
      </c>
      <c r="AH26" s="175">
        <f t="shared" si="18"/>
        <v>337.580908185747</v>
      </c>
      <c r="AI26" s="176">
        <v>0</v>
      </c>
      <c r="AJ26" s="175">
        <f t="shared" si="19"/>
        <v>17.7674162203025</v>
      </c>
      <c r="AK26" s="176">
        <v>0</v>
      </c>
      <c r="AL26" s="177"/>
      <c r="AM26" s="175"/>
      <c r="AN26" s="178">
        <v>0.635010714285714</v>
      </c>
      <c r="AO26" s="183" t="s">
        <v>237</v>
      </c>
    </row>
    <row r="27" customFormat="1" spans="1:41">
      <c r="A27" s="89">
        <v>24</v>
      </c>
      <c r="B27" s="81">
        <v>103199</v>
      </c>
      <c r="C27" s="82" t="s">
        <v>142</v>
      </c>
      <c r="D27" s="81" t="s">
        <v>28</v>
      </c>
      <c r="E27" s="130">
        <v>7023</v>
      </c>
      <c r="F27" s="130">
        <f t="shared" si="0"/>
        <v>21069</v>
      </c>
      <c r="G27" s="131">
        <v>1910.61451192706</v>
      </c>
      <c r="H27" s="131">
        <f t="shared" si="1"/>
        <v>5731.84353578118</v>
      </c>
      <c r="I27" s="137">
        <f t="shared" si="2"/>
        <v>0.272051048259584</v>
      </c>
      <c r="J27" s="138">
        <v>8779</v>
      </c>
      <c r="K27" s="138">
        <f t="shared" si="3"/>
        <v>26337</v>
      </c>
      <c r="L27" s="139">
        <v>2100.79691070314</v>
      </c>
      <c r="M27" s="139">
        <f t="shared" si="4"/>
        <v>6302.39073210942</v>
      </c>
      <c r="N27" s="140">
        <f t="shared" si="5"/>
        <v>0.239297973653393</v>
      </c>
      <c r="O27" s="141">
        <v>10535</v>
      </c>
      <c r="P27" s="141">
        <f t="shared" si="6"/>
        <v>31605</v>
      </c>
      <c r="Q27" s="150">
        <v>2292.14204362774</v>
      </c>
      <c r="R27" s="150">
        <f t="shared" si="7"/>
        <v>6876.42613088322</v>
      </c>
      <c r="S27" s="151">
        <f t="shared" si="8"/>
        <v>0.217573995598267</v>
      </c>
      <c r="T27" s="85">
        <v>26826.92</v>
      </c>
      <c r="U27" s="85">
        <v>8885.59</v>
      </c>
      <c r="V27" s="85"/>
      <c r="W27" s="85"/>
      <c r="X27" s="137">
        <f t="shared" si="9"/>
        <v>1.27328871802174</v>
      </c>
      <c r="Y27" s="137">
        <f t="shared" si="10"/>
        <v>1.55021503021349</v>
      </c>
      <c r="Z27" s="140">
        <f t="shared" si="11"/>
        <v>1.01860196681475</v>
      </c>
      <c r="AA27" s="140">
        <f t="shared" si="12"/>
        <v>1.40987608951786</v>
      </c>
      <c r="AB27" s="151">
        <f t="shared" si="13"/>
        <v>0.848818857775668</v>
      </c>
      <c r="AC27" s="151">
        <f t="shared" si="14"/>
        <v>1.29218140802724</v>
      </c>
      <c r="AD27" s="83">
        <v>3</v>
      </c>
      <c r="AE27" s="165">
        <v>1200</v>
      </c>
      <c r="AF27" s="166">
        <v>600</v>
      </c>
      <c r="AG27" s="174">
        <f t="shared" si="15"/>
        <v>600</v>
      </c>
      <c r="AH27" s="175">
        <f t="shared" si="18"/>
        <v>898.817742302364</v>
      </c>
      <c r="AI27" s="176">
        <v>0</v>
      </c>
      <c r="AJ27" s="175">
        <f t="shared" si="19"/>
        <v>47.3061969632823</v>
      </c>
      <c r="AK27" s="176">
        <v>0</v>
      </c>
      <c r="AL27" s="177"/>
      <c r="AM27" s="175"/>
      <c r="AN27" s="178">
        <v>0.707327083333333</v>
      </c>
      <c r="AO27" s="183" t="s">
        <v>237</v>
      </c>
    </row>
    <row r="28" customFormat="1" spans="1:41">
      <c r="A28" s="89">
        <v>25</v>
      </c>
      <c r="B28" s="81">
        <v>102935</v>
      </c>
      <c r="C28" s="82" t="s">
        <v>242</v>
      </c>
      <c r="D28" s="81" t="s">
        <v>34</v>
      </c>
      <c r="E28" s="130">
        <v>7190</v>
      </c>
      <c r="F28" s="130">
        <f t="shared" si="0"/>
        <v>21570</v>
      </c>
      <c r="G28" s="131">
        <v>1969.38851294354</v>
      </c>
      <c r="H28" s="131">
        <f t="shared" si="1"/>
        <v>5908.16553883062</v>
      </c>
      <c r="I28" s="137">
        <f t="shared" si="2"/>
        <v>0.273906608197989</v>
      </c>
      <c r="J28" s="138">
        <v>8988</v>
      </c>
      <c r="K28" s="138">
        <f t="shared" si="3"/>
        <v>26964</v>
      </c>
      <c r="L28" s="139">
        <v>2165.48007082335</v>
      </c>
      <c r="M28" s="139">
        <f t="shared" si="4"/>
        <v>6496.44021247005</v>
      </c>
      <c r="N28" s="140">
        <f t="shared" si="5"/>
        <v>0.240930136940738</v>
      </c>
      <c r="O28" s="141">
        <v>10785</v>
      </c>
      <c r="P28" s="141">
        <f t="shared" si="6"/>
        <v>32355</v>
      </c>
      <c r="Q28" s="150">
        <v>2362.54039666999</v>
      </c>
      <c r="R28" s="150">
        <f t="shared" si="7"/>
        <v>7087.62119000997</v>
      </c>
      <c r="S28" s="151">
        <f t="shared" si="8"/>
        <v>0.219057987637459</v>
      </c>
      <c r="T28" s="85">
        <v>27427.84</v>
      </c>
      <c r="U28" s="85">
        <v>8636.97</v>
      </c>
      <c r="V28" s="85"/>
      <c r="W28" s="85"/>
      <c r="X28" s="137">
        <f t="shared" si="9"/>
        <v>1.27157348168753</v>
      </c>
      <c r="Y28" s="137">
        <f t="shared" si="10"/>
        <v>1.46187000740495</v>
      </c>
      <c r="Z28" s="140">
        <f t="shared" si="11"/>
        <v>1.01720219551995</v>
      </c>
      <c r="AA28" s="140">
        <f t="shared" si="12"/>
        <v>1.3294927248651</v>
      </c>
      <c r="AB28" s="151">
        <f t="shared" si="13"/>
        <v>0.847715654458353</v>
      </c>
      <c r="AC28" s="151">
        <f t="shared" si="14"/>
        <v>1.2185992688455</v>
      </c>
      <c r="AD28" s="83">
        <v>3</v>
      </c>
      <c r="AE28" s="165">
        <v>1200</v>
      </c>
      <c r="AF28" s="166">
        <v>600</v>
      </c>
      <c r="AG28" s="174">
        <f t="shared" si="15"/>
        <v>600</v>
      </c>
      <c r="AH28" s="175">
        <f t="shared" si="18"/>
        <v>777.709271433273</v>
      </c>
      <c r="AI28" s="176">
        <f>(U28-H28)*30%*95%</f>
        <v>777.709271433273</v>
      </c>
      <c r="AJ28" s="175">
        <f t="shared" si="19"/>
        <v>40.9320669175407</v>
      </c>
      <c r="AK28" s="176">
        <f>(U28-H28)*30%*5%</f>
        <v>40.9320669175407</v>
      </c>
      <c r="AL28" s="177"/>
      <c r="AM28" s="175"/>
      <c r="AN28" s="178">
        <v>1.13225595238095</v>
      </c>
      <c r="AO28" s="181"/>
    </row>
    <row r="29" customFormat="1" ht="13" customHeight="1" spans="1:41">
      <c r="A29" s="89">
        <v>26</v>
      </c>
      <c r="B29" s="81">
        <v>727</v>
      </c>
      <c r="C29" s="82" t="s">
        <v>149</v>
      </c>
      <c r="D29" s="81" t="s">
        <v>28</v>
      </c>
      <c r="E29" s="130">
        <v>7284</v>
      </c>
      <c r="F29" s="130">
        <f t="shared" si="0"/>
        <v>21852</v>
      </c>
      <c r="G29" s="131">
        <v>1834.65681886552</v>
      </c>
      <c r="H29" s="131">
        <f t="shared" si="1"/>
        <v>5503.97045659656</v>
      </c>
      <c r="I29" s="137">
        <f t="shared" si="2"/>
        <v>0.251874906488951</v>
      </c>
      <c r="J29" s="138">
        <v>9105</v>
      </c>
      <c r="K29" s="138">
        <f t="shared" si="3"/>
        <v>27315</v>
      </c>
      <c r="L29" s="139">
        <v>2017.22094948974</v>
      </c>
      <c r="M29" s="139">
        <f t="shared" si="4"/>
        <v>6051.66284846922</v>
      </c>
      <c r="N29" s="140">
        <f t="shared" si="5"/>
        <v>0.221550900548022</v>
      </c>
      <c r="O29" s="141">
        <v>10926</v>
      </c>
      <c r="P29" s="141">
        <f t="shared" si="6"/>
        <v>32778</v>
      </c>
      <c r="Q29" s="150">
        <v>2200.91201919187</v>
      </c>
      <c r="R29" s="150">
        <f t="shared" si="7"/>
        <v>6602.73605757561</v>
      </c>
      <c r="S29" s="151">
        <f t="shared" si="8"/>
        <v>0.201438039464751</v>
      </c>
      <c r="T29" s="85">
        <v>27559.05</v>
      </c>
      <c r="U29" s="85">
        <v>7338.3</v>
      </c>
      <c r="V29" s="85"/>
      <c r="W29" s="85"/>
      <c r="X29" s="137">
        <f t="shared" si="9"/>
        <v>1.26116831411312</v>
      </c>
      <c r="Y29" s="137">
        <f t="shared" si="10"/>
        <v>1.33327387162934</v>
      </c>
      <c r="Z29" s="140">
        <f t="shared" si="11"/>
        <v>1.0089346512905</v>
      </c>
      <c r="AA29" s="140">
        <f t="shared" si="12"/>
        <v>1.21260886201819</v>
      </c>
      <c r="AB29" s="151">
        <f t="shared" si="13"/>
        <v>0.840778876075416</v>
      </c>
      <c r="AC29" s="151">
        <f t="shared" si="14"/>
        <v>1.11140289964801</v>
      </c>
      <c r="AD29" s="83">
        <v>3</v>
      </c>
      <c r="AE29" s="165">
        <v>1200</v>
      </c>
      <c r="AF29" s="166">
        <v>600</v>
      </c>
      <c r="AG29" s="174">
        <f t="shared" si="15"/>
        <v>600</v>
      </c>
      <c r="AH29" s="175">
        <f t="shared" si="18"/>
        <v>522.78391986998</v>
      </c>
      <c r="AI29" s="176">
        <f>(U29-H29)*30%*95%</f>
        <v>522.78391986998</v>
      </c>
      <c r="AJ29" s="175">
        <f t="shared" si="19"/>
        <v>27.5149431510516</v>
      </c>
      <c r="AK29" s="176">
        <f>(U29-H29)*30%*5%</f>
        <v>27.5149431510516</v>
      </c>
      <c r="AL29" s="177"/>
      <c r="AM29" s="175"/>
      <c r="AN29" s="178">
        <v>1.00991325301205</v>
      </c>
      <c r="AO29" s="181"/>
    </row>
    <row r="30" customFormat="1" ht="13" customHeight="1" spans="1:41">
      <c r="A30" s="89">
        <v>27</v>
      </c>
      <c r="B30" s="81">
        <v>102934</v>
      </c>
      <c r="C30" s="82" t="s">
        <v>82</v>
      </c>
      <c r="D30" s="81" t="s">
        <v>28</v>
      </c>
      <c r="E30" s="130">
        <v>13686</v>
      </c>
      <c r="F30" s="130">
        <f t="shared" ref="F30:K30" si="20">E30*3</f>
        <v>41058</v>
      </c>
      <c r="G30" s="131">
        <v>3078.91909945558</v>
      </c>
      <c r="H30" s="131">
        <f t="shared" si="20"/>
        <v>9236.75729836674</v>
      </c>
      <c r="I30" s="137">
        <f t="shared" si="2"/>
        <v>0.224968515231301</v>
      </c>
      <c r="J30" s="138">
        <v>17107</v>
      </c>
      <c r="K30" s="138">
        <f t="shared" si="20"/>
        <v>51321</v>
      </c>
      <c r="L30" s="139">
        <v>3385.19908511583</v>
      </c>
      <c r="M30" s="139">
        <f t="shared" ref="M30:R30" si="21">L30*3</f>
        <v>10155.5972553475</v>
      </c>
      <c r="N30" s="140">
        <f t="shared" si="5"/>
        <v>0.197883853692397</v>
      </c>
      <c r="O30" s="141">
        <v>20528</v>
      </c>
      <c r="P30" s="141">
        <f t="shared" si="21"/>
        <v>61584</v>
      </c>
      <c r="Q30" s="150">
        <v>3693.38826304049</v>
      </c>
      <c r="R30" s="150">
        <f t="shared" si="21"/>
        <v>11080.1647891215</v>
      </c>
      <c r="S30" s="151">
        <f t="shared" si="8"/>
        <v>0.179919537365573</v>
      </c>
      <c r="T30" s="85">
        <v>51561.12</v>
      </c>
      <c r="U30" s="85">
        <v>15087.03</v>
      </c>
      <c r="V30" s="85"/>
      <c r="W30" s="85"/>
      <c r="X30" s="137">
        <f t="shared" si="9"/>
        <v>1.25581177845974</v>
      </c>
      <c r="Y30" s="137">
        <f t="shared" si="10"/>
        <v>1.63336867178135</v>
      </c>
      <c r="Z30" s="140">
        <f t="shared" si="11"/>
        <v>1.00467878646168</v>
      </c>
      <c r="AA30" s="140">
        <f t="shared" si="12"/>
        <v>1.4855876636951</v>
      </c>
      <c r="AB30" s="151">
        <f t="shared" si="13"/>
        <v>0.837248636009353</v>
      </c>
      <c r="AC30" s="151">
        <f t="shared" si="14"/>
        <v>1.36162505586672</v>
      </c>
      <c r="AD30" s="83">
        <v>3</v>
      </c>
      <c r="AE30" s="165">
        <v>1200</v>
      </c>
      <c r="AF30" s="166">
        <v>600</v>
      </c>
      <c r="AG30" s="174">
        <f t="shared" si="15"/>
        <v>600</v>
      </c>
      <c r="AH30" s="175">
        <f t="shared" si="18"/>
        <v>1667.32771996548</v>
      </c>
      <c r="AI30" s="176">
        <f>(U30-H30)*30%*95%</f>
        <v>1667.32771996548</v>
      </c>
      <c r="AJ30" s="175">
        <f t="shared" si="19"/>
        <v>87.7540905244989</v>
      </c>
      <c r="AK30" s="176">
        <f>(U30-H30)*30%*5%</f>
        <v>87.7540905244989</v>
      </c>
      <c r="AL30" s="177"/>
      <c r="AM30" s="175"/>
      <c r="AN30" s="178">
        <v>0.979621333333333</v>
      </c>
      <c r="AO30" s="181"/>
    </row>
    <row r="31" customFormat="1" ht="13" customHeight="1" spans="1:41">
      <c r="A31" s="89">
        <v>28</v>
      </c>
      <c r="B31" s="81">
        <v>367</v>
      </c>
      <c r="C31" s="82" t="s">
        <v>117</v>
      </c>
      <c r="D31" s="81" t="s">
        <v>91</v>
      </c>
      <c r="E31" s="130">
        <v>8894</v>
      </c>
      <c r="F31" s="130">
        <f t="shared" ref="F31:F70" si="22">E31*3</f>
        <v>26682</v>
      </c>
      <c r="G31" s="131">
        <v>2200.21253601467</v>
      </c>
      <c r="H31" s="131">
        <f t="shared" ref="H31:H70" si="23">G31*3</f>
        <v>6600.63760804401</v>
      </c>
      <c r="I31" s="137">
        <f t="shared" si="2"/>
        <v>0.24738166584379</v>
      </c>
      <c r="J31" s="138">
        <v>11117</v>
      </c>
      <c r="K31" s="138">
        <f t="shared" ref="K31:K70" si="24">J31*3</f>
        <v>33351</v>
      </c>
      <c r="L31" s="139">
        <v>2419.04380478717</v>
      </c>
      <c r="M31" s="139">
        <f t="shared" ref="M31:M70" si="25">L31*3</f>
        <v>7257.13141436151</v>
      </c>
      <c r="N31" s="140">
        <f t="shared" si="5"/>
        <v>0.217598615164808</v>
      </c>
      <c r="O31" s="141">
        <v>13340</v>
      </c>
      <c r="P31" s="141">
        <f t="shared" ref="P31:P70" si="26">O31*3</f>
        <v>40020</v>
      </c>
      <c r="Q31" s="150">
        <v>2639.24630952563</v>
      </c>
      <c r="R31" s="150">
        <f t="shared" ref="R31:R70" si="27">Q31*3</f>
        <v>7917.73892857689</v>
      </c>
      <c r="S31" s="151">
        <f t="shared" si="8"/>
        <v>0.197844550938953</v>
      </c>
      <c r="T31" s="85">
        <v>33463.44</v>
      </c>
      <c r="U31" s="85">
        <v>8938.2</v>
      </c>
      <c r="V31" s="85"/>
      <c r="W31" s="85"/>
      <c r="X31" s="137">
        <f t="shared" si="9"/>
        <v>1.25415785923094</v>
      </c>
      <c r="Y31" s="137">
        <f t="shared" si="10"/>
        <v>1.35414190730715</v>
      </c>
      <c r="Z31" s="140">
        <f t="shared" si="11"/>
        <v>1.00337141315103</v>
      </c>
      <c r="AA31" s="140">
        <f t="shared" si="12"/>
        <v>1.23164367429143</v>
      </c>
      <c r="AB31" s="151">
        <f t="shared" si="13"/>
        <v>0.836167916041979</v>
      </c>
      <c r="AC31" s="151">
        <f t="shared" si="14"/>
        <v>1.12888288950019</v>
      </c>
      <c r="AD31" s="83">
        <v>3</v>
      </c>
      <c r="AE31" s="165">
        <v>1200</v>
      </c>
      <c r="AF31" s="166">
        <v>600</v>
      </c>
      <c r="AG31" s="174">
        <f t="shared" si="15"/>
        <v>600</v>
      </c>
      <c r="AH31" s="175">
        <f t="shared" si="18"/>
        <v>666.205281707457</v>
      </c>
      <c r="AI31" s="176">
        <v>0</v>
      </c>
      <c r="AJ31" s="175">
        <f t="shared" si="19"/>
        <v>35.0634358793399</v>
      </c>
      <c r="AK31" s="176">
        <v>0</v>
      </c>
      <c r="AL31" s="177"/>
      <c r="AM31" s="175"/>
      <c r="AN31" s="178">
        <v>0.713780833333333</v>
      </c>
      <c r="AO31" s="183" t="s">
        <v>237</v>
      </c>
    </row>
    <row r="32" customFormat="1" ht="13" customHeight="1" spans="1:41">
      <c r="A32" s="89">
        <v>29</v>
      </c>
      <c r="B32" s="81">
        <v>594</v>
      </c>
      <c r="C32" s="82" t="s">
        <v>178</v>
      </c>
      <c r="D32" s="81" t="s">
        <v>43</v>
      </c>
      <c r="E32" s="130">
        <v>5964</v>
      </c>
      <c r="F32" s="130">
        <f t="shared" si="22"/>
        <v>17892</v>
      </c>
      <c r="G32" s="131">
        <v>1477.67852936713</v>
      </c>
      <c r="H32" s="131">
        <f t="shared" si="23"/>
        <v>4433.03558810139</v>
      </c>
      <c r="I32" s="137">
        <f t="shared" si="2"/>
        <v>0.247766353012597</v>
      </c>
      <c r="J32" s="138">
        <v>7455</v>
      </c>
      <c r="K32" s="138">
        <f t="shared" si="24"/>
        <v>22365</v>
      </c>
      <c r="L32" s="139">
        <v>1624.72025034838</v>
      </c>
      <c r="M32" s="139">
        <f t="shared" si="25"/>
        <v>4874.16075104514</v>
      </c>
      <c r="N32" s="140">
        <f t="shared" si="5"/>
        <v>0.217936988644987</v>
      </c>
      <c r="O32" s="141">
        <v>8946</v>
      </c>
      <c r="P32" s="141">
        <f t="shared" si="26"/>
        <v>26838</v>
      </c>
      <c r="Q32" s="150">
        <v>1772.66963627396</v>
      </c>
      <c r="R32" s="150">
        <f t="shared" si="27"/>
        <v>5318.00890882188</v>
      </c>
      <c r="S32" s="151">
        <f t="shared" si="8"/>
        <v>0.198152206156266</v>
      </c>
      <c r="T32" s="85">
        <v>22436.57</v>
      </c>
      <c r="U32" s="85">
        <v>5871.54</v>
      </c>
      <c r="V32" s="85"/>
      <c r="W32" s="85"/>
      <c r="X32" s="137">
        <f t="shared" si="9"/>
        <v>1.2540001117818</v>
      </c>
      <c r="Y32" s="137">
        <f t="shared" si="10"/>
        <v>1.3244964727465</v>
      </c>
      <c r="Z32" s="140">
        <f t="shared" si="11"/>
        <v>1.00320008942544</v>
      </c>
      <c r="AA32" s="140">
        <f t="shared" si="12"/>
        <v>1.20462584225212</v>
      </c>
      <c r="AB32" s="151">
        <f t="shared" si="13"/>
        <v>0.836000074521201</v>
      </c>
      <c r="AC32" s="151">
        <f t="shared" si="14"/>
        <v>1.10408615342105</v>
      </c>
      <c r="AD32" s="83">
        <v>3</v>
      </c>
      <c r="AE32" s="165">
        <v>1200</v>
      </c>
      <c r="AF32" s="166">
        <v>600</v>
      </c>
      <c r="AG32" s="174">
        <f t="shared" si="15"/>
        <v>600</v>
      </c>
      <c r="AH32" s="175">
        <f t="shared" si="18"/>
        <v>409.973757391104</v>
      </c>
      <c r="AI32" s="176">
        <v>0</v>
      </c>
      <c r="AJ32" s="175">
        <f t="shared" si="19"/>
        <v>21.5775661784791</v>
      </c>
      <c r="AK32" s="176">
        <v>0</v>
      </c>
      <c r="AL32" s="177"/>
      <c r="AM32" s="175"/>
      <c r="AN32" s="178">
        <v>0.720438235294118</v>
      </c>
      <c r="AO32" s="183" t="s">
        <v>237</v>
      </c>
    </row>
    <row r="33" customFormat="1" ht="13" customHeight="1" spans="1:41">
      <c r="A33" s="89">
        <v>30</v>
      </c>
      <c r="B33" s="81">
        <v>746</v>
      </c>
      <c r="C33" s="82" t="s">
        <v>119</v>
      </c>
      <c r="D33" s="81" t="s">
        <v>43</v>
      </c>
      <c r="E33" s="130">
        <v>11008</v>
      </c>
      <c r="F33" s="130">
        <f t="shared" si="22"/>
        <v>33024</v>
      </c>
      <c r="G33" s="131">
        <v>2940.29170777646</v>
      </c>
      <c r="H33" s="131">
        <f t="shared" si="23"/>
        <v>8820.87512332938</v>
      </c>
      <c r="I33" s="137">
        <f t="shared" si="2"/>
        <v>0.267104987988414</v>
      </c>
      <c r="J33" s="138">
        <v>13759</v>
      </c>
      <c r="K33" s="138">
        <f t="shared" si="24"/>
        <v>41277</v>
      </c>
      <c r="L33" s="139">
        <v>3232.64107037903</v>
      </c>
      <c r="M33" s="139">
        <f t="shared" si="25"/>
        <v>9697.92321113709</v>
      </c>
      <c r="N33" s="140">
        <f t="shared" si="5"/>
        <v>0.234947385011922</v>
      </c>
      <c r="O33" s="141">
        <v>16511</v>
      </c>
      <c r="P33" s="141">
        <f t="shared" si="26"/>
        <v>49533</v>
      </c>
      <c r="Q33" s="150">
        <v>3527.05278537657</v>
      </c>
      <c r="R33" s="150">
        <f t="shared" si="27"/>
        <v>10581.1583561297</v>
      </c>
      <c r="S33" s="151">
        <f t="shared" si="8"/>
        <v>0.213618362629554</v>
      </c>
      <c r="T33" s="85">
        <v>40702.95</v>
      </c>
      <c r="U33" s="85">
        <v>12114.28</v>
      </c>
      <c r="V33" s="85"/>
      <c r="W33" s="85"/>
      <c r="X33" s="137">
        <f t="shared" si="9"/>
        <v>1.23252634447674</v>
      </c>
      <c r="Y33" s="137">
        <f t="shared" si="10"/>
        <v>1.3733648680685</v>
      </c>
      <c r="Z33" s="140">
        <f t="shared" si="11"/>
        <v>0.986092739297914</v>
      </c>
      <c r="AA33" s="140">
        <f t="shared" si="12"/>
        <v>1.24916229343701</v>
      </c>
      <c r="AB33" s="151">
        <f t="shared" si="13"/>
        <v>0.821733995518139</v>
      </c>
      <c r="AC33" s="151">
        <f t="shared" si="14"/>
        <v>1.14489166424602</v>
      </c>
      <c r="AD33" s="83">
        <v>3</v>
      </c>
      <c r="AE33" s="165">
        <v>1200</v>
      </c>
      <c r="AF33" s="166">
        <v>400</v>
      </c>
      <c r="AG33" s="174">
        <f t="shared" si="15"/>
        <v>800</v>
      </c>
      <c r="AH33" s="175">
        <f>(U33-H33)*25%*95%</f>
        <v>782.183658209272</v>
      </c>
      <c r="AI33" s="176">
        <v>0</v>
      </c>
      <c r="AJ33" s="175">
        <f>(U33-H33)*25%*5%</f>
        <v>41.1675609583828</v>
      </c>
      <c r="AK33" s="176">
        <v>0</v>
      </c>
      <c r="AL33" s="177"/>
      <c r="AM33" s="175"/>
      <c r="AN33" s="178">
        <v>0.7965275</v>
      </c>
      <c r="AO33" s="183" t="s">
        <v>237</v>
      </c>
    </row>
    <row r="34" customFormat="1" ht="13" customHeight="1" spans="1:41">
      <c r="A34" s="89">
        <v>31</v>
      </c>
      <c r="B34" s="81">
        <v>54</v>
      </c>
      <c r="C34" s="82" t="s">
        <v>90</v>
      </c>
      <c r="D34" s="81" t="s">
        <v>91</v>
      </c>
      <c r="E34" s="130">
        <v>10824</v>
      </c>
      <c r="F34" s="130">
        <f t="shared" si="22"/>
        <v>32472</v>
      </c>
      <c r="G34" s="131">
        <v>3249.38513002161</v>
      </c>
      <c r="H34" s="131">
        <f t="shared" si="23"/>
        <v>9748.15539006483</v>
      </c>
      <c r="I34" s="137">
        <f t="shared" si="2"/>
        <v>0.300201878235552</v>
      </c>
      <c r="J34" s="138">
        <v>13530</v>
      </c>
      <c r="K34" s="138">
        <f t="shared" si="24"/>
        <v>40590</v>
      </c>
      <c r="L34" s="139">
        <v>3572.72689357413</v>
      </c>
      <c r="M34" s="139">
        <f t="shared" si="25"/>
        <v>10718.1806807224</v>
      </c>
      <c r="N34" s="140">
        <f t="shared" si="5"/>
        <v>0.264059637366898</v>
      </c>
      <c r="O34" s="141">
        <v>16236</v>
      </c>
      <c r="P34" s="141">
        <f t="shared" si="26"/>
        <v>48708</v>
      </c>
      <c r="Q34" s="150">
        <v>3898.0645939387</v>
      </c>
      <c r="R34" s="150">
        <f t="shared" si="27"/>
        <v>11694.1937818161</v>
      </c>
      <c r="S34" s="151">
        <f t="shared" si="8"/>
        <v>0.240087742913199</v>
      </c>
      <c r="T34" s="85">
        <v>39703.61</v>
      </c>
      <c r="U34" s="85">
        <v>11381.95</v>
      </c>
      <c r="V34" s="85"/>
      <c r="W34" s="85"/>
      <c r="X34" s="137">
        <f t="shared" si="9"/>
        <v>1.2227029440749</v>
      </c>
      <c r="Y34" s="137">
        <f t="shared" si="10"/>
        <v>1.16760038638698</v>
      </c>
      <c r="Z34" s="140">
        <f t="shared" si="11"/>
        <v>0.978162355259916</v>
      </c>
      <c r="AA34" s="140">
        <f t="shared" si="12"/>
        <v>1.06192928996536</v>
      </c>
      <c r="AB34" s="151">
        <f t="shared" si="13"/>
        <v>0.81513529604993</v>
      </c>
      <c r="AC34" s="151">
        <f t="shared" si="14"/>
        <v>0.973299246819253</v>
      </c>
      <c r="AD34" s="83">
        <v>3</v>
      </c>
      <c r="AE34" s="165">
        <v>1200</v>
      </c>
      <c r="AF34" s="166">
        <v>400</v>
      </c>
      <c r="AG34" s="174">
        <f t="shared" si="15"/>
        <v>800</v>
      </c>
      <c r="AH34" s="175">
        <f t="shared" ref="AH34:AH76" si="28">(U34-H34)*25%*95%</f>
        <v>388.026219859603</v>
      </c>
      <c r="AI34" s="176">
        <f>AH34/2</f>
        <v>194.013109929801</v>
      </c>
      <c r="AJ34" s="175">
        <f t="shared" ref="AJ34:AJ76" si="29">(U34-H34)*25%*5%</f>
        <v>20.4224326241896</v>
      </c>
      <c r="AK34" s="176">
        <f>AJ34/2</f>
        <v>10.2112163120948</v>
      </c>
      <c r="AL34" s="177"/>
      <c r="AM34" s="175"/>
      <c r="AN34" s="178">
        <v>0.855356944444444</v>
      </c>
      <c r="AO34" s="182" t="s">
        <v>236</v>
      </c>
    </row>
    <row r="35" customFormat="1" ht="13" customHeight="1" spans="1:41">
      <c r="A35" s="89">
        <v>32</v>
      </c>
      <c r="B35" s="81">
        <v>399</v>
      </c>
      <c r="C35" s="82" t="s">
        <v>93</v>
      </c>
      <c r="D35" s="81" t="s">
        <v>31</v>
      </c>
      <c r="E35" s="130">
        <v>10899</v>
      </c>
      <c r="F35" s="130">
        <f t="shared" si="22"/>
        <v>32697</v>
      </c>
      <c r="G35" s="131">
        <v>2995.648339131</v>
      </c>
      <c r="H35" s="131">
        <f t="shared" si="23"/>
        <v>8986.945017393</v>
      </c>
      <c r="I35" s="137">
        <f t="shared" si="2"/>
        <v>0.274855338942196</v>
      </c>
      <c r="J35" s="138">
        <v>13624</v>
      </c>
      <c r="K35" s="138">
        <f t="shared" si="24"/>
        <v>40872</v>
      </c>
      <c r="L35" s="139">
        <v>3293.80155113995</v>
      </c>
      <c r="M35" s="139">
        <f t="shared" si="25"/>
        <v>9881.40465341985</v>
      </c>
      <c r="N35" s="140">
        <f t="shared" si="5"/>
        <v>0.241764647030237</v>
      </c>
      <c r="O35" s="141">
        <v>16349</v>
      </c>
      <c r="P35" s="141">
        <f t="shared" si="26"/>
        <v>49047</v>
      </c>
      <c r="Q35" s="150">
        <v>3593.78386802734</v>
      </c>
      <c r="R35" s="150">
        <f t="shared" si="27"/>
        <v>10781.351604082</v>
      </c>
      <c r="S35" s="151">
        <f t="shared" si="8"/>
        <v>0.219816739129448</v>
      </c>
      <c r="T35" s="85">
        <v>39428.71</v>
      </c>
      <c r="U35" s="85">
        <v>10691.86</v>
      </c>
      <c r="V35" s="85"/>
      <c r="W35" s="85"/>
      <c r="X35" s="137">
        <f t="shared" si="9"/>
        <v>1.20588157934979</v>
      </c>
      <c r="Y35" s="137">
        <f t="shared" si="10"/>
        <v>1.18971018286051</v>
      </c>
      <c r="Z35" s="140">
        <f t="shared" si="11"/>
        <v>0.964687561166569</v>
      </c>
      <c r="AA35" s="140">
        <f t="shared" si="12"/>
        <v>1.08201823273169</v>
      </c>
      <c r="AB35" s="151">
        <f t="shared" si="13"/>
        <v>0.803896466654433</v>
      </c>
      <c r="AC35" s="151">
        <f t="shared" si="14"/>
        <v>0.99169940770245</v>
      </c>
      <c r="AD35" s="83">
        <v>3</v>
      </c>
      <c r="AE35" s="165">
        <v>1200</v>
      </c>
      <c r="AF35" s="166">
        <v>400</v>
      </c>
      <c r="AG35" s="174">
        <f t="shared" ref="AG35:AG67" si="30">AE35-AF35</f>
        <v>800</v>
      </c>
      <c r="AH35" s="175">
        <f t="shared" si="28"/>
        <v>404.917308369163</v>
      </c>
      <c r="AI35" s="176">
        <f>(U35-H35)*25%*95%</f>
        <v>404.917308369163</v>
      </c>
      <c r="AJ35" s="175">
        <f t="shared" si="29"/>
        <v>21.3114372825875</v>
      </c>
      <c r="AK35" s="176">
        <f>(U35-H35)*25%*5%</f>
        <v>21.3114372825875</v>
      </c>
      <c r="AL35" s="177"/>
      <c r="AM35" s="175"/>
      <c r="AN35" s="178">
        <v>1.05262777777778</v>
      </c>
      <c r="AO35" s="181"/>
    </row>
    <row r="36" customFormat="1" ht="13" customHeight="1" spans="1:41">
      <c r="A36" s="89">
        <v>33</v>
      </c>
      <c r="B36" s="81">
        <v>514</v>
      </c>
      <c r="C36" s="82" t="s">
        <v>68</v>
      </c>
      <c r="D36" s="81" t="s">
        <v>43</v>
      </c>
      <c r="E36" s="130">
        <v>12010</v>
      </c>
      <c r="F36" s="130">
        <f t="shared" si="22"/>
        <v>36030</v>
      </c>
      <c r="G36" s="131">
        <v>3496.55876539735</v>
      </c>
      <c r="H36" s="131">
        <f t="shared" si="23"/>
        <v>10489.6762961921</v>
      </c>
      <c r="I36" s="137">
        <f t="shared" si="2"/>
        <v>0.291137282714184</v>
      </c>
      <c r="J36" s="138">
        <v>15012</v>
      </c>
      <c r="K36" s="138">
        <f t="shared" si="24"/>
        <v>45036</v>
      </c>
      <c r="L36" s="139">
        <v>3844.36838806316</v>
      </c>
      <c r="M36" s="139">
        <f t="shared" si="25"/>
        <v>11533.1051641895</v>
      </c>
      <c r="N36" s="140">
        <f t="shared" si="5"/>
        <v>0.256086356785449</v>
      </c>
      <c r="O36" s="141">
        <v>18014</v>
      </c>
      <c r="P36" s="141">
        <f t="shared" si="26"/>
        <v>54042</v>
      </c>
      <c r="Q36" s="150">
        <v>4194.3490221615</v>
      </c>
      <c r="R36" s="150">
        <f t="shared" si="27"/>
        <v>12583.0470664845</v>
      </c>
      <c r="S36" s="151">
        <f t="shared" si="8"/>
        <v>0.232838293669452</v>
      </c>
      <c r="T36" s="85">
        <v>42797.82</v>
      </c>
      <c r="U36" s="85">
        <v>11091.42</v>
      </c>
      <c r="V36" s="85"/>
      <c r="W36" s="85"/>
      <c r="X36" s="137">
        <f t="shared" si="9"/>
        <v>1.18783846794338</v>
      </c>
      <c r="Y36" s="137">
        <f t="shared" si="10"/>
        <v>1.05736532632817</v>
      </c>
      <c r="Z36" s="140">
        <f t="shared" si="11"/>
        <v>0.950302424726885</v>
      </c>
      <c r="AA36" s="140">
        <f t="shared" si="12"/>
        <v>0.961702840830679</v>
      </c>
      <c r="AB36" s="151">
        <f t="shared" si="13"/>
        <v>0.791936271788609</v>
      </c>
      <c r="AC36" s="151">
        <f t="shared" si="14"/>
        <v>0.881457403870203</v>
      </c>
      <c r="AD36" s="83">
        <v>3</v>
      </c>
      <c r="AE36" s="165">
        <v>1200</v>
      </c>
      <c r="AF36" s="166">
        <v>400</v>
      </c>
      <c r="AG36" s="174">
        <f t="shared" si="30"/>
        <v>800</v>
      </c>
      <c r="AH36" s="175">
        <f t="shared" si="28"/>
        <v>142.914129654388</v>
      </c>
      <c r="AI36" s="176">
        <v>0</v>
      </c>
      <c r="AJ36" s="175">
        <f t="shared" si="29"/>
        <v>7.52179629759937</v>
      </c>
      <c r="AK36" s="176">
        <v>0</v>
      </c>
      <c r="AL36" s="177"/>
      <c r="AM36" s="175"/>
      <c r="AN36" s="178">
        <v>0.78145625</v>
      </c>
      <c r="AO36" s="183" t="s">
        <v>237</v>
      </c>
    </row>
    <row r="37" customFormat="1" ht="13" customHeight="1" spans="1:41">
      <c r="A37" s="89">
        <v>34</v>
      </c>
      <c r="B37" s="81">
        <v>329</v>
      </c>
      <c r="C37" s="82" t="s">
        <v>105</v>
      </c>
      <c r="D37" s="81" t="s">
        <v>91</v>
      </c>
      <c r="E37" s="130">
        <v>10412</v>
      </c>
      <c r="F37" s="130">
        <f t="shared" si="22"/>
        <v>31236</v>
      </c>
      <c r="G37" s="131">
        <v>2828.33868089575</v>
      </c>
      <c r="H37" s="131">
        <f t="shared" si="23"/>
        <v>8485.01604268725</v>
      </c>
      <c r="I37" s="137">
        <f t="shared" si="2"/>
        <v>0.271642209075658</v>
      </c>
      <c r="J37" s="138">
        <v>13014</v>
      </c>
      <c r="K37" s="138">
        <f t="shared" si="24"/>
        <v>39042</v>
      </c>
      <c r="L37" s="139">
        <v>3109.54376361179</v>
      </c>
      <c r="M37" s="139">
        <f t="shared" si="25"/>
        <v>9328.63129083537</v>
      </c>
      <c r="N37" s="140">
        <f t="shared" si="5"/>
        <v>0.238938355894559</v>
      </c>
      <c r="O37" s="141">
        <v>15617</v>
      </c>
      <c r="P37" s="141">
        <f t="shared" si="26"/>
        <v>46851</v>
      </c>
      <c r="Q37" s="150">
        <v>3392.74678478696</v>
      </c>
      <c r="R37" s="150">
        <f t="shared" si="27"/>
        <v>10178.2403543609</v>
      </c>
      <c r="S37" s="151">
        <f t="shared" si="8"/>
        <v>0.217247024703013</v>
      </c>
      <c r="T37" s="85">
        <v>36777.03</v>
      </c>
      <c r="U37" s="85">
        <v>10703.71</v>
      </c>
      <c r="V37" s="85"/>
      <c r="W37" s="85"/>
      <c r="X37" s="137">
        <f t="shared" si="9"/>
        <v>1.17739243180945</v>
      </c>
      <c r="Y37" s="137">
        <f t="shared" si="10"/>
        <v>1.26148376693111</v>
      </c>
      <c r="Z37" s="140">
        <f t="shared" si="11"/>
        <v>0.941986322422007</v>
      </c>
      <c r="AA37" s="140">
        <f t="shared" si="12"/>
        <v>1.14740412245851</v>
      </c>
      <c r="AB37" s="151">
        <f t="shared" si="13"/>
        <v>0.784978549017097</v>
      </c>
      <c r="AC37" s="151">
        <f t="shared" si="14"/>
        <v>1.05162676723526</v>
      </c>
      <c r="AD37" s="83">
        <v>3</v>
      </c>
      <c r="AE37" s="165">
        <v>1200</v>
      </c>
      <c r="AF37" s="166">
        <v>400</v>
      </c>
      <c r="AG37" s="174">
        <f t="shared" si="30"/>
        <v>800</v>
      </c>
      <c r="AH37" s="175">
        <f t="shared" si="28"/>
        <v>526.939814861778</v>
      </c>
      <c r="AI37" s="176">
        <f>AH37/2</f>
        <v>263.469907430889</v>
      </c>
      <c r="AJ37" s="175">
        <f t="shared" si="29"/>
        <v>27.7336744664094</v>
      </c>
      <c r="AK37" s="176">
        <f>AJ37/2</f>
        <v>13.8668372332047</v>
      </c>
      <c r="AL37" s="177"/>
      <c r="AM37" s="175"/>
      <c r="AN37" s="178">
        <v>0.889835606060606</v>
      </c>
      <c r="AO37" s="182" t="s">
        <v>236</v>
      </c>
    </row>
    <row r="38" customFormat="1" ht="13" customHeight="1" spans="1:41">
      <c r="A38" s="89">
        <v>35</v>
      </c>
      <c r="B38" s="81">
        <v>545</v>
      </c>
      <c r="C38" s="82" t="s">
        <v>197</v>
      </c>
      <c r="D38" s="81" t="s">
        <v>31</v>
      </c>
      <c r="E38" s="130">
        <v>4956</v>
      </c>
      <c r="F38" s="130">
        <f t="shared" si="22"/>
        <v>14868</v>
      </c>
      <c r="G38" s="131">
        <v>1319.89039080996</v>
      </c>
      <c r="H38" s="131">
        <f t="shared" si="23"/>
        <v>3959.67117242988</v>
      </c>
      <c r="I38" s="137">
        <f t="shared" si="2"/>
        <v>0.266321709202978</v>
      </c>
      <c r="J38" s="138">
        <v>6194</v>
      </c>
      <c r="K38" s="138">
        <f t="shared" si="24"/>
        <v>18582</v>
      </c>
      <c r="L38" s="139">
        <v>1450.99657669671</v>
      </c>
      <c r="M38" s="139">
        <f t="shared" si="25"/>
        <v>4352.98973009013</v>
      </c>
      <c r="N38" s="140">
        <f t="shared" si="5"/>
        <v>0.234258407603602</v>
      </c>
      <c r="O38" s="141">
        <v>7433</v>
      </c>
      <c r="P38" s="141">
        <f t="shared" si="26"/>
        <v>22299</v>
      </c>
      <c r="Q38" s="150">
        <v>1583.16903094992</v>
      </c>
      <c r="R38" s="150">
        <f t="shared" si="27"/>
        <v>4749.50709284976</v>
      </c>
      <c r="S38" s="151">
        <f t="shared" si="8"/>
        <v>0.212991932052996</v>
      </c>
      <c r="T38" s="85">
        <v>17407.14</v>
      </c>
      <c r="U38" s="85">
        <v>5005.88</v>
      </c>
      <c r="V38" s="85"/>
      <c r="W38" s="85"/>
      <c r="X38" s="137">
        <f t="shared" si="9"/>
        <v>1.17077885391445</v>
      </c>
      <c r="Y38" s="137">
        <f t="shared" si="10"/>
        <v>1.26421608815767</v>
      </c>
      <c r="Z38" s="140">
        <f t="shared" si="11"/>
        <v>0.936774297707459</v>
      </c>
      <c r="AA38" s="140">
        <f t="shared" si="12"/>
        <v>1.14998663226719</v>
      </c>
      <c r="AB38" s="151">
        <f t="shared" si="13"/>
        <v>0.780624243239607</v>
      </c>
      <c r="AC38" s="151">
        <f t="shared" si="14"/>
        <v>1.05397884499135</v>
      </c>
      <c r="AD38" s="83">
        <v>3</v>
      </c>
      <c r="AE38" s="165">
        <v>1200</v>
      </c>
      <c r="AF38" s="166">
        <v>400</v>
      </c>
      <c r="AG38" s="174">
        <f t="shared" si="30"/>
        <v>800</v>
      </c>
      <c r="AH38" s="175">
        <f t="shared" si="28"/>
        <v>248.474596547903</v>
      </c>
      <c r="AI38" s="176">
        <f>(U38-H38)*25%*95%</f>
        <v>248.474596547904</v>
      </c>
      <c r="AJ38" s="175">
        <f t="shared" si="29"/>
        <v>13.0776103446265</v>
      </c>
      <c r="AK38" s="176">
        <f>(U38-H38)*25%*5%</f>
        <v>13.0776103446265</v>
      </c>
      <c r="AL38" s="177"/>
      <c r="AM38" s="175"/>
      <c r="AN38" s="178">
        <v>0.971488333333333</v>
      </c>
      <c r="AO38" s="181"/>
    </row>
    <row r="39" customFormat="1" ht="13" customHeight="1" spans="1:41">
      <c r="A39" s="89">
        <v>36</v>
      </c>
      <c r="B39" s="81">
        <v>517</v>
      </c>
      <c r="C39" s="82" t="s">
        <v>44</v>
      </c>
      <c r="D39" s="81" t="s">
        <v>34</v>
      </c>
      <c r="E39" s="130">
        <v>29015</v>
      </c>
      <c r="F39" s="130">
        <f t="shared" si="22"/>
        <v>87045</v>
      </c>
      <c r="G39" s="131">
        <v>6483.72957435553</v>
      </c>
      <c r="H39" s="131">
        <f t="shared" si="23"/>
        <v>19451.1887230666</v>
      </c>
      <c r="I39" s="137">
        <f t="shared" si="2"/>
        <v>0.223461298444099</v>
      </c>
      <c r="J39" s="138">
        <v>36269</v>
      </c>
      <c r="K39" s="138">
        <f t="shared" si="24"/>
        <v>108807</v>
      </c>
      <c r="L39" s="139">
        <v>7128.96556341599</v>
      </c>
      <c r="M39" s="139">
        <f t="shared" si="25"/>
        <v>21386.896690248</v>
      </c>
      <c r="N39" s="140">
        <f t="shared" si="5"/>
        <v>0.196558095437315</v>
      </c>
      <c r="O39" s="141">
        <v>43522</v>
      </c>
      <c r="P39" s="141">
        <f t="shared" si="26"/>
        <v>130566</v>
      </c>
      <c r="Q39" s="150">
        <v>7777.99655123529</v>
      </c>
      <c r="R39" s="150">
        <f t="shared" si="27"/>
        <v>23333.9896537059</v>
      </c>
      <c r="S39" s="151">
        <f t="shared" si="8"/>
        <v>0.178714134259347</v>
      </c>
      <c r="T39" s="85">
        <v>101665.35</v>
      </c>
      <c r="U39" s="85">
        <v>22886.26</v>
      </c>
      <c r="V39" s="85"/>
      <c r="W39" s="85"/>
      <c r="X39" s="137">
        <f t="shared" si="9"/>
        <v>1.16796312252283</v>
      </c>
      <c r="Y39" s="137">
        <f t="shared" si="10"/>
        <v>1.17659955521689</v>
      </c>
      <c r="Z39" s="140">
        <f t="shared" si="11"/>
        <v>0.934364057459539</v>
      </c>
      <c r="AA39" s="140">
        <f t="shared" si="12"/>
        <v>1.07010663264838</v>
      </c>
      <c r="AB39" s="151">
        <f t="shared" si="13"/>
        <v>0.778651027066771</v>
      </c>
      <c r="AC39" s="151">
        <f t="shared" si="14"/>
        <v>0.980812125986575</v>
      </c>
      <c r="AD39" s="83">
        <v>3</v>
      </c>
      <c r="AE39" s="165">
        <v>1200</v>
      </c>
      <c r="AF39" s="166">
        <v>400</v>
      </c>
      <c r="AG39" s="174">
        <f t="shared" si="30"/>
        <v>800</v>
      </c>
      <c r="AH39" s="175">
        <f t="shared" si="28"/>
        <v>815.829428271685</v>
      </c>
      <c r="AI39" s="176">
        <v>0</v>
      </c>
      <c r="AJ39" s="175">
        <f t="shared" si="29"/>
        <v>42.9383909616676</v>
      </c>
      <c r="AK39" s="176">
        <v>0</v>
      </c>
      <c r="AL39" s="177"/>
      <c r="AM39" s="175"/>
      <c r="AN39" s="178">
        <v>0.792182631578947</v>
      </c>
      <c r="AO39" s="183" t="s">
        <v>237</v>
      </c>
    </row>
    <row r="40" customFormat="1" ht="13" customHeight="1" spans="1:41">
      <c r="A40" s="89">
        <v>37</v>
      </c>
      <c r="B40" s="81">
        <v>707</v>
      </c>
      <c r="C40" s="82" t="s">
        <v>56</v>
      </c>
      <c r="D40" s="81" t="s">
        <v>31</v>
      </c>
      <c r="E40" s="130">
        <v>16814</v>
      </c>
      <c r="F40" s="130">
        <f t="shared" si="22"/>
        <v>50442</v>
      </c>
      <c r="G40" s="131">
        <v>4646.81320782506</v>
      </c>
      <c r="H40" s="131">
        <f t="shared" si="23"/>
        <v>13940.4396234752</v>
      </c>
      <c r="I40" s="137">
        <f t="shared" si="2"/>
        <v>0.276365719509044</v>
      </c>
      <c r="J40" s="138">
        <v>21018</v>
      </c>
      <c r="K40" s="138">
        <f t="shared" si="24"/>
        <v>63054</v>
      </c>
      <c r="L40" s="139">
        <v>5109.33262890788</v>
      </c>
      <c r="M40" s="139">
        <f t="shared" si="25"/>
        <v>15327.9978867236</v>
      </c>
      <c r="N40" s="140">
        <f t="shared" si="5"/>
        <v>0.24309318816766</v>
      </c>
      <c r="O40" s="141">
        <v>25221</v>
      </c>
      <c r="P40" s="141">
        <f t="shared" si="26"/>
        <v>75663</v>
      </c>
      <c r="Q40" s="150">
        <v>5574.46326466974</v>
      </c>
      <c r="R40" s="150">
        <f t="shared" si="27"/>
        <v>16723.3897940092</v>
      </c>
      <c r="S40" s="151">
        <f t="shared" si="8"/>
        <v>0.221024672482048</v>
      </c>
      <c r="T40" s="85">
        <v>58691.1</v>
      </c>
      <c r="U40" s="85">
        <v>18039.48</v>
      </c>
      <c r="V40" s="85"/>
      <c r="W40" s="85"/>
      <c r="X40" s="137">
        <f t="shared" si="9"/>
        <v>1.16353633876531</v>
      </c>
      <c r="Y40" s="137">
        <f t="shared" si="10"/>
        <v>1.29403953442201</v>
      </c>
      <c r="Z40" s="140">
        <f t="shared" si="11"/>
        <v>0.930806927395566</v>
      </c>
      <c r="AA40" s="140">
        <f t="shared" si="12"/>
        <v>1.17689734388761</v>
      </c>
      <c r="AB40" s="151">
        <f t="shared" si="13"/>
        <v>0.77569089251021</v>
      </c>
      <c r="AC40" s="151">
        <f t="shared" si="14"/>
        <v>1.07869757400872</v>
      </c>
      <c r="AD40" s="83">
        <v>3</v>
      </c>
      <c r="AE40" s="165">
        <v>1200</v>
      </c>
      <c r="AF40" s="166">
        <v>400</v>
      </c>
      <c r="AG40" s="174">
        <f t="shared" si="30"/>
        <v>800</v>
      </c>
      <c r="AH40" s="175">
        <f t="shared" si="28"/>
        <v>973.522089424644</v>
      </c>
      <c r="AI40" s="176">
        <f>(U40-H40)*25%*95%</f>
        <v>973.52208942464</v>
      </c>
      <c r="AJ40" s="175">
        <f t="shared" si="29"/>
        <v>51.2380047065602</v>
      </c>
      <c r="AK40" s="176">
        <f>(U40-H40)*25%*5%</f>
        <v>51.23800470656</v>
      </c>
      <c r="AL40" s="177"/>
      <c r="AM40" s="175"/>
      <c r="AN40" s="178">
        <v>1.124451</v>
      </c>
      <c r="AO40" s="181"/>
    </row>
    <row r="41" customFormat="1" ht="13" customHeight="1" spans="1:41">
      <c r="A41" s="89">
        <v>38</v>
      </c>
      <c r="B41" s="81">
        <v>347</v>
      </c>
      <c r="C41" s="82" t="s">
        <v>136</v>
      </c>
      <c r="D41" s="81" t="s">
        <v>28</v>
      </c>
      <c r="E41" s="130">
        <v>8265</v>
      </c>
      <c r="F41" s="130">
        <f t="shared" si="22"/>
        <v>24795</v>
      </c>
      <c r="G41" s="131">
        <v>2046.09054340947</v>
      </c>
      <c r="H41" s="131">
        <f t="shared" si="23"/>
        <v>6138.27163022841</v>
      </c>
      <c r="I41" s="137">
        <f t="shared" si="2"/>
        <v>0.247560864296367</v>
      </c>
      <c r="J41" s="138">
        <v>10331</v>
      </c>
      <c r="K41" s="138">
        <f t="shared" si="24"/>
        <v>30993</v>
      </c>
      <c r="L41" s="139">
        <v>2249.6397087921</v>
      </c>
      <c r="M41" s="139">
        <f t="shared" si="25"/>
        <v>6748.9191263763</v>
      </c>
      <c r="N41" s="140">
        <f t="shared" si="5"/>
        <v>0.21775623935651</v>
      </c>
      <c r="O41" s="141">
        <v>12398</v>
      </c>
      <c r="P41" s="141">
        <f t="shared" si="26"/>
        <v>37194</v>
      </c>
      <c r="Q41" s="150">
        <v>2454.65355860034</v>
      </c>
      <c r="R41" s="150">
        <f t="shared" si="27"/>
        <v>7363.96067580102</v>
      </c>
      <c r="S41" s="151">
        <f t="shared" si="8"/>
        <v>0.19798786567191</v>
      </c>
      <c r="T41" s="85">
        <v>28797.13</v>
      </c>
      <c r="U41" s="85">
        <v>7332.92</v>
      </c>
      <c r="V41" s="85"/>
      <c r="W41" s="85"/>
      <c r="X41" s="137">
        <f t="shared" si="9"/>
        <v>1.16140875176447</v>
      </c>
      <c r="Y41" s="137">
        <f t="shared" si="10"/>
        <v>1.1946229234771</v>
      </c>
      <c r="Z41" s="140">
        <f t="shared" si="11"/>
        <v>0.929149485367664</v>
      </c>
      <c r="AA41" s="140">
        <f t="shared" si="12"/>
        <v>1.08653250434448</v>
      </c>
      <c r="AB41" s="151">
        <f t="shared" si="13"/>
        <v>0.774241275474539</v>
      </c>
      <c r="AC41" s="151">
        <f t="shared" si="14"/>
        <v>0.995784785230722</v>
      </c>
      <c r="AD41" s="83">
        <v>3</v>
      </c>
      <c r="AE41" s="165">
        <v>1200</v>
      </c>
      <c r="AF41" s="166">
        <v>400</v>
      </c>
      <c r="AG41" s="174">
        <f t="shared" si="30"/>
        <v>800</v>
      </c>
      <c r="AH41" s="175">
        <f t="shared" si="28"/>
        <v>283.728987820753</v>
      </c>
      <c r="AI41" s="176">
        <f>(U41-H41)*25%*95%</f>
        <v>283.728987820753</v>
      </c>
      <c r="AJ41" s="175">
        <f t="shared" si="29"/>
        <v>14.9331046221449</v>
      </c>
      <c r="AK41" s="176">
        <f>(U41-H41)*25%*5%</f>
        <v>14.9331046221449</v>
      </c>
      <c r="AL41" s="177"/>
      <c r="AM41" s="175"/>
      <c r="AN41" s="178">
        <v>0.996055555555556</v>
      </c>
      <c r="AO41" s="181"/>
    </row>
    <row r="42" customFormat="1" spans="1:41">
      <c r="A42" s="89">
        <v>39</v>
      </c>
      <c r="B42" s="81">
        <v>716</v>
      </c>
      <c r="C42" s="82" t="s">
        <v>183</v>
      </c>
      <c r="D42" s="81" t="s">
        <v>43</v>
      </c>
      <c r="E42" s="130">
        <v>7255</v>
      </c>
      <c r="F42" s="130">
        <f t="shared" si="22"/>
        <v>21765</v>
      </c>
      <c r="G42" s="131">
        <v>2018.46026211977</v>
      </c>
      <c r="H42" s="131">
        <f t="shared" si="23"/>
        <v>6055.38078635931</v>
      </c>
      <c r="I42" s="137">
        <f t="shared" si="2"/>
        <v>0.278216438610582</v>
      </c>
      <c r="J42" s="138">
        <v>9069</v>
      </c>
      <c r="K42" s="138">
        <f t="shared" si="24"/>
        <v>27207</v>
      </c>
      <c r="L42" s="139">
        <v>2219.37559624042</v>
      </c>
      <c r="M42" s="139">
        <f t="shared" si="25"/>
        <v>6658.12678872126</v>
      </c>
      <c r="N42" s="140">
        <f t="shared" si="5"/>
        <v>0.244721093421592</v>
      </c>
      <c r="O42" s="141">
        <v>10883</v>
      </c>
      <c r="P42" s="141">
        <f t="shared" si="26"/>
        <v>32649</v>
      </c>
      <c r="Q42" s="150">
        <v>2421.51966266674</v>
      </c>
      <c r="R42" s="150">
        <f t="shared" si="27"/>
        <v>7264.55898800022</v>
      </c>
      <c r="S42" s="151">
        <f t="shared" si="8"/>
        <v>0.222504793041141</v>
      </c>
      <c r="T42" s="85">
        <v>24650.56</v>
      </c>
      <c r="U42" s="85">
        <v>6998.03</v>
      </c>
      <c r="V42" s="85"/>
      <c r="W42" s="85"/>
      <c r="X42" s="137">
        <f t="shared" si="9"/>
        <v>1.13257799218929</v>
      </c>
      <c r="Y42" s="137">
        <f t="shared" si="10"/>
        <v>1.15567133544502</v>
      </c>
      <c r="Z42" s="140">
        <f t="shared" si="11"/>
        <v>0.906037416841254</v>
      </c>
      <c r="AA42" s="140">
        <f t="shared" si="12"/>
        <v>1.05105087693051</v>
      </c>
      <c r="AB42" s="151">
        <f t="shared" si="13"/>
        <v>0.755017305277344</v>
      </c>
      <c r="AC42" s="151">
        <f t="shared" si="14"/>
        <v>0.963311057362122</v>
      </c>
      <c r="AD42" s="83">
        <v>3</v>
      </c>
      <c r="AE42" s="165">
        <v>1200</v>
      </c>
      <c r="AF42" s="166">
        <v>400</v>
      </c>
      <c r="AG42" s="174">
        <f t="shared" si="30"/>
        <v>800</v>
      </c>
      <c r="AH42" s="175">
        <f t="shared" si="28"/>
        <v>223.879188239664</v>
      </c>
      <c r="AI42" s="176">
        <f>AH42/2</f>
        <v>111.939594119832</v>
      </c>
      <c r="AJ42" s="175">
        <f t="shared" si="29"/>
        <v>11.7831151705086</v>
      </c>
      <c r="AK42" s="176">
        <f>AJ42/2</f>
        <v>5.8915575852543</v>
      </c>
      <c r="AL42" s="177"/>
      <c r="AM42" s="175"/>
      <c r="AN42" s="178">
        <v>0.840711278576911</v>
      </c>
      <c r="AO42" s="182" t="s">
        <v>236</v>
      </c>
    </row>
    <row r="43" customFormat="1" ht="15" customHeight="1" spans="1:41">
      <c r="A43" s="89">
        <v>40</v>
      </c>
      <c r="B43" s="81">
        <v>572</v>
      </c>
      <c r="C43" s="82" t="s">
        <v>123</v>
      </c>
      <c r="D43" s="81" t="s">
        <v>34</v>
      </c>
      <c r="E43" s="130">
        <v>9209</v>
      </c>
      <c r="F43" s="130">
        <f t="shared" si="22"/>
        <v>27627</v>
      </c>
      <c r="G43" s="131">
        <v>2327.01330628915</v>
      </c>
      <c r="H43" s="131">
        <f t="shared" si="23"/>
        <v>6981.03991886745</v>
      </c>
      <c r="I43" s="137">
        <f t="shared" si="2"/>
        <v>0.252689033151173</v>
      </c>
      <c r="J43" s="138">
        <v>11511</v>
      </c>
      <c r="K43" s="138">
        <f t="shared" si="24"/>
        <v>34533</v>
      </c>
      <c r="L43" s="139">
        <v>2558.51557468287</v>
      </c>
      <c r="M43" s="139">
        <f t="shared" si="25"/>
        <v>7675.54672404861</v>
      </c>
      <c r="N43" s="140">
        <f t="shared" si="5"/>
        <v>0.222267011960983</v>
      </c>
      <c r="O43" s="141">
        <v>13813</v>
      </c>
      <c r="P43" s="141">
        <f t="shared" si="26"/>
        <v>41439</v>
      </c>
      <c r="Q43" s="150">
        <v>2791.45730136494</v>
      </c>
      <c r="R43" s="150">
        <f t="shared" si="27"/>
        <v>8374.37190409482</v>
      </c>
      <c r="S43" s="151">
        <f t="shared" si="8"/>
        <v>0.202089140763407</v>
      </c>
      <c r="T43" s="85">
        <v>31148.15</v>
      </c>
      <c r="U43" s="85">
        <v>7736.83</v>
      </c>
      <c r="V43" s="85"/>
      <c r="W43" s="85"/>
      <c r="X43" s="137">
        <f t="shared" si="9"/>
        <v>1.12745321605676</v>
      </c>
      <c r="Y43" s="137">
        <f t="shared" si="10"/>
        <v>1.10826325159521</v>
      </c>
      <c r="Z43" s="140">
        <f t="shared" si="11"/>
        <v>0.901982161989981</v>
      </c>
      <c r="AA43" s="140">
        <f t="shared" si="12"/>
        <v>1.00798422290355</v>
      </c>
      <c r="AB43" s="151">
        <f t="shared" si="13"/>
        <v>0.75166268491035</v>
      </c>
      <c r="AC43" s="151">
        <f t="shared" si="14"/>
        <v>0.923869884046697</v>
      </c>
      <c r="AD43" s="83">
        <v>3</v>
      </c>
      <c r="AE43" s="165">
        <v>1200</v>
      </c>
      <c r="AF43" s="166">
        <v>400</v>
      </c>
      <c r="AG43" s="174">
        <f t="shared" si="30"/>
        <v>800</v>
      </c>
      <c r="AH43" s="175">
        <f t="shared" si="28"/>
        <v>179.500144268981</v>
      </c>
      <c r="AI43" s="176">
        <f>AH43/2</f>
        <v>89.7500721344905</v>
      </c>
      <c r="AJ43" s="175">
        <f t="shared" si="29"/>
        <v>9.44737601415687</v>
      </c>
      <c r="AK43" s="176">
        <f>AJ43/2</f>
        <v>4.72368800707843</v>
      </c>
      <c r="AL43" s="177"/>
      <c r="AM43" s="175"/>
      <c r="AN43" s="178">
        <v>0.851566666666667</v>
      </c>
      <c r="AO43" s="182" t="s">
        <v>236</v>
      </c>
    </row>
    <row r="44" customFormat="1" spans="1:41">
      <c r="A44" s="89">
        <v>41</v>
      </c>
      <c r="B44" s="81">
        <v>365</v>
      </c>
      <c r="C44" s="82" t="s">
        <v>58</v>
      </c>
      <c r="D44" s="81" t="s">
        <v>28</v>
      </c>
      <c r="E44" s="130">
        <v>17418</v>
      </c>
      <c r="F44" s="130">
        <f t="shared" si="22"/>
        <v>52254</v>
      </c>
      <c r="G44" s="131">
        <v>4337.59430981177</v>
      </c>
      <c r="H44" s="131">
        <f t="shared" si="23"/>
        <v>13012.7829294353</v>
      </c>
      <c r="I44" s="137">
        <f t="shared" si="2"/>
        <v>0.249029412665735</v>
      </c>
      <c r="J44" s="138">
        <v>21772</v>
      </c>
      <c r="K44" s="138">
        <f t="shared" si="24"/>
        <v>65316</v>
      </c>
      <c r="L44" s="139">
        <v>4769.11272082531</v>
      </c>
      <c r="M44" s="139">
        <f t="shared" si="25"/>
        <v>14307.3381624759</v>
      </c>
      <c r="N44" s="140">
        <f t="shared" si="5"/>
        <v>0.219047984605241</v>
      </c>
      <c r="O44" s="141">
        <v>26126</v>
      </c>
      <c r="P44" s="141">
        <f t="shared" si="26"/>
        <v>78378</v>
      </c>
      <c r="Q44" s="150">
        <v>5203.31538744908</v>
      </c>
      <c r="R44" s="150">
        <f t="shared" si="27"/>
        <v>15609.9461623472</v>
      </c>
      <c r="S44" s="151">
        <f t="shared" si="8"/>
        <v>0.199162343544709</v>
      </c>
      <c r="T44" s="85">
        <v>58618.07</v>
      </c>
      <c r="U44" s="85">
        <v>16996.55</v>
      </c>
      <c r="V44" s="85"/>
      <c r="W44" s="85"/>
      <c r="X44" s="137">
        <f t="shared" si="9"/>
        <v>1.12179105905768</v>
      </c>
      <c r="Y44" s="137">
        <f t="shared" si="10"/>
        <v>1.30614259011063</v>
      </c>
      <c r="Z44" s="140">
        <f t="shared" si="11"/>
        <v>0.897453457039623</v>
      </c>
      <c r="AA44" s="140">
        <f t="shared" si="12"/>
        <v>1.18796031847329</v>
      </c>
      <c r="AB44" s="151">
        <f t="shared" si="13"/>
        <v>0.747889331189875</v>
      </c>
      <c r="AC44" s="151">
        <f t="shared" si="14"/>
        <v>1.08882822677489</v>
      </c>
      <c r="AD44" s="83">
        <v>3</v>
      </c>
      <c r="AE44" s="165">
        <v>1200</v>
      </c>
      <c r="AF44" s="166">
        <v>400</v>
      </c>
      <c r="AG44" s="174">
        <f t="shared" si="30"/>
        <v>800</v>
      </c>
      <c r="AH44" s="175">
        <f t="shared" si="28"/>
        <v>946.144679259114</v>
      </c>
      <c r="AI44" s="176">
        <f>(U44-H44)*25%*95%</f>
        <v>946.144679259116</v>
      </c>
      <c r="AJ44" s="175">
        <f t="shared" si="29"/>
        <v>49.7970883820586</v>
      </c>
      <c r="AK44" s="176">
        <f>(U44-H44)*25%*5%</f>
        <v>49.7970883820587</v>
      </c>
      <c r="AL44" s="177"/>
      <c r="AM44" s="175"/>
      <c r="AN44" s="178">
        <v>1.1475115</v>
      </c>
      <c r="AO44" s="181"/>
    </row>
    <row r="45" customFormat="1" spans="1:41">
      <c r="A45" s="89">
        <v>42</v>
      </c>
      <c r="B45" s="81">
        <v>745</v>
      </c>
      <c r="C45" s="82" t="s">
        <v>129</v>
      </c>
      <c r="D45" s="81" t="s">
        <v>28</v>
      </c>
      <c r="E45" s="130">
        <v>9303</v>
      </c>
      <c r="F45" s="130">
        <f t="shared" si="22"/>
        <v>27909</v>
      </c>
      <c r="G45" s="131">
        <v>2271.52012619061</v>
      </c>
      <c r="H45" s="131">
        <f t="shared" si="23"/>
        <v>6814.56037857183</v>
      </c>
      <c r="I45" s="137">
        <f t="shared" si="2"/>
        <v>0.244170711188929</v>
      </c>
      <c r="J45" s="138">
        <v>11629</v>
      </c>
      <c r="K45" s="138">
        <f t="shared" si="24"/>
        <v>34887</v>
      </c>
      <c r="L45" s="139">
        <v>2497.60960626278</v>
      </c>
      <c r="M45" s="139">
        <f t="shared" si="25"/>
        <v>7492.82881878834</v>
      </c>
      <c r="N45" s="140">
        <f t="shared" si="5"/>
        <v>0.214774237360287</v>
      </c>
      <c r="O45" s="141">
        <v>13954</v>
      </c>
      <c r="P45" s="141">
        <f t="shared" si="26"/>
        <v>41862</v>
      </c>
      <c r="Q45" s="150">
        <v>2724.88934356099</v>
      </c>
      <c r="R45" s="150">
        <f t="shared" si="27"/>
        <v>8174.66803068297</v>
      </c>
      <c r="S45" s="151">
        <f t="shared" si="8"/>
        <v>0.195276576147412</v>
      </c>
      <c r="T45" s="85">
        <v>31165.64</v>
      </c>
      <c r="U45" s="85">
        <v>8948.67</v>
      </c>
      <c r="V45" s="85"/>
      <c r="W45" s="85"/>
      <c r="X45" s="137">
        <f t="shared" si="9"/>
        <v>1.11668780680067</v>
      </c>
      <c r="Y45" s="137">
        <f t="shared" si="10"/>
        <v>1.3131690825044</v>
      </c>
      <c r="Z45" s="140">
        <f t="shared" si="11"/>
        <v>0.893331040215553</v>
      </c>
      <c r="AA45" s="140">
        <f t="shared" si="12"/>
        <v>1.19429793692352</v>
      </c>
      <c r="AB45" s="151">
        <f t="shared" si="13"/>
        <v>0.744485213319956</v>
      </c>
      <c r="AC45" s="151">
        <f t="shared" si="14"/>
        <v>1.09468298485172</v>
      </c>
      <c r="AD45" s="83">
        <v>3</v>
      </c>
      <c r="AE45" s="165">
        <v>1200</v>
      </c>
      <c r="AF45" s="166">
        <v>400</v>
      </c>
      <c r="AG45" s="174">
        <f t="shared" si="30"/>
        <v>800</v>
      </c>
      <c r="AH45" s="175">
        <f t="shared" si="28"/>
        <v>506.85103508919</v>
      </c>
      <c r="AI45" s="176">
        <f>(U45-H45)*25%*95%</f>
        <v>506.85103508919</v>
      </c>
      <c r="AJ45" s="175">
        <f t="shared" si="29"/>
        <v>26.6763702678521</v>
      </c>
      <c r="AK45" s="176">
        <f>(U45-H45)*25%*5%</f>
        <v>26.6763702678521</v>
      </c>
      <c r="AL45" s="177"/>
      <c r="AM45" s="175"/>
      <c r="AN45" s="178">
        <v>0.999446078431373</v>
      </c>
      <c r="AO45" s="181"/>
    </row>
    <row r="46" customFormat="1" spans="1:41">
      <c r="A46" s="89">
        <v>43</v>
      </c>
      <c r="B46" s="81">
        <v>584</v>
      </c>
      <c r="C46" s="82" t="s">
        <v>151</v>
      </c>
      <c r="D46" s="81" t="s">
        <v>31</v>
      </c>
      <c r="E46" s="130">
        <v>10058</v>
      </c>
      <c r="F46" s="130">
        <f t="shared" si="22"/>
        <v>30174</v>
      </c>
      <c r="G46" s="131">
        <v>2840.99185138886</v>
      </c>
      <c r="H46" s="131">
        <f t="shared" si="23"/>
        <v>8522.97555416658</v>
      </c>
      <c r="I46" s="137">
        <f t="shared" si="2"/>
        <v>0.282460911850155</v>
      </c>
      <c r="J46" s="138">
        <v>12572</v>
      </c>
      <c r="K46" s="138">
        <f t="shared" si="24"/>
        <v>37716</v>
      </c>
      <c r="L46" s="139">
        <v>3123.57074445527</v>
      </c>
      <c r="M46" s="139">
        <f t="shared" si="25"/>
        <v>9370.71223336581</v>
      </c>
      <c r="N46" s="140">
        <f t="shared" si="5"/>
        <v>0.248454561283429</v>
      </c>
      <c r="O46" s="141">
        <v>15086</v>
      </c>
      <c r="P46" s="141">
        <f t="shared" si="26"/>
        <v>45258</v>
      </c>
      <c r="Q46" s="150">
        <v>3407.91727374399</v>
      </c>
      <c r="R46" s="150">
        <f t="shared" si="27"/>
        <v>10223.751821232</v>
      </c>
      <c r="S46" s="151">
        <f t="shared" si="8"/>
        <v>0.225899328764682</v>
      </c>
      <c r="T46" s="85">
        <v>33240.65</v>
      </c>
      <c r="U46" s="85">
        <v>9147.63</v>
      </c>
      <c r="V46" s="85"/>
      <c r="W46" s="85"/>
      <c r="X46" s="137">
        <f t="shared" si="9"/>
        <v>1.1016321999072</v>
      </c>
      <c r="Y46" s="137">
        <f t="shared" si="10"/>
        <v>1.07329065323061</v>
      </c>
      <c r="Z46" s="140">
        <f t="shared" si="11"/>
        <v>0.8813408102662</v>
      </c>
      <c r="AA46" s="140">
        <f t="shared" si="12"/>
        <v>0.976193673670664</v>
      </c>
      <c r="AB46" s="151">
        <f t="shared" si="13"/>
        <v>0.734470148923947</v>
      </c>
      <c r="AC46" s="151">
        <f t="shared" si="14"/>
        <v>0.894742963243967</v>
      </c>
      <c r="AD46" s="83">
        <v>3</v>
      </c>
      <c r="AE46" s="165">
        <v>1200</v>
      </c>
      <c r="AF46" s="166">
        <v>400</v>
      </c>
      <c r="AG46" s="174">
        <f t="shared" si="30"/>
        <v>800</v>
      </c>
      <c r="AH46" s="175">
        <f t="shared" si="28"/>
        <v>148.355430885437</v>
      </c>
      <c r="AI46" s="176">
        <f>(U46-H46)*25%*95%</f>
        <v>148.355430885437</v>
      </c>
      <c r="AJ46" s="175">
        <f t="shared" si="29"/>
        <v>7.80818057291774</v>
      </c>
      <c r="AK46" s="176">
        <f>(U46-H46)*25%*5%</f>
        <v>7.80818057291774</v>
      </c>
      <c r="AL46" s="177"/>
      <c r="AM46" s="175"/>
      <c r="AN46" s="178">
        <v>1.20584779223554</v>
      </c>
      <c r="AO46" s="181"/>
    </row>
    <row r="47" customFormat="1" spans="1:41">
      <c r="A47" s="89">
        <v>44</v>
      </c>
      <c r="B47" s="81">
        <v>709</v>
      </c>
      <c r="C47" s="82" t="s">
        <v>76</v>
      </c>
      <c r="D47" s="81" t="s">
        <v>28</v>
      </c>
      <c r="E47" s="130">
        <v>14098</v>
      </c>
      <c r="F47" s="130">
        <f t="shared" si="22"/>
        <v>42294</v>
      </c>
      <c r="G47" s="131">
        <v>3653.24511880495</v>
      </c>
      <c r="H47" s="131">
        <f t="shared" si="23"/>
        <v>10959.7353564149</v>
      </c>
      <c r="I47" s="137">
        <f t="shared" si="2"/>
        <v>0.259132154830824</v>
      </c>
      <c r="J47" s="138">
        <v>17623</v>
      </c>
      <c r="K47" s="138">
        <f t="shared" si="24"/>
        <v>52869</v>
      </c>
      <c r="L47" s="139">
        <v>4016.88839145191</v>
      </c>
      <c r="M47" s="139">
        <f t="shared" si="25"/>
        <v>12050.6651743557</v>
      </c>
      <c r="N47" s="140">
        <f t="shared" si="5"/>
        <v>0.227934426116547</v>
      </c>
      <c r="O47" s="141">
        <v>21147</v>
      </c>
      <c r="P47" s="141">
        <f t="shared" si="26"/>
        <v>63441</v>
      </c>
      <c r="Q47" s="150">
        <v>4382.54773773099</v>
      </c>
      <c r="R47" s="150">
        <f t="shared" si="27"/>
        <v>13147.643213193</v>
      </c>
      <c r="S47" s="151">
        <f t="shared" si="8"/>
        <v>0.207242055030548</v>
      </c>
      <c r="T47" s="85">
        <v>46405.66</v>
      </c>
      <c r="U47" s="85">
        <v>13778.38</v>
      </c>
      <c r="V47" s="85"/>
      <c r="W47" s="85"/>
      <c r="X47" s="137">
        <f t="shared" si="9"/>
        <v>1.09721615359153</v>
      </c>
      <c r="Y47" s="137">
        <f t="shared" si="10"/>
        <v>1.25718181615903</v>
      </c>
      <c r="Z47" s="140">
        <f t="shared" si="11"/>
        <v>0.8777480186877</v>
      </c>
      <c r="AA47" s="140">
        <f t="shared" si="12"/>
        <v>1.14337090945991</v>
      </c>
      <c r="AB47" s="151">
        <f t="shared" si="13"/>
        <v>0.731477435727684</v>
      </c>
      <c r="AC47" s="151">
        <f t="shared" si="14"/>
        <v>1.04797337260979</v>
      </c>
      <c r="AD47" s="83">
        <v>3</v>
      </c>
      <c r="AE47" s="165">
        <v>1200</v>
      </c>
      <c r="AF47" s="166">
        <v>400</v>
      </c>
      <c r="AG47" s="174">
        <f t="shared" si="30"/>
        <v>800</v>
      </c>
      <c r="AH47" s="175">
        <f t="shared" si="28"/>
        <v>669.428102851473</v>
      </c>
      <c r="AI47" s="176">
        <f>AH47/2</f>
        <v>334.714051425737</v>
      </c>
      <c r="AJ47" s="175">
        <f t="shared" si="29"/>
        <v>35.2330580448144</v>
      </c>
      <c r="AK47" s="176">
        <f>AJ47/2</f>
        <v>17.6165290224072</v>
      </c>
      <c r="AL47" s="177"/>
      <c r="AM47" s="175"/>
      <c r="AN47" s="178">
        <v>0.82995125</v>
      </c>
      <c r="AO47" s="182" t="s">
        <v>236</v>
      </c>
    </row>
    <row r="48" customFormat="1" spans="1:41">
      <c r="A48" s="89">
        <v>45</v>
      </c>
      <c r="B48" s="81">
        <v>373</v>
      </c>
      <c r="C48" s="82" t="s">
        <v>62</v>
      </c>
      <c r="D48" s="81" t="s">
        <v>34</v>
      </c>
      <c r="E48" s="130">
        <v>14908</v>
      </c>
      <c r="F48" s="130">
        <f t="shared" si="22"/>
        <v>44724</v>
      </c>
      <c r="G48" s="131">
        <v>4163.353872549</v>
      </c>
      <c r="H48" s="131">
        <f t="shared" si="23"/>
        <v>12490.061617647</v>
      </c>
      <c r="I48" s="137">
        <f t="shared" si="2"/>
        <v>0.279269779484102</v>
      </c>
      <c r="J48" s="138">
        <v>18635</v>
      </c>
      <c r="K48" s="138">
        <f t="shared" si="24"/>
        <v>55905</v>
      </c>
      <c r="L48" s="139">
        <v>4577.64338566506</v>
      </c>
      <c r="M48" s="139">
        <f t="shared" si="25"/>
        <v>13732.9301569952</v>
      </c>
      <c r="N48" s="140">
        <f t="shared" si="5"/>
        <v>0.245647619300513</v>
      </c>
      <c r="O48" s="141">
        <v>22362</v>
      </c>
      <c r="P48" s="141">
        <f t="shared" si="26"/>
        <v>67086</v>
      </c>
      <c r="Q48" s="150">
        <v>4994.49024145467</v>
      </c>
      <c r="R48" s="150">
        <f t="shared" si="27"/>
        <v>14983.470724364</v>
      </c>
      <c r="S48" s="151">
        <f t="shared" si="8"/>
        <v>0.223347206933846</v>
      </c>
      <c r="T48" s="85">
        <v>48975.79</v>
      </c>
      <c r="U48" s="85">
        <v>13994.16</v>
      </c>
      <c r="V48" s="85"/>
      <c r="W48" s="85"/>
      <c r="X48" s="137">
        <f t="shared" si="9"/>
        <v>1.09506730167248</v>
      </c>
      <c r="Y48" s="137">
        <f t="shared" si="10"/>
        <v>1.12042361586334</v>
      </c>
      <c r="Z48" s="140">
        <f t="shared" si="11"/>
        <v>0.876053841337984</v>
      </c>
      <c r="AA48" s="140">
        <f t="shared" si="12"/>
        <v>1.0190221489528</v>
      </c>
      <c r="AB48" s="151">
        <f t="shared" si="13"/>
        <v>0.730044867781653</v>
      </c>
      <c r="AC48" s="151">
        <f t="shared" si="14"/>
        <v>0.933973193356641</v>
      </c>
      <c r="AD48" s="83">
        <v>3</v>
      </c>
      <c r="AE48" s="165">
        <v>1200</v>
      </c>
      <c r="AF48" s="166">
        <v>400</v>
      </c>
      <c r="AG48" s="174">
        <f t="shared" si="30"/>
        <v>800</v>
      </c>
      <c r="AH48" s="175">
        <f t="shared" si="28"/>
        <v>357.223365808838</v>
      </c>
      <c r="AI48" s="176">
        <f>(U48-H48)*25%*95%</f>
        <v>357.223365808838</v>
      </c>
      <c r="AJ48" s="175">
        <f t="shared" si="29"/>
        <v>18.8012297794125</v>
      </c>
      <c r="AK48" s="176">
        <f>(U48-H48)*25%*5%</f>
        <v>18.8012297794125</v>
      </c>
      <c r="AL48" s="177"/>
      <c r="AM48" s="175"/>
      <c r="AN48" s="178">
        <v>0.923227777777778</v>
      </c>
      <c r="AO48" s="181"/>
    </row>
    <row r="49" customFormat="1" spans="1:41">
      <c r="A49" s="89">
        <v>46</v>
      </c>
      <c r="B49" s="81">
        <v>578</v>
      </c>
      <c r="C49" s="82" t="s">
        <v>243</v>
      </c>
      <c r="D49" s="81" t="s">
        <v>34</v>
      </c>
      <c r="E49" s="130">
        <v>14501</v>
      </c>
      <c r="F49" s="130">
        <f t="shared" si="22"/>
        <v>43503</v>
      </c>
      <c r="G49" s="131">
        <v>3997.67129055638</v>
      </c>
      <c r="H49" s="131">
        <f t="shared" si="23"/>
        <v>11993.0138716691</v>
      </c>
      <c r="I49" s="137">
        <f t="shared" si="2"/>
        <v>0.275682455731079</v>
      </c>
      <c r="J49" s="138">
        <v>18127</v>
      </c>
      <c r="K49" s="138">
        <f t="shared" si="24"/>
        <v>54381</v>
      </c>
      <c r="L49" s="139">
        <v>4395.65583111387</v>
      </c>
      <c r="M49" s="139">
        <f t="shared" si="25"/>
        <v>13186.9674933416</v>
      </c>
      <c r="N49" s="140">
        <f t="shared" si="5"/>
        <v>0.242492184647976</v>
      </c>
      <c r="O49" s="141">
        <v>21752</v>
      </c>
      <c r="P49" s="141">
        <f t="shared" si="26"/>
        <v>65256</v>
      </c>
      <c r="Q49" s="150">
        <v>4795.84244455485</v>
      </c>
      <c r="R49" s="150">
        <f t="shared" si="27"/>
        <v>14387.5273336645</v>
      </c>
      <c r="S49" s="151">
        <f t="shared" si="8"/>
        <v>0.220478229337755</v>
      </c>
      <c r="T49" s="85">
        <v>46348.55</v>
      </c>
      <c r="U49" s="85">
        <v>15143.99</v>
      </c>
      <c r="V49" s="85"/>
      <c r="W49" s="85"/>
      <c r="X49" s="137">
        <f t="shared" si="9"/>
        <v>1.0654104314645</v>
      </c>
      <c r="Y49" s="137">
        <f t="shared" si="10"/>
        <v>1.26273430199012</v>
      </c>
      <c r="Z49" s="140">
        <f t="shared" si="11"/>
        <v>0.852293080303783</v>
      </c>
      <c r="AA49" s="140">
        <f t="shared" si="12"/>
        <v>1.14840580350612</v>
      </c>
      <c r="AB49" s="151">
        <f t="shared" si="13"/>
        <v>0.710257294348412</v>
      </c>
      <c r="AC49" s="151">
        <f t="shared" si="14"/>
        <v>1.05257767014388</v>
      </c>
      <c r="AD49" s="83">
        <v>3</v>
      </c>
      <c r="AE49" s="165">
        <v>1200</v>
      </c>
      <c r="AF49" s="166">
        <v>400</v>
      </c>
      <c r="AG49" s="174">
        <f t="shared" si="30"/>
        <v>800</v>
      </c>
      <c r="AH49" s="175">
        <f t="shared" si="28"/>
        <v>748.356830478579</v>
      </c>
      <c r="AI49" s="176">
        <f>(U49-H49)*25%*95%</f>
        <v>748.356830478589</v>
      </c>
      <c r="AJ49" s="175">
        <f t="shared" si="29"/>
        <v>39.3872016041358</v>
      </c>
      <c r="AK49" s="176">
        <f>(U49-H49)*25%*5%</f>
        <v>39.3872016041363</v>
      </c>
      <c r="AL49" s="177"/>
      <c r="AM49" s="175"/>
      <c r="AN49" s="178">
        <v>0.956266666666667</v>
      </c>
      <c r="AO49" s="181"/>
    </row>
    <row r="50" customFormat="1" spans="1:41">
      <c r="A50" s="89">
        <v>47</v>
      </c>
      <c r="B50" s="89">
        <v>718</v>
      </c>
      <c r="C50" s="117" t="s">
        <v>199</v>
      </c>
      <c r="D50" s="89" t="s">
        <v>34</v>
      </c>
      <c r="E50" s="130">
        <v>5275</v>
      </c>
      <c r="F50" s="130">
        <f t="shared" si="22"/>
        <v>15825</v>
      </c>
      <c r="G50" s="131">
        <v>1295.74518632117</v>
      </c>
      <c r="H50" s="131">
        <f t="shared" si="23"/>
        <v>3887.23555896351</v>
      </c>
      <c r="I50" s="137">
        <f t="shared" si="2"/>
        <v>0.245638897880791</v>
      </c>
      <c r="J50" s="138">
        <v>6593</v>
      </c>
      <c r="K50" s="138">
        <f t="shared" si="24"/>
        <v>19779</v>
      </c>
      <c r="L50" s="139">
        <v>1424.52092588365</v>
      </c>
      <c r="M50" s="139">
        <f t="shared" si="25"/>
        <v>4273.56277765095</v>
      </c>
      <c r="N50" s="140">
        <f t="shared" si="5"/>
        <v>0.216065664474996</v>
      </c>
      <c r="O50" s="141">
        <v>7912</v>
      </c>
      <c r="P50" s="141">
        <f t="shared" si="26"/>
        <v>23736</v>
      </c>
      <c r="Q50" s="150">
        <v>1554.31845083706</v>
      </c>
      <c r="R50" s="150">
        <f t="shared" si="27"/>
        <v>4662.95535251118</v>
      </c>
      <c r="S50" s="151">
        <f t="shared" si="8"/>
        <v>0.19645076476707</v>
      </c>
      <c r="T50" s="85">
        <v>16797.38</v>
      </c>
      <c r="U50" s="85">
        <v>4500.23</v>
      </c>
      <c r="V50" s="85"/>
      <c r="W50" s="85"/>
      <c r="X50" s="137">
        <f t="shared" si="9"/>
        <v>1.0614458135861</v>
      </c>
      <c r="Y50" s="137">
        <f t="shared" si="10"/>
        <v>1.15769418439873</v>
      </c>
      <c r="Z50" s="140">
        <f t="shared" si="11"/>
        <v>0.849253248394762</v>
      </c>
      <c r="AA50" s="140">
        <f t="shared" si="12"/>
        <v>1.05303940392181</v>
      </c>
      <c r="AB50" s="151">
        <f t="shared" si="13"/>
        <v>0.707675261206606</v>
      </c>
      <c r="AC50" s="151">
        <f t="shared" si="14"/>
        <v>0.965102528287442</v>
      </c>
      <c r="AD50" s="83">
        <v>3</v>
      </c>
      <c r="AE50" s="165">
        <v>1200</v>
      </c>
      <c r="AF50" s="166">
        <v>400</v>
      </c>
      <c r="AG50" s="174">
        <f t="shared" si="30"/>
        <v>800</v>
      </c>
      <c r="AH50" s="175">
        <f t="shared" si="28"/>
        <v>145.586179746166</v>
      </c>
      <c r="AI50" s="176">
        <v>0</v>
      </c>
      <c r="AJ50" s="175">
        <f t="shared" si="29"/>
        <v>7.66243051295612</v>
      </c>
      <c r="AK50" s="176">
        <v>0</v>
      </c>
      <c r="AL50" s="177"/>
      <c r="AM50" s="175"/>
      <c r="AN50" s="178">
        <v>0.722058333333333</v>
      </c>
      <c r="AO50" s="183" t="s">
        <v>237</v>
      </c>
    </row>
    <row r="51" customFormat="1" spans="1:41">
      <c r="A51" s="89">
        <v>48</v>
      </c>
      <c r="B51" s="89">
        <v>337</v>
      </c>
      <c r="C51" s="117" t="s">
        <v>33</v>
      </c>
      <c r="D51" s="81" t="s">
        <v>34</v>
      </c>
      <c r="E51" s="130">
        <v>35193</v>
      </c>
      <c r="F51" s="130">
        <f t="shared" si="22"/>
        <v>105579</v>
      </c>
      <c r="G51" s="131">
        <v>7799.85454083221</v>
      </c>
      <c r="H51" s="131">
        <f t="shared" si="23"/>
        <v>23399.5636224966</v>
      </c>
      <c r="I51" s="137">
        <f t="shared" si="2"/>
        <v>0.221630851045157</v>
      </c>
      <c r="J51" s="138">
        <v>43991</v>
      </c>
      <c r="K51" s="138">
        <f t="shared" si="24"/>
        <v>131973</v>
      </c>
      <c r="L51" s="139">
        <v>8575.95840555588</v>
      </c>
      <c r="M51" s="139">
        <f t="shared" si="25"/>
        <v>25727.8752166676</v>
      </c>
      <c r="N51" s="140">
        <f t="shared" si="5"/>
        <v>0.194948021312448</v>
      </c>
      <c r="O51" s="141">
        <v>52789</v>
      </c>
      <c r="P51" s="141">
        <f t="shared" si="26"/>
        <v>158367</v>
      </c>
      <c r="Q51" s="150">
        <v>9356.86218461995</v>
      </c>
      <c r="R51" s="150">
        <f t="shared" si="27"/>
        <v>28070.5865538598</v>
      </c>
      <c r="S51" s="151">
        <f t="shared" si="8"/>
        <v>0.177250226081569</v>
      </c>
      <c r="T51" s="85">
        <v>111336.18</v>
      </c>
      <c r="U51" s="85">
        <v>28025.35</v>
      </c>
      <c r="V51" s="85"/>
      <c r="W51" s="85"/>
      <c r="X51" s="137">
        <f t="shared" si="9"/>
        <v>1.05452959395334</v>
      </c>
      <c r="Y51" s="137">
        <f t="shared" si="10"/>
        <v>1.19768686511128</v>
      </c>
      <c r="Z51" s="140">
        <f t="shared" si="11"/>
        <v>0.843628469459662</v>
      </c>
      <c r="AA51" s="140">
        <f t="shared" si="12"/>
        <v>1.08929904875487</v>
      </c>
      <c r="AB51" s="151">
        <f t="shared" si="13"/>
        <v>0.703026388073273</v>
      </c>
      <c r="AC51" s="151">
        <f t="shared" si="14"/>
        <v>0.998388471371161</v>
      </c>
      <c r="AD51" s="83">
        <v>3</v>
      </c>
      <c r="AE51" s="165">
        <v>1200</v>
      </c>
      <c r="AF51" s="166">
        <v>400</v>
      </c>
      <c r="AG51" s="174">
        <f t="shared" si="30"/>
        <v>800</v>
      </c>
      <c r="AH51" s="175">
        <f t="shared" si="28"/>
        <v>1098.62426465705</v>
      </c>
      <c r="AI51" s="176">
        <f>(U51-H51)*25%*95%</f>
        <v>1098.62426465706</v>
      </c>
      <c r="AJ51" s="175">
        <f t="shared" si="29"/>
        <v>57.8223297187921</v>
      </c>
      <c r="AK51" s="176">
        <f>(U51-H51)*25%*5%</f>
        <v>57.8223297187925</v>
      </c>
      <c r="AL51" s="177"/>
      <c r="AM51" s="175"/>
      <c r="AN51" s="178">
        <v>1.09874648148148</v>
      </c>
      <c r="AO51" s="181"/>
    </row>
    <row r="52" customFormat="1" spans="1:41">
      <c r="A52" s="89">
        <v>49</v>
      </c>
      <c r="B52" s="81">
        <v>359</v>
      </c>
      <c r="C52" s="82" t="s">
        <v>72</v>
      </c>
      <c r="D52" s="81" t="s">
        <v>28</v>
      </c>
      <c r="E52" s="130">
        <v>14781</v>
      </c>
      <c r="F52" s="130">
        <f t="shared" si="22"/>
        <v>44343</v>
      </c>
      <c r="G52" s="131">
        <v>3205.08874385022</v>
      </c>
      <c r="H52" s="131">
        <f t="shared" si="23"/>
        <v>9615.26623155066</v>
      </c>
      <c r="I52" s="137">
        <f t="shared" si="2"/>
        <v>0.21683842391247</v>
      </c>
      <c r="J52" s="138">
        <v>18476</v>
      </c>
      <c r="K52" s="138">
        <f t="shared" si="24"/>
        <v>55428</v>
      </c>
      <c r="L52" s="139">
        <v>3523.97495290917</v>
      </c>
      <c r="M52" s="139">
        <f t="shared" si="25"/>
        <v>10571.9248587275</v>
      </c>
      <c r="N52" s="140">
        <f t="shared" si="5"/>
        <v>0.190732569436521</v>
      </c>
      <c r="O52" s="141">
        <v>22171</v>
      </c>
      <c r="P52" s="141">
        <f t="shared" si="26"/>
        <v>66513</v>
      </c>
      <c r="Q52" s="150">
        <v>3844.83854725154</v>
      </c>
      <c r="R52" s="150">
        <f t="shared" si="27"/>
        <v>11534.5156417546</v>
      </c>
      <c r="S52" s="151">
        <f t="shared" si="8"/>
        <v>0.173417461875943</v>
      </c>
      <c r="T52" s="85">
        <v>46456.49</v>
      </c>
      <c r="U52" s="85">
        <v>13535.03</v>
      </c>
      <c r="V52" s="85"/>
      <c r="W52" s="85"/>
      <c r="X52" s="137">
        <f t="shared" si="9"/>
        <v>1.04766231423223</v>
      </c>
      <c r="Y52" s="137">
        <f t="shared" si="10"/>
        <v>1.40766045100107</v>
      </c>
      <c r="Z52" s="140">
        <f t="shared" si="11"/>
        <v>0.838141192177239</v>
      </c>
      <c r="AA52" s="140">
        <f t="shared" si="12"/>
        <v>1.28028057150126</v>
      </c>
      <c r="AB52" s="151">
        <f t="shared" si="13"/>
        <v>0.698457294062815</v>
      </c>
      <c r="AC52" s="151">
        <f t="shared" si="14"/>
        <v>1.17343722271298</v>
      </c>
      <c r="AD52" s="83">
        <v>3</v>
      </c>
      <c r="AE52" s="165">
        <v>1200</v>
      </c>
      <c r="AF52" s="166">
        <v>400</v>
      </c>
      <c r="AG52" s="174">
        <f t="shared" si="30"/>
        <v>800</v>
      </c>
      <c r="AH52" s="175">
        <f t="shared" si="28"/>
        <v>930.943895006718</v>
      </c>
      <c r="AI52" s="176">
        <f>(U52-H52)*25%*95%</f>
        <v>930.943895006718</v>
      </c>
      <c r="AJ52" s="175">
        <f t="shared" si="29"/>
        <v>48.9970471056168</v>
      </c>
      <c r="AK52" s="176">
        <f>(U52-H52)*25%*5%</f>
        <v>48.9970471056168</v>
      </c>
      <c r="AL52" s="177"/>
      <c r="AM52" s="175"/>
      <c r="AN52" s="178">
        <v>1.0915</v>
      </c>
      <c r="AO52" s="181"/>
    </row>
    <row r="53" customFormat="1" spans="1:41">
      <c r="A53" s="89">
        <v>50</v>
      </c>
      <c r="B53" s="81">
        <v>102565</v>
      </c>
      <c r="C53" s="82" t="s">
        <v>138</v>
      </c>
      <c r="D53" s="81" t="s">
        <v>28</v>
      </c>
      <c r="E53" s="130">
        <v>9520</v>
      </c>
      <c r="F53" s="130">
        <f t="shared" si="22"/>
        <v>28560</v>
      </c>
      <c r="G53" s="131">
        <v>2500.80675905314</v>
      </c>
      <c r="H53" s="131">
        <f t="shared" si="23"/>
        <v>7502.42027715942</v>
      </c>
      <c r="I53" s="137">
        <f t="shared" si="2"/>
        <v>0.262689785614826</v>
      </c>
      <c r="J53" s="138">
        <v>11899</v>
      </c>
      <c r="K53" s="138">
        <f t="shared" si="24"/>
        <v>35697</v>
      </c>
      <c r="L53" s="139">
        <v>2749.42747354552</v>
      </c>
      <c r="M53" s="139">
        <f t="shared" si="25"/>
        <v>8248.28242063656</v>
      </c>
      <c r="N53" s="140">
        <f t="shared" si="5"/>
        <v>0.231063742629256</v>
      </c>
      <c r="O53" s="141">
        <v>14279</v>
      </c>
      <c r="P53" s="141">
        <f t="shared" si="26"/>
        <v>42837</v>
      </c>
      <c r="Q53" s="150">
        <v>2999.83635032549</v>
      </c>
      <c r="R53" s="150">
        <f t="shared" si="27"/>
        <v>8999.50905097647</v>
      </c>
      <c r="S53" s="151">
        <f t="shared" si="8"/>
        <v>0.210087285546991</v>
      </c>
      <c r="T53" s="85">
        <v>29834.01</v>
      </c>
      <c r="U53" s="85">
        <v>9243.41</v>
      </c>
      <c r="V53" s="85"/>
      <c r="W53" s="85"/>
      <c r="X53" s="137">
        <f t="shared" si="9"/>
        <v>1.04460819327731</v>
      </c>
      <c r="Y53" s="137">
        <f t="shared" si="10"/>
        <v>1.2320570773862</v>
      </c>
      <c r="Z53" s="140">
        <f t="shared" si="11"/>
        <v>0.835756786284562</v>
      </c>
      <c r="AA53" s="140">
        <f t="shared" si="12"/>
        <v>1.12064664236929</v>
      </c>
      <c r="AB53" s="151">
        <f t="shared" si="13"/>
        <v>0.69645423348974</v>
      </c>
      <c r="AC53" s="151">
        <f t="shared" si="14"/>
        <v>1.02710158383552</v>
      </c>
      <c r="AD53" s="83">
        <v>3</v>
      </c>
      <c r="AE53" s="165">
        <v>1200</v>
      </c>
      <c r="AF53" s="166">
        <v>400</v>
      </c>
      <c r="AG53" s="174">
        <f t="shared" si="30"/>
        <v>800</v>
      </c>
      <c r="AH53" s="175">
        <f t="shared" si="28"/>
        <v>413.485059174638</v>
      </c>
      <c r="AI53" s="176">
        <f>(U53-H53)*25%*95%</f>
        <v>413.485059174638</v>
      </c>
      <c r="AJ53" s="175">
        <f t="shared" si="29"/>
        <v>21.7623715355072</v>
      </c>
      <c r="AK53" s="176">
        <f>(U53-H53)*25%*5%</f>
        <v>21.7623715355072</v>
      </c>
      <c r="AL53" s="177"/>
      <c r="AM53" s="175"/>
      <c r="AN53" s="178">
        <v>1.67183333333333</v>
      </c>
      <c r="AO53" s="181"/>
    </row>
    <row r="54" customFormat="1" spans="1:41">
      <c r="A54" s="89">
        <v>51</v>
      </c>
      <c r="B54" s="81">
        <v>102479</v>
      </c>
      <c r="C54" s="82" t="s">
        <v>244</v>
      </c>
      <c r="D54" s="81" t="s">
        <v>34</v>
      </c>
      <c r="E54" s="130">
        <v>6767</v>
      </c>
      <c r="F54" s="130">
        <f t="shared" si="22"/>
        <v>20301</v>
      </c>
      <c r="G54" s="131">
        <v>1730.89324982081</v>
      </c>
      <c r="H54" s="131">
        <f t="shared" si="23"/>
        <v>5192.67974946243</v>
      </c>
      <c r="I54" s="137">
        <f t="shared" si="2"/>
        <v>0.255784431774909</v>
      </c>
      <c r="J54" s="138">
        <v>8458</v>
      </c>
      <c r="K54" s="138">
        <f t="shared" si="24"/>
        <v>25374</v>
      </c>
      <c r="L54" s="139">
        <v>1902.96327069996</v>
      </c>
      <c r="M54" s="139">
        <f t="shared" si="25"/>
        <v>5708.88981209988</v>
      </c>
      <c r="N54" s="140">
        <f t="shared" si="5"/>
        <v>0.224989745885547</v>
      </c>
      <c r="O54" s="141">
        <v>10150</v>
      </c>
      <c r="P54" s="141">
        <f t="shared" si="26"/>
        <v>30450</v>
      </c>
      <c r="Q54" s="150">
        <v>2076.33169609027</v>
      </c>
      <c r="R54" s="150">
        <f t="shared" si="27"/>
        <v>6228.99508827081</v>
      </c>
      <c r="S54" s="151">
        <f t="shared" si="8"/>
        <v>0.204564699122194</v>
      </c>
      <c r="T54" s="85">
        <v>21167.47</v>
      </c>
      <c r="U54" s="85">
        <v>6269.02</v>
      </c>
      <c r="V54" s="85"/>
      <c r="W54" s="85"/>
      <c r="X54" s="137">
        <f t="shared" si="9"/>
        <v>1.04268114871189</v>
      </c>
      <c r="Y54" s="137">
        <f t="shared" si="10"/>
        <v>1.20728030659873</v>
      </c>
      <c r="Z54" s="140">
        <f t="shared" si="11"/>
        <v>0.834218885473319</v>
      </c>
      <c r="AA54" s="140">
        <f t="shared" si="12"/>
        <v>1.0981154316051</v>
      </c>
      <c r="AB54" s="151">
        <f t="shared" si="13"/>
        <v>0.695155008210181</v>
      </c>
      <c r="AC54" s="151">
        <f t="shared" si="14"/>
        <v>1.00642558087814</v>
      </c>
      <c r="AD54" s="83">
        <v>3</v>
      </c>
      <c r="AE54" s="165">
        <v>1200</v>
      </c>
      <c r="AF54" s="166">
        <v>400</v>
      </c>
      <c r="AG54" s="174">
        <f t="shared" si="30"/>
        <v>800</v>
      </c>
      <c r="AH54" s="175">
        <f t="shared" si="28"/>
        <v>255.630809502673</v>
      </c>
      <c r="AI54" s="176">
        <f>AH54/2</f>
        <v>127.815404751337</v>
      </c>
      <c r="AJ54" s="175">
        <f t="shared" si="29"/>
        <v>13.4542531317196</v>
      </c>
      <c r="AK54" s="176">
        <f>AJ54/2</f>
        <v>6.7271265658598</v>
      </c>
      <c r="AL54" s="177"/>
      <c r="AM54" s="175"/>
      <c r="AN54" s="178">
        <v>0.85767375</v>
      </c>
      <c r="AO54" s="182" t="s">
        <v>236</v>
      </c>
    </row>
    <row r="55" customFormat="1" ht="14.25" customHeight="1" spans="1:41">
      <c r="A55" s="89">
        <v>52</v>
      </c>
      <c r="B55" s="81">
        <v>741</v>
      </c>
      <c r="C55" s="82" t="s">
        <v>201</v>
      </c>
      <c r="D55" s="81" t="s">
        <v>28</v>
      </c>
      <c r="E55" s="130">
        <v>4494</v>
      </c>
      <c r="F55" s="130">
        <f t="shared" si="22"/>
        <v>13482</v>
      </c>
      <c r="G55" s="131">
        <v>1100.64109479374</v>
      </c>
      <c r="H55" s="131">
        <f t="shared" si="23"/>
        <v>3301.92328438122</v>
      </c>
      <c r="I55" s="137">
        <f t="shared" si="2"/>
        <v>0.244913461235812</v>
      </c>
      <c r="J55" s="138">
        <v>5617</v>
      </c>
      <c r="K55" s="138">
        <f t="shared" si="24"/>
        <v>16851</v>
      </c>
      <c r="L55" s="139">
        <v>1210.05663491557</v>
      </c>
      <c r="M55" s="139">
        <f t="shared" si="25"/>
        <v>3630.16990474671</v>
      </c>
      <c r="N55" s="140">
        <f t="shared" si="5"/>
        <v>0.215427565411353</v>
      </c>
      <c r="O55" s="141">
        <v>6740</v>
      </c>
      <c r="P55" s="141">
        <f t="shared" si="26"/>
        <v>20220</v>
      </c>
      <c r="Q55" s="150">
        <v>1320.16780147767</v>
      </c>
      <c r="R55" s="150">
        <f t="shared" si="27"/>
        <v>3960.50340443301</v>
      </c>
      <c r="S55" s="151">
        <f t="shared" si="8"/>
        <v>0.195870593691049</v>
      </c>
      <c r="T55" s="85">
        <v>13969.5</v>
      </c>
      <c r="U55" s="85">
        <v>3738.22</v>
      </c>
      <c r="V55" s="85"/>
      <c r="W55" s="85"/>
      <c r="X55" s="137">
        <f t="shared" si="9"/>
        <v>1.0361593235425</v>
      </c>
      <c r="Y55" s="137">
        <f t="shared" si="10"/>
        <v>1.13213411640499</v>
      </c>
      <c r="Z55" s="140">
        <f t="shared" si="11"/>
        <v>0.829001246216842</v>
      </c>
      <c r="AA55" s="140">
        <f t="shared" si="12"/>
        <v>1.0297644733135</v>
      </c>
      <c r="AB55" s="151">
        <f t="shared" si="13"/>
        <v>0.690875370919881</v>
      </c>
      <c r="AC55" s="151">
        <f t="shared" si="14"/>
        <v>0.943874961909083</v>
      </c>
      <c r="AD55" s="83">
        <v>3</v>
      </c>
      <c r="AE55" s="165">
        <v>1200</v>
      </c>
      <c r="AF55" s="166">
        <v>400</v>
      </c>
      <c r="AG55" s="174">
        <f t="shared" si="30"/>
        <v>800</v>
      </c>
      <c r="AH55" s="175">
        <f t="shared" si="28"/>
        <v>103.62046995946</v>
      </c>
      <c r="AI55" s="176">
        <v>0</v>
      </c>
      <c r="AJ55" s="175">
        <f t="shared" si="29"/>
        <v>5.45370894523475</v>
      </c>
      <c r="AK55" s="176">
        <v>0</v>
      </c>
      <c r="AL55" s="177"/>
      <c r="AM55" s="175"/>
      <c r="AN55" s="178">
        <v>0.650698333333333</v>
      </c>
      <c r="AO55" s="183" t="s">
        <v>237</v>
      </c>
    </row>
    <row r="56" customFormat="1" ht="14.25" customHeight="1" spans="1:41">
      <c r="A56" s="89">
        <v>53</v>
      </c>
      <c r="B56" s="81">
        <v>726</v>
      </c>
      <c r="C56" s="82" t="s">
        <v>74</v>
      </c>
      <c r="D56" s="81" t="s">
        <v>28</v>
      </c>
      <c r="E56" s="130">
        <v>13102</v>
      </c>
      <c r="F56" s="130">
        <f t="shared" si="22"/>
        <v>39306</v>
      </c>
      <c r="G56" s="131">
        <v>3515.87462427671</v>
      </c>
      <c r="H56" s="131">
        <f t="shared" si="23"/>
        <v>10547.6238728301</v>
      </c>
      <c r="I56" s="137">
        <f t="shared" si="2"/>
        <v>0.268346406981889</v>
      </c>
      <c r="J56" s="138">
        <v>16377</v>
      </c>
      <c r="K56" s="138">
        <f t="shared" si="24"/>
        <v>49131</v>
      </c>
      <c r="L56" s="139">
        <v>3865.61636451346</v>
      </c>
      <c r="M56" s="139">
        <f t="shared" si="25"/>
        <v>11596.8490935404</v>
      </c>
      <c r="N56" s="140">
        <f t="shared" si="5"/>
        <v>0.236039345699057</v>
      </c>
      <c r="O56" s="141">
        <v>19652</v>
      </c>
      <c r="P56" s="141">
        <f t="shared" si="26"/>
        <v>58956</v>
      </c>
      <c r="Q56" s="150">
        <v>4217.53916105069</v>
      </c>
      <c r="R56" s="150">
        <f t="shared" si="27"/>
        <v>12652.6174831521</v>
      </c>
      <c r="S56" s="151">
        <f t="shared" si="8"/>
        <v>0.214611192807383</v>
      </c>
      <c r="T56" s="85">
        <v>40623.51</v>
      </c>
      <c r="U56" s="85">
        <v>12461.45</v>
      </c>
      <c r="V56" s="85"/>
      <c r="W56" s="85"/>
      <c r="X56" s="137">
        <f t="shared" si="9"/>
        <v>1.033519310029</v>
      </c>
      <c r="Y56" s="137">
        <f t="shared" si="10"/>
        <v>1.18144618638703</v>
      </c>
      <c r="Z56" s="140">
        <f t="shared" si="11"/>
        <v>0.826840691213287</v>
      </c>
      <c r="AA56" s="140">
        <f t="shared" si="12"/>
        <v>1.07455481221543</v>
      </c>
      <c r="AB56" s="151">
        <f t="shared" si="13"/>
        <v>0.689047934052514</v>
      </c>
      <c r="AC56" s="151">
        <f t="shared" si="14"/>
        <v>0.9848910722697</v>
      </c>
      <c r="AD56" s="83">
        <v>3</v>
      </c>
      <c r="AE56" s="165">
        <v>1200</v>
      </c>
      <c r="AF56" s="166">
        <v>400</v>
      </c>
      <c r="AG56" s="174">
        <f t="shared" si="30"/>
        <v>800</v>
      </c>
      <c r="AH56" s="175">
        <f t="shared" si="28"/>
        <v>454.533705202844</v>
      </c>
      <c r="AI56" s="176">
        <f>(U56-H56)*25%*95%</f>
        <v>454.533705202851</v>
      </c>
      <c r="AJ56" s="175">
        <f t="shared" si="29"/>
        <v>23.9228265896234</v>
      </c>
      <c r="AK56" s="176">
        <f>(U56-H56)*25%*5%</f>
        <v>23.9228265896238</v>
      </c>
      <c r="AL56" s="177"/>
      <c r="AM56" s="175"/>
      <c r="AN56" s="178">
        <v>0.955990229885057</v>
      </c>
      <c r="AO56" s="181"/>
    </row>
    <row r="57" customFormat="1" ht="13" customHeight="1" spans="1:41">
      <c r="A57" s="89">
        <v>54</v>
      </c>
      <c r="B57" s="81">
        <v>307</v>
      </c>
      <c r="C57" s="132" t="s">
        <v>245</v>
      </c>
      <c r="D57" s="81" t="s">
        <v>25</v>
      </c>
      <c r="E57" s="130">
        <v>97253</v>
      </c>
      <c r="F57" s="130">
        <f t="shared" si="22"/>
        <v>291759</v>
      </c>
      <c r="G57" s="131">
        <v>22524.045750318</v>
      </c>
      <c r="H57" s="131">
        <f t="shared" si="23"/>
        <v>67572.137250954</v>
      </c>
      <c r="I57" s="137">
        <f t="shared" si="2"/>
        <v>0.231602580386394</v>
      </c>
      <c r="J57" s="138">
        <v>121566</v>
      </c>
      <c r="K57" s="138">
        <f t="shared" si="24"/>
        <v>364698</v>
      </c>
      <c r="L57" s="139">
        <v>24765.331068394</v>
      </c>
      <c r="M57" s="139">
        <f t="shared" si="25"/>
        <v>74295.993205182</v>
      </c>
      <c r="N57" s="140">
        <f t="shared" si="5"/>
        <v>0.203719223042578</v>
      </c>
      <c r="O57" s="141">
        <v>145879</v>
      </c>
      <c r="P57" s="141">
        <f t="shared" si="26"/>
        <v>437637</v>
      </c>
      <c r="Q57" s="150">
        <v>27020.4610424393</v>
      </c>
      <c r="R57" s="150">
        <f t="shared" si="27"/>
        <v>81061.3831273179</v>
      </c>
      <c r="S57" s="151">
        <f t="shared" si="8"/>
        <v>0.185225159498209</v>
      </c>
      <c r="T57" s="152">
        <v>299859.8</v>
      </c>
      <c r="U57" s="152">
        <v>77517.66</v>
      </c>
      <c r="V57" s="85">
        <v>66803.2</v>
      </c>
      <c r="W57" s="85">
        <v>26352.2</v>
      </c>
      <c r="X57" s="137">
        <f t="shared" si="9"/>
        <v>1.02776538170202</v>
      </c>
      <c r="Y57" s="137">
        <f t="shared" si="10"/>
        <v>1.14718378245326</v>
      </c>
      <c r="Z57" s="140">
        <f t="shared" si="11"/>
        <v>0.822213996237983</v>
      </c>
      <c r="AA57" s="140">
        <f t="shared" si="12"/>
        <v>1.04336259138391</v>
      </c>
      <c r="AB57" s="151">
        <f t="shared" si="13"/>
        <v>0.685179269577298</v>
      </c>
      <c r="AC57" s="151">
        <f t="shared" si="14"/>
        <v>0.956283460871227</v>
      </c>
      <c r="AD57" s="83">
        <v>3</v>
      </c>
      <c r="AE57" s="165">
        <v>2000</v>
      </c>
      <c r="AF57" s="166">
        <v>800</v>
      </c>
      <c r="AG57" s="174">
        <f t="shared" si="30"/>
        <v>1200</v>
      </c>
      <c r="AH57" s="175">
        <f t="shared" si="28"/>
        <v>2362.06165289843</v>
      </c>
      <c r="AI57" s="176">
        <f>(U57-H57)*25%*95%</f>
        <v>2362.06165289843</v>
      </c>
      <c r="AJ57" s="175">
        <f t="shared" si="29"/>
        <v>124.319034363075</v>
      </c>
      <c r="AK57" s="176">
        <f>(U57-H57)*25%*5%</f>
        <v>124.319034363075</v>
      </c>
      <c r="AL57" s="177"/>
      <c r="AM57" s="175"/>
      <c r="AN57" s="178">
        <v>0.920819357142857</v>
      </c>
      <c r="AO57" s="181"/>
    </row>
    <row r="58" customFormat="1" ht="14.25" customHeight="1" spans="1:41">
      <c r="A58" s="89">
        <v>55</v>
      </c>
      <c r="B58" s="81">
        <v>355</v>
      </c>
      <c r="C58" s="82" t="s">
        <v>78</v>
      </c>
      <c r="D58" s="81" t="s">
        <v>34</v>
      </c>
      <c r="E58" s="130">
        <v>12869</v>
      </c>
      <c r="F58" s="130">
        <f t="shared" si="22"/>
        <v>38607</v>
      </c>
      <c r="G58" s="131">
        <v>3578.68151854641</v>
      </c>
      <c r="H58" s="131">
        <f t="shared" si="23"/>
        <v>10736.0445556392</v>
      </c>
      <c r="I58" s="137">
        <f t="shared" si="2"/>
        <v>0.27808543931513</v>
      </c>
      <c r="J58" s="138">
        <v>16086</v>
      </c>
      <c r="K58" s="138">
        <f t="shared" si="24"/>
        <v>48258</v>
      </c>
      <c r="L58" s="139">
        <v>3934.72995307788</v>
      </c>
      <c r="M58" s="139">
        <f t="shared" si="25"/>
        <v>11804.1898592336</v>
      </c>
      <c r="N58" s="140">
        <f t="shared" si="5"/>
        <v>0.24460586554009</v>
      </c>
      <c r="O58" s="141">
        <v>19303</v>
      </c>
      <c r="P58" s="141">
        <f t="shared" si="26"/>
        <v>57909</v>
      </c>
      <c r="Q58" s="150">
        <v>4292.98769785021</v>
      </c>
      <c r="R58" s="150">
        <f t="shared" si="27"/>
        <v>12878.9630935506</v>
      </c>
      <c r="S58" s="151">
        <f t="shared" si="8"/>
        <v>0.222400025791339</v>
      </c>
      <c r="T58" s="85">
        <v>39642.51</v>
      </c>
      <c r="U58" s="85">
        <v>12030.43</v>
      </c>
      <c r="V58" s="85"/>
      <c r="W58" s="85"/>
      <c r="X58" s="137">
        <f t="shared" si="9"/>
        <v>1.02682181987722</v>
      </c>
      <c r="Y58" s="137">
        <f t="shared" si="10"/>
        <v>1.12056446279192</v>
      </c>
      <c r="Z58" s="140">
        <f t="shared" si="11"/>
        <v>0.821470222553774</v>
      </c>
      <c r="AA58" s="140">
        <f t="shared" si="12"/>
        <v>1.01916608792846</v>
      </c>
      <c r="AB58" s="151">
        <f t="shared" si="13"/>
        <v>0.684565611562969</v>
      </c>
      <c r="AC58" s="151">
        <f t="shared" si="14"/>
        <v>0.934114797333681</v>
      </c>
      <c r="AD58" s="83">
        <v>3</v>
      </c>
      <c r="AE58" s="165">
        <v>1200</v>
      </c>
      <c r="AF58" s="166">
        <v>400</v>
      </c>
      <c r="AG58" s="174">
        <f t="shared" si="30"/>
        <v>800</v>
      </c>
      <c r="AH58" s="175">
        <f t="shared" si="28"/>
        <v>307.416543035683</v>
      </c>
      <c r="AI58" s="176">
        <f>AH58/2</f>
        <v>153.708271517841</v>
      </c>
      <c r="AJ58" s="175">
        <f t="shared" si="29"/>
        <v>16.1798180545096</v>
      </c>
      <c r="AK58" s="176">
        <f>AJ58/2</f>
        <v>8.0899090272548</v>
      </c>
      <c r="AL58" s="177"/>
      <c r="AM58" s="175"/>
      <c r="AN58" s="178">
        <v>0.85382726204838</v>
      </c>
      <c r="AO58" s="182" t="s">
        <v>236</v>
      </c>
    </row>
    <row r="59" customFormat="1" ht="14.25" customHeight="1" spans="1:41">
      <c r="A59" s="89">
        <v>56</v>
      </c>
      <c r="B59" s="81">
        <v>102478</v>
      </c>
      <c r="C59" s="82" t="s">
        <v>246</v>
      </c>
      <c r="D59" s="81" t="s">
        <v>34</v>
      </c>
      <c r="E59" s="130">
        <v>4517</v>
      </c>
      <c r="F59" s="130">
        <f t="shared" si="22"/>
        <v>13551</v>
      </c>
      <c r="G59" s="131">
        <v>973.145689783233</v>
      </c>
      <c r="H59" s="131">
        <f t="shared" si="23"/>
        <v>2919.4370693497</v>
      </c>
      <c r="I59" s="137">
        <f t="shared" si="2"/>
        <v>0.215440710600671</v>
      </c>
      <c r="J59" s="138">
        <v>5646</v>
      </c>
      <c r="K59" s="138">
        <f t="shared" si="24"/>
        <v>16938</v>
      </c>
      <c r="L59" s="139">
        <v>1069.93467870859</v>
      </c>
      <c r="M59" s="139">
        <f t="shared" si="25"/>
        <v>3209.80403612577</v>
      </c>
      <c r="N59" s="140">
        <f t="shared" si="5"/>
        <v>0.189503131191745</v>
      </c>
      <c r="O59" s="141">
        <v>6776</v>
      </c>
      <c r="P59" s="141">
        <f t="shared" si="26"/>
        <v>20328</v>
      </c>
      <c r="Q59" s="150">
        <v>1167.50232435458</v>
      </c>
      <c r="R59" s="150">
        <f t="shared" si="27"/>
        <v>3502.50697306374</v>
      </c>
      <c r="S59" s="151">
        <f t="shared" si="8"/>
        <v>0.172299634645009</v>
      </c>
      <c r="T59" s="85">
        <v>13889.53</v>
      </c>
      <c r="U59" s="85">
        <v>3673.23</v>
      </c>
      <c r="V59" s="85"/>
      <c r="W59" s="85"/>
      <c r="X59" s="137">
        <f t="shared" si="9"/>
        <v>1.02498192015349</v>
      </c>
      <c r="Y59" s="137">
        <f t="shared" si="10"/>
        <v>1.25819804049354</v>
      </c>
      <c r="Z59" s="140">
        <f t="shared" si="11"/>
        <v>0.820021844373598</v>
      </c>
      <c r="AA59" s="140">
        <f t="shared" si="12"/>
        <v>1.14437827314641</v>
      </c>
      <c r="AB59" s="151">
        <f t="shared" si="13"/>
        <v>0.683270857929949</v>
      </c>
      <c r="AC59" s="151">
        <f t="shared" si="14"/>
        <v>1.04874309408924</v>
      </c>
      <c r="AD59" s="83">
        <v>3</v>
      </c>
      <c r="AE59" s="165">
        <v>1200</v>
      </c>
      <c r="AF59" s="166">
        <v>400</v>
      </c>
      <c r="AG59" s="174">
        <f t="shared" si="30"/>
        <v>800</v>
      </c>
      <c r="AH59" s="175">
        <f t="shared" si="28"/>
        <v>179.025821029446</v>
      </c>
      <c r="AI59" s="176">
        <f>(U59-H59)*25%*95%</f>
        <v>179.025821029446</v>
      </c>
      <c r="AJ59" s="175">
        <f t="shared" si="29"/>
        <v>9.42241163312876</v>
      </c>
      <c r="AK59" s="176">
        <f>(U59-H59)*25%*5%</f>
        <v>9.42241163312875</v>
      </c>
      <c r="AL59" s="177"/>
      <c r="AM59" s="175"/>
      <c r="AN59" s="178">
        <v>0.955404</v>
      </c>
      <c r="AO59" s="181"/>
    </row>
    <row r="60" customFormat="1" ht="14.25" customHeight="1" spans="1:41">
      <c r="A60" s="89">
        <v>57</v>
      </c>
      <c r="B60" s="81">
        <v>546</v>
      </c>
      <c r="C60" s="82" t="s">
        <v>60</v>
      </c>
      <c r="D60" s="81" t="s">
        <v>31</v>
      </c>
      <c r="E60" s="130">
        <v>14478</v>
      </c>
      <c r="F60" s="130">
        <f t="shared" si="22"/>
        <v>43434</v>
      </c>
      <c r="G60" s="131">
        <v>4279.56634080053</v>
      </c>
      <c r="H60" s="131">
        <f t="shared" si="23"/>
        <v>12838.6990224016</v>
      </c>
      <c r="I60" s="137">
        <f t="shared" si="2"/>
        <v>0.295590989142183</v>
      </c>
      <c r="J60" s="138">
        <v>18098</v>
      </c>
      <c r="K60" s="138">
        <f t="shared" si="24"/>
        <v>54294</v>
      </c>
      <c r="L60" s="139">
        <v>4705.54999581153</v>
      </c>
      <c r="M60" s="139">
        <f t="shared" si="25"/>
        <v>14116.6499874346</v>
      </c>
      <c r="N60" s="140">
        <f t="shared" si="5"/>
        <v>0.260003867599267</v>
      </c>
      <c r="O60" s="141">
        <v>21717</v>
      </c>
      <c r="P60" s="141">
        <f t="shared" si="26"/>
        <v>65151</v>
      </c>
      <c r="Q60" s="150">
        <v>5133.90237320849</v>
      </c>
      <c r="R60" s="150">
        <f t="shared" si="27"/>
        <v>15401.7071196255</v>
      </c>
      <c r="S60" s="151">
        <f t="shared" si="8"/>
        <v>0.236400164535087</v>
      </c>
      <c r="T60" s="85">
        <v>44441.12</v>
      </c>
      <c r="U60" s="85">
        <v>14326.9</v>
      </c>
      <c r="V60" s="85"/>
      <c r="W60" s="85"/>
      <c r="X60" s="137">
        <f t="shared" si="9"/>
        <v>1.0231873647373</v>
      </c>
      <c r="Y60" s="137">
        <f t="shared" si="10"/>
        <v>1.11591524772111</v>
      </c>
      <c r="Z60" s="140">
        <f t="shared" si="11"/>
        <v>0.818527277415552</v>
      </c>
      <c r="AA60" s="140">
        <f t="shared" si="12"/>
        <v>1.01489376110852</v>
      </c>
      <c r="AB60" s="151">
        <f t="shared" si="13"/>
        <v>0.682124909824868</v>
      </c>
      <c r="AC60" s="151">
        <f t="shared" si="14"/>
        <v>0.930215065688666</v>
      </c>
      <c r="AD60" s="83">
        <v>3</v>
      </c>
      <c r="AE60" s="165">
        <v>1200</v>
      </c>
      <c r="AF60" s="166">
        <v>400</v>
      </c>
      <c r="AG60" s="174">
        <f t="shared" si="30"/>
        <v>800</v>
      </c>
      <c r="AH60" s="175">
        <f t="shared" si="28"/>
        <v>353.447732179622</v>
      </c>
      <c r="AI60" s="176">
        <f>(U60-H60)*25%*95%</f>
        <v>353.44773217962</v>
      </c>
      <c r="AJ60" s="175">
        <f t="shared" si="29"/>
        <v>18.6025122199801</v>
      </c>
      <c r="AK60" s="176">
        <f>(U60-H60)*25%*5%</f>
        <v>18.60251221998</v>
      </c>
      <c r="AL60" s="177"/>
      <c r="AM60" s="175"/>
      <c r="AN60" s="178">
        <v>1.02320157068063</v>
      </c>
      <c r="AO60" s="181"/>
    </row>
    <row r="61" customFormat="1" ht="14.25" customHeight="1" spans="1:41">
      <c r="A61" s="89">
        <v>58</v>
      </c>
      <c r="B61" s="81">
        <v>732</v>
      </c>
      <c r="C61" s="82" t="s">
        <v>172</v>
      </c>
      <c r="D61" s="81" t="s">
        <v>43</v>
      </c>
      <c r="E61" s="130">
        <v>5014</v>
      </c>
      <c r="F61" s="130">
        <f t="shared" si="22"/>
        <v>15042</v>
      </c>
      <c r="G61" s="131">
        <v>1303.94405648356</v>
      </c>
      <c r="H61" s="131">
        <f t="shared" si="23"/>
        <v>3911.83216945068</v>
      </c>
      <c r="I61" s="137">
        <f t="shared" si="2"/>
        <v>0.260060641500511</v>
      </c>
      <c r="J61" s="138">
        <v>6267</v>
      </c>
      <c r="K61" s="138">
        <f t="shared" si="24"/>
        <v>18801</v>
      </c>
      <c r="L61" s="139">
        <v>1433.58332781711</v>
      </c>
      <c r="M61" s="139">
        <f t="shared" si="25"/>
        <v>4300.74998345133</v>
      </c>
      <c r="N61" s="140">
        <f t="shared" si="5"/>
        <v>0.228751129378827</v>
      </c>
      <c r="O61" s="141">
        <v>7520</v>
      </c>
      <c r="P61" s="141">
        <f t="shared" si="26"/>
        <v>22560</v>
      </c>
      <c r="Q61" s="150">
        <v>1564.04431410145</v>
      </c>
      <c r="R61" s="150">
        <f t="shared" si="27"/>
        <v>4692.13294230435</v>
      </c>
      <c r="S61" s="151">
        <f t="shared" si="8"/>
        <v>0.207984616236895</v>
      </c>
      <c r="T61" s="85">
        <v>15356.54</v>
      </c>
      <c r="U61" s="85">
        <v>4067.53</v>
      </c>
      <c r="V61" s="85"/>
      <c r="W61" s="85"/>
      <c r="X61" s="137">
        <f t="shared" si="9"/>
        <v>1.02091078314054</v>
      </c>
      <c r="Y61" s="137">
        <f t="shared" si="10"/>
        <v>1.03980176648815</v>
      </c>
      <c r="Z61" s="140">
        <f t="shared" si="11"/>
        <v>0.816793787564491</v>
      </c>
      <c r="AA61" s="140">
        <f t="shared" si="12"/>
        <v>0.945772252665529</v>
      </c>
      <c r="AB61" s="151">
        <f t="shared" si="13"/>
        <v>0.680697695035461</v>
      </c>
      <c r="AC61" s="151">
        <f t="shared" si="14"/>
        <v>0.86688294002224</v>
      </c>
      <c r="AD61" s="83">
        <v>3</v>
      </c>
      <c r="AE61" s="165">
        <v>1200</v>
      </c>
      <c r="AF61" s="166">
        <v>400</v>
      </c>
      <c r="AG61" s="174">
        <f t="shared" si="30"/>
        <v>800</v>
      </c>
      <c r="AH61" s="175">
        <f t="shared" si="28"/>
        <v>36.9782347554636</v>
      </c>
      <c r="AI61" s="176">
        <v>0</v>
      </c>
      <c r="AJ61" s="175">
        <f t="shared" si="29"/>
        <v>1.9462228818665</v>
      </c>
      <c r="AK61" s="176">
        <v>0</v>
      </c>
      <c r="AL61" s="177"/>
      <c r="AM61" s="175"/>
      <c r="AN61" s="178">
        <v>0.689460526315789</v>
      </c>
      <c r="AO61" s="183" t="s">
        <v>237</v>
      </c>
    </row>
    <row r="62" customFormat="1" ht="14.25" customHeight="1" spans="1:41">
      <c r="A62" s="89">
        <v>59</v>
      </c>
      <c r="B62" s="81">
        <v>104430</v>
      </c>
      <c r="C62" s="82" t="s">
        <v>209</v>
      </c>
      <c r="D62" s="81" t="s">
        <v>31</v>
      </c>
      <c r="E62" s="130">
        <v>3183</v>
      </c>
      <c r="F62" s="130">
        <f t="shared" si="22"/>
        <v>9549</v>
      </c>
      <c r="G62" s="131">
        <v>670.955550412917</v>
      </c>
      <c r="H62" s="131">
        <f t="shared" si="23"/>
        <v>2012.86665123875</v>
      </c>
      <c r="I62" s="137">
        <f t="shared" si="2"/>
        <v>0.210793449705598</v>
      </c>
      <c r="J62" s="138">
        <v>3978</v>
      </c>
      <c r="K62" s="138">
        <f t="shared" si="24"/>
        <v>11934</v>
      </c>
      <c r="L62" s="139">
        <v>737.582336040626</v>
      </c>
      <c r="M62" s="139">
        <f t="shared" si="25"/>
        <v>2212.74700812188</v>
      </c>
      <c r="N62" s="140">
        <f t="shared" si="5"/>
        <v>0.185415368537111</v>
      </c>
      <c r="O62" s="141">
        <v>4774</v>
      </c>
      <c r="P62" s="141">
        <f t="shared" si="26"/>
        <v>14322</v>
      </c>
      <c r="Q62" s="150">
        <v>804.815088096234</v>
      </c>
      <c r="R62" s="150">
        <f t="shared" si="27"/>
        <v>2414.4452642887</v>
      </c>
      <c r="S62" s="151">
        <f t="shared" si="8"/>
        <v>0.168582967762093</v>
      </c>
      <c r="T62" s="85">
        <v>9732.43</v>
      </c>
      <c r="U62" s="85">
        <v>2481.12</v>
      </c>
      <c r="V62" s="85"/>
      <c r="W62" s="85"/>
      <c r="X62" s="137">
        <f t="shared" si="9"/>
        <v>1.01920934129228</v>
      </c>
      <c r="Y62" s="137">
        <f t="shared" si="10"/>
        <v>1.2326300892675</v>
      </c>
      <c r="Z62" s="140">
        <f t="shared" si="11"/>
        <v>0.815521199932965</v>
      </c>
      <c r="AA62" s="140">
        <f t="shared" si="12"/>
        <v>1.12128498689324</v>
      </c>
      <c r="AB62" s="151">
        <f t="shared" si="13"/>
        <v>0.679544058092445</v>
      </c>
      <c r="AC62" s="151">
        <f t="shared" si="14"/>
        <v>1.02761492948192</v>
      </c>
      <c r="AD62" s="83">
        <v>3</v>
      </c>
      <c r="AE62" s="165">
        <v>1200</v>
      </c>
      <c r="AF62" s="166">
        <v>400</v>
      </c>
      <c r="AG62" s="174">
        <f t="shared" si="30"/>
        <v>800</v>
      </c>
      <c r="AH62" s="175">
        <f t="shared" si="28"/>
        <v>111.210170330797</v>
      </c>
      <c r="AI62" s="176">
        <v>0</v>
      </c>
      <c r="AJ62" s="175">
        <f t="shared" si="29"/>
        <v>5.85316685951561</v>
      </c>
      <c r="AK62" s="176">
        <v>0</v>
      </c>
      <c r="AL62" s="177"/>
      <c r="AM62" s="175"/>
      <c r="AN62" s="178">
        <v>0.7271725</v>
      </c>
      <c r="AO62" s="183" t="s">
        <v>237</v>
      </c>
    </row>
    <row r="63" customFormat="1" ht="14.25" customHeight="1" spans="1:41">
      <c r="A63" s="89">
        <v>60</v>
      </c>
      <c r="B63" s="81">
        <v>724</v>
      </c>
      <c r="C63" s="82" t="s">
        <v>66</v>
      </c>
      <c r="D63" s="81" t="s">
        <v>31</v>
      </c>
      <c r="E63" s="130">
        <v>15501</v>
      </c>
      <c r="F63" s="130">
        <f t="shared" si="22"/>
        <v>46503</v>
      </c>
      <c r="G63" s="131">
        <v>4222.60888986537</v>
      </c>
      <c r="H63" s="131">
        <f t="shared" si="23"/>
        <v>12667.8266695961</v>
      </c>
      <c r="I63" s="137">
        <f t="shared" si="2"/>
        <v>0.272408805229686</v>
      </c>
      <c r="J63" s="138">
        <v>19376</v>
      </c>
      <c r="K63" s="138">
        <f t="shared" si="24"/>
        <v>58128</v>
      </c>
      <c r="L63" s="139">
        <v>4642.73488360365</v>
      </c>
      <c r="M63" s="139">
        <f t="shared" si="25"/>
        <v>13928.2046508109</v>
      </c>
      <c r="N63" s="140">
        <f t="shared" si="5"/>
        <v>0.239612659145523</v>
      </c>
      <c r="O63" s="141">
        <v>23251</v>
      </c>
      <c r="P63" s="141">
        <f t="shared" si="26"/>
        <v>69753</v>
      </c>
      <c r="Q63" s="150">
        <v>5065.4654937192</v>
      </c>
      <c r="R63" s="150">
        <f t="shared" si="27"/>
        <v>15196.3964811576</v>
      </c>
      <c r="S63" s="151">
        <f t="shared" si="8"/>
        <v>0.217860113273373</v>
      </c>
      <c r="T63" s="85">
        <v>47308.03</v>
      </c>
      <c r="U63" s="85">
        <v>14337.33</v>
      </c>
      <c r="V63" s="85"/>
      <c r="W63" s="85"/>
      <c r="X63" s="137">
        <f t="shared" si="9"/>
        <v>1.01731135625659</v>
      </c>
      <c r="Y63" s="137">
        <f t="shared" si="10"/>
        <v>1.13179082521005</v>
      </c>
      <c r="Z63" s="140">
        <f t="shared" si="11"/>
        <v>0.813859585741811</v>
      </c>
      <c r="AA63" s="140">
        <f t="shared" si="12"/>
        <v>1.02937387548834</v>
      </c>
      <c r="AB63" s="151">
        <f t="shared" si="13"/>
        <v>0.678222155319484</v>
      </c>
      <c r="AC63" s="151">
        <f t="shared" si="14"/>
        <v>0.943469066352488</v>
      </c>
      <c r="AD63" s="83">
        <v>3</v>
      </c>
      <c r="AE63" s="165">
        <v>1200</v>
      </c>
      <c r="AF63" s="166">
        <v>400</v>
      </c>
      <c r="AG63" s="174">
        <f t="shared" si="30"/>
        <v>800</v>
      </c>
      <c r="AH63" s="175">
        <f t="shared" si="28"/>
        <v>396.507040970924</v>
      </c>
      <c r="AI63" s="176">
        <f>AH63/2</f>
        <v>198.253520485462</v>
      </c>
      <c r="AJ63" s="175">
        <f t="shared" si="29"/>
        <v>20.8687916300486</v>
      </c>
      <c r="AK63" s="176">
        <f>AJ63/2</f>
        <v>10.4343958150243</v>
      </c>
      <c r="AL63" s="177"/>
      <c r="AM63" s="175"/>
      <c r="AN63" s="178">
        <v>0.826051666666667</v>
      </c>
      <c r="AO63" s="182" t="s">
        <v>236</v>
      </c>
    </row>
    <row r="64" customFormat="1" ht="14.25" customHeight="1" spans="1:41">
      <c r="A64" s="89">
        <v>61</v>
      </c>
      <c r="B64" s="81">
        <v>582</v>
      </c>
      <c r="C64" s="82" t="s">
        <v>27</v>
      </c>
      <c r="D64" s="81" t="s">
        <v>28</v>
      </c>
      <c r="E64" s="130">
        <v>40836</v>
      </c>
      <c r="F64" s="130">
        <f t="shared" si="22"/>
        <v>122508</v>
      </c>
      <c r="G64" s="131">
        <v>6792.27580306291</v>
      </c>
      <c r="H64" s="131">
        <f t="shared" si="23"/>
        <v>20376.8274091887</v>
      </c>
      <c r="I64" s="137">
        <f t="shared" si="2"/>
        <v>0.16633058583267</v>
      </c>
      <c r="J64" s="138">
        <v>51044</v>
      </c>
      <c r="K64" s="138">
        <f t="shared" si="24"/>
        <v>153132</v>
      </c>
      <c r="L64" s="139">
        <v>7468.01935017426</v>
      </c>
      <c r="M64" s="139">
        <f t="shared" si="25"/>
        <v>22404.0580505228</v>
      </c>
      <c r="N64" s="140">
        <f t="shared" si="5"/>
        <v>0.146305527587459</v>
      </c>
      <c r="O64" s="141">
        <v>61253</v>
      </c>
      <c r="P64" s="141">
        <f t="shared" si="26"/>
        <v>183759</v>
      </c>
      <c r="Q64" s="150">
        <v>8148.09464432378</v>
      </c>
      <c r="R64" s="150">
        <f t="shared" si="27"/>
        <v>24444.2839329713</v>
      </c>
      <c r="S64" s="151">
        <f t="shared" si="8"/>
        <v>0.133023601200329</v>
      </c>
      <c r="T64" s="85">
        <v>124567.02</v>
      </c>
      <c r="U64" s="85">
        <v>24231.17</v>
      </c>
      <c r="V64" s="85"/>
      <c r="W64" s="85"/>
      <c r="X64" s="137">
        <f t="shared" si="9"/>
        <v>1.01680722891566</v>
      </c>
      <c r="Y64" s="137">
        <f t="shared" si="10"/>
        <v>1.18915322358147</v>
      </c>
      <c r="Z64" s="140">
        <f t="shared" si="11"/>
        <v>0.813461719300995</v>
      </c>
      <c r="AA64" s="140">
        <f t="shared" si="12"/>
        <v>1.08155272341095</v>
      </c>
      <c r="AB64" s="151">
        <f t="shared" si="13"/>
        <v>0.677882552691297</v>
      </c>
      <c r="AC64" s="151">
        <f t="shared" si="14"/>
        <v>0.991281645494066</v>
      </c>
      <c r="AD64" s="83">
        <v>3</v>
      </c>
      <c r="AE64" s="165">
        <v>1200</v>
      </c>
      <c r="AF64" s="166">
        <v>400</v>
      </c>
      <c r="AG64" s="174">
        <f t="shared" si="30"/>
        <v>800</v>
      </c>
      <c r="AH64" s="175">
        <f t="shared" si="28"/>
        <v>915.406365317676</v>
      </c>
      <c r="AI64" s="176">
        <f>(U64-H64)*25%*95%</f>
        <v>915.406365317683</v>
      </c>
      <c r="AJ64" s="175">
        <f t="shared" si="29"/>
        <v>48.1792823851409</v>
      </c>
      <c r="AK64" s="176">
        <f>(U64-H64)*25%*5%</f>
        <v>48.1792823851412</v>
      </c>
      <c r="AL64" s="177"/>
      <c r="AM64" s="175"/>
      <c r="AN64" s="178">
        <v>1.172349</v>
      </c>
      <c r="AO64" s="181"/>
    </row>
    <row r="65" customFormat="1" ht="14.25" customHeight="1" spans="1:41">
      <c r="A65" s="89">
        <v>62</v>
      </c>
      <c r="B65" s="81">
        <v>513</v>
      </c>
      <c r="C65" s="82" t="s">
        <v>64</v>
      </c>
      <c r="D65" s="81" t="s">
        <v>28</v>
      </c>
      <c r="E65" s="130">
        <v>14896</v>
      </c>
      <c r="F65" s="130">
        <f t="shared" si="22"/>
        <v>44688</v>
      </c>
      <c r="G65" s="131">
        <v>4181.1455325464</v>
      </c>
      <c r="H65" s="131">
        <f t="shared" si="23"/>
        <v>12543.4365976392</v>
      </c>
      <c r="I65" s="137">
        <f t="shared" si="2"/>
        <v>0.280689146921751</v>
      </c>
      <c r="J65" s="138">
        <v>18620</v>
      </c>
      <c r="K65" s="138">
        <f t="shared" si="24"/>
        <v>55860</v>
      </c>
      <c r="L65" s="139">
        <v>4597.20546883174</v>
      </c>
      <c r="M65" s="139">
        <f t="shared" si="25"/>
        <v>13791.6164064952</v>
      </c>
      <c r="N65" s="140">
        <f t="shared" si="5"/>
        <v>0.246896104663359</v>
      </c>
      <c r="O65" s="141">
        <v>22344</v>
      </c>
      <c r="P65" s="141">
        <f t="shared" si="26"/>
        <v>67032</v>
      </c>
      <c r="Q65" s="150">
        <v>5015.8336763287</v>
      </c>
      <c r="R65" s="150">
        <f t="shared" si="27"/>
        <v>15047.5010289861</v>
      </c>
      <c r="S65" s="151">
        <f t="shared" si="8"/>
        <v>0.224482352145037</v>
      </c>
      <c r="T65" s="85">
        <v>45271.39</v>
      </c>
      <c r="U65" s="85">
        <v>14794.19</v>
      </c>
      <c r="V65" s="85"/>
      <c r="W65" s="85"/>
      <c r="X65" s="137">
        <f t="shared" si="9"/>
        <v>1.01305473505192</v>
      </c>
      <c r="Y65" s="137">
        <f t="shared" si="10"/>
        <v>1.17943674246214</v>
      </c>
      <c r="Z65" s="140">
        <f t="shared" si="11"/>
        <v>0.810443788041532</v>
      </c>
      <c r="AA65" s="140">
        <f t="shared" si="12"/>
        <v>1.07269442275328</v>
      </c>
      <c r="AB65" s="151">
        <f t="shared" si="13"/>
        <v>0.675369823367944</v>
      </c>
      <c r="AC65" s="151">
        <f t="shared" si="14"/>
        <v>0.983165907182984</v>
      </c>
      <c r="AD65" s="83">
        <v>3</v>
      </c>
      <c r="AE65" s="165">
        <v>1200</v>
      </c>
      <c r="AF65" s="166">
        <v>400</v>
      </c>
      <c r="AG65" s="174">
        <f t="shared" si="30"/>
        <v>800</v>
      </c>
      <c r="AH65" s="175">
        <f t="shared" si="28"/>
        <v>534.55393306069</v>
      </c>
      <c r="AI65" s="176">
        <f>(U65-H65)*25%*95%</f>
        <v>534.55393306069</v>
      </c>
      <c r="AJ65" s="175">
        <f t="shared" si="29"/>
        <v>28.13441752951</v>
      </c>
      <c r="AK65" s="176">
        <f>(U65-H65)*25%*5%</f>
        <v>28.13441752951</v>
      </c>
      <c r="AL65" s="177"/>
      <c r="AM65" s="175"/>
      <c r="AN65" s="178">
        <v>0.938829375</v>
      </c>
      <c r="AO65" s="181"/>
    </row>
    <row r="66" customFormat="1" ht="14.25" customHeight="1" spans="1:41">
      <c r="A66" s="89">
        <v>63</v>
      </c>
      <c r="B66" s="81">
        <v>379</v>
      </c>
      <c r="C66" s="82" t="s">
        <v>99</v>
      </c>
      <c r="D66" s="81" t="s">
        <v>28</v>
      </c>
      <c r="E66" s="130">
        <v>13644</v>
      </c>
      <c r="F66" s="130">
        <f t="shared" si="22"/>
        <v>40932</v>
      </c>
      <c r="G66" s="131">
        <v>3144.09275407962</v>
      </c>
      <c r="H66" s="131">
        <f t="shared" si="23"/>
        <v>9432.27826223886</v>
      </c>
      <c r="I66" s="137">
        <f t="shared" si="2"/>
        <v>0.230437756822018</v>
      </c>
      <c r="J66" s="138">
        <v>17054</v>
      </c>
      <c r="K66" s="138">
        <f t="shared" si="24"/>
        <v>51162</v>
      </c>
      <c r="L66" s="139">
        <v>3456.754326127</v>
      </c>
      <c r="M66" s="139">
        <f t="shared" si="25"/>
        <v>10370.262978381</v>
      </c>
      <c r="N66" s="140">
        <f t="shared" si="5"/>
        <v>0.202694636221825</v>
      </c>
      <c r="O66" s="141">
        <v>20465</v>
      </c>
      <c r="P66" s="141">
        <f t="shared" si="26"/>
        <v>61395</v>
      </c>
      <c r="Q66" s="150">
        <v>3771.56825476543</v>
      </c>
      <c r="R66" s="150">
        <f t="shared" si="27"/>
        <v>11314.7047642963</v>
      </c>
      <c r="S66" s="151">
        <f t="shared" si="8"/>
        <v>0.184293586844145</v>
      </c>
      <c r="T66" s="85">
        <v>41315.32</v>
      </c>
      <c r="U66" s="85">
        <v>11747.63</v>
      </c>
      <c r="V66" s="85"/>
      <c r="W66" s="85"/>
      <c r="X66" s="137">
        <f t="shared" si="9"/>
        <v>1.00936480015636</v>
      </c>
      <c r="Y66" s="137">
        <f t="shared" si="10"/>
        <v>1.24547110182599</v>
      </c>
      <c r="Z66" s="140">
        <f t="shared" si="11"/>
        <v>0.807539189242016</v>
      </c>
      <c r="AA66" s="140">
        <f t="shared" si="12"/>
        <v>1.1328189096545</v>
      </c>
      <c r="AB66" s="151">
        <f t="shared" si="13"/>
        <v>0.672942747780764</v>
      </c>
      <c r="AC66" s="151">
        <f t="shared" si="14"/>
        <v>1.03826217693897</v>
      </c>
      <c r="AD66" s="83">
        <v>3</v>
      </c>
      <c r="AE66" s="165">
        <v>1200</v>
      </c>
      <c r="AF66" s="166">
        <v>400</v>
      </c>
      <c r="AG66" s="174">
        <f t="shared" si="30"/>
        <v>800</v>
      </c>
      <c r="AH66" s="175">
        <f t="shared" si="28"/>
        <v>549.89603771827</v>
      </c>
      <c r="AI66" s="176">
        <f>(U66-H66)*25%*95%</f>
        <v>549.89603771827</v>
      </c>
      <c r="AJ66" s="175">
        <f t="shared" si="29"/>
        <v>28.9418967220142</v>
      </c>
      <c r="AK66" s="176">
        <f>(U66-H66)*25%*5%</f>
        <v>28.9418967220142</v>
      </c>
      <c r="AL66" s="177"/>
      <c r="AM66" s="175"/>
      <c r="AN66" s="178">
        <v>0.913923529411765</v>
      </c>
      <c r="AO66" s="181"/>
    </row>
    <row r="67" customFormat="1" ht="14.25" customHeight="1" spans="1:41">
      <c r="A67" s="89">
        <v>64</v>
      </c>
      <c r="B67" s="81">
        <v>371</v>
      </c>
      <c r="C67" s="82" t="s">
        <v>176</v>
      </c>
      <c r="D67" s="81" t="s">
        <v>43</v>
      </c>
      <c r="E67" s="130">
        <v>4935</v>
      </c>
      <c r="F67" s="130">
        <f t="shared" si="22"/>
        <v>14805</v>
      </c>
      <c r="G67" s="131">
        <v>1433.62900516611</v>
      </c>
      <c r="H67" s="131">
        <f t="shared" si="23"/>
        <v>4300.88701549833</v>
      </c>
      <c r="I67" s="137">
        <f t="shared" si="2"/>
        <v>0.29050233134065</v>
      </c>
      <c r="J67" s="138">
        <v>6168</v>
      </c>
      <c r="K67" s="138">
        <f t="shared" si="24"/>
        <v>18504</v>
      </c>
      <c r="L67" s="139">
        <v>1576.0957737982</v>
      </c>
      <c r="M67" s="139">
        <f t="shared" si="25"/>
        <v>4728.2873213946</v>
      </c>
      <c r="N67" s="140">
        <f t="shared" si="5"/>
        <v>0.255527849189073</v>
      </c>
      <c r="O67" s="141">
        <v>7402</v>
      </c>
      <c r="P67" s="141">
        <f t="shared" si="26"/>
        <v>22206</v>
      </c>
      <c r="Q67" s="150">
        <v>1719.71027645682</v>
      </c>
      <c r="R67" s="150">
        <f t="shared" si="27"/>
        <v>5159.13082937046</v>
      </c>
      <c r="S67" s="151">
        <f t="shared" si="8"/>
        <v>0.232330488578333</v>
      </c>
      <c r="T67" s="85">
        <v>14890.24</v>
      </c>
      <c r="U67" s="85">
        <v>4687.19</v>
      </c>
      <c r="V67" s="85"/>
      <c r="W67" s="85"/>
      <c r="X67" s="137">
        <f t="shared" si="9"/>
        <v>1.00575751435326</v>
      </c>
      <c r="Y67" s="137">
        <f t="shared" si="10"/>
        <v>1.08981937519159</v>
      </c>
      <c r="Z67" s="140">
        <f t="shared" si="11"/>
        <v>0.804703847816688</v>
      </c>
      <c r="AA67" s="140">
        <f t="shared" si="12"/>
        <v>0.991308201342029</v>
      </c>
      <c r="AB67" s="151">
        <f t="shared" si="13"/>
        <v>0.670550301720256</v>
      </c>
      <c r="AC67" s="151">
        <f t="shared" si="14"/>
        <v>0.908523190246748</v>
      </c>
      <c r="AD67" s="83">
        <v>3</v>
      </c>
      <c r="AE67" s="165">
        <v>1200</v>
      </c>
      <c r="AF67" s="166">
        <v>400</v>
      </c>
      <c r="AG67" s="174">
        <f t="shared" si="30"/>
        <v>800</v>
      </c>
      <c r="AH67" s="175">
        <f t="shared" si="28"/>
        <v>91.7469588191466</v>
      </c>
      <c r="AI67" s="176">
        <v>0</v>
      </c>
      <c r="AJ67" s="175">
        <f t="shared" si="29"/>
        <v>4.82878730627087</v>
      </c>
      <c r="AK67" s="176">
        <v>0</v>
      </c>
      <c r="AL67" s="177"/>
      <c r="AM67" s="175"/>
      <c r="AN67" s="178">
        <v>0.566365789473684</v>
      </c>
      <c r="AO67" s="183" t="s">
        <v>237</v>
      </c>
    </row>
    <row r="68" customFormat="1" ht="14.25" customHeight="1" spans="1:41">
      <c r="A68" s="89">
        <v>65</v>
      </c>
      <c r="B68" s="81">
        <v>52</v>
      </c>
      <c r="C68" s="82" t="s">
        <v>112</v>
      </c>
      <c r="D68" s="81" t="s">
        <v>91</v>
      </c>
      <c r="E68" s="130">
        <v>8697</v>
      </c>
      <c r="F68" s="130">
        <f t="shared" si="22"/>
        <v>26091</v>
      </c>
      <c r="G68" s="131">
        <v>2235.90220687853</v>
      </c>
      <c r="H68" s="131">
        <f t="shared" si="23"/>
        <v>6707.70662063559</v>
      </c>
      <c r="I68" s="137">
        <f t="shared" ref="I68:I105" si="31">G68/E68</f>
        <v>0.257088905010754</v>
      </c>
      <c r="J68" s="138">
        <v>10872</v>
      </c>
      <c r="K68" s="138">
        <f t="shared" si="24"/>
        <v>32616</v>
      </c>
      <c r="L68" s="139">
        <v>2458.56330700033</v>
      </c>
      <c r="M68" s="139">
        <f t="shared" si="25"/>
        <v>7375.68992100099</v>
      </c>
      <c r="N68" s="140">
        <f t="shared" ref="N68:N105" si="32">L68/J68</f>
        <v>0.226137169518058</v>
      </c>
      <c r="O68" s="141">
        <v>13046</v>
      </c>
      <c r="P68" s="141">
        <f t="shared" si="26"/>
        <v>39138</v>
      </c>
      <c r="Q68" s="150">
        <v>2682.36140965044</v>
      </c>
      <c r="R68" s="150">
        <f t="shared" si="27"/>
        <v>8047.08422895132</v>
      </c>
      <c r="S68" s="151">
        <f t="shared" ref="S68:S105" si="33">Q68/O68</f>
        <v>0.205607957201475</v>
      </c>
      <c r="T68" s="85">
        <v>26240.94</v>
      </c>
      <c r="U68" s="85">
        <v>7113.82</v>
      </c>
      <c r="V68" s="85"/>
      <c r="W68" s="85"/>
      <c r="X68" s="137">
        <f t="shared" ref="X68:X105" si="34">T68/F68</f>
        <v>1.00574680924457</v>
      </c>
      <c r="Y68" s="137">
        <f t="shared" ref="Y68:Y105" si="35">U68/H68</f>
        <v>1.06054429663263</v>
      </c>
      <c r="Z68" s="140">
        <f t="shared" ref="Z68:Z105" si="36">T68/K68</f>
        <v>0.804541942604856</v>
      </c>
      <c r="AA68" s="140">
        <f t="shared" ref="AA68:AA105" si="37">U68/M68</f>
        <v>0.964495535494875</v>
      </c>
      <c r="AB68" s="151">
        <f t="shared" ref="AB68:AB105" si="38">T68/P68</f>
        <v>0.670472175379427</v>
      </c>
      <c r="AC68" s="151">
        <f t="shared" ref="AC68:AC105" si="39">U68/R68</f>
        <v>0.884024548221618</v>
      </c>
      <c r="AD68" s="83">
        <v>3</v>
      </c>
      <c r="AE68" s="165">
        <v>1200</v>
      </c>
      <c r="AF68" s="166">
        <v>400</v>
      </c>
      <c r="AG68" s="174">
        <f t="shared" ref="AG68:AG99" si="40">AE68-AF68</f>
        <v>800</v>
      </c>
      <c r="AH68" s="175">
        <f t="shared" si="28"/>
        <v>96.4519275990475</v>
      </c>
      <c r="AI68" s="176">
        <v>0</v>
      </c>
      <c r="AJ68" s="175">
        <f t="shared" si="29"/>
        <v>5.07641724205513</v>
      </c>
      <c r="AK68" s="176">
        <v>0</v>
      </c>
      <c r="AL68" s="177"/>
      <c r="AM68" s="175"/>
      <c r="AN68" s="178">
        <v>0.748250833333333</v>
      </c>
      <c r="AO68" s="183" t="s">
        <v>237</v>
      </c>
    </row>
    <row r="69" customFormat="1" ht="14.25" customHeight="1" spans="1:41">
      <c r="A69" s="89">
        <v>66</v>
      </c>
      <c r="B69" s="81">
        <v>591</v>
      </c>
      <c r="C69" s="82" t="s">
        <v>145</v>
      </c>
      <c r="D69" s="81" t="s">
        <v>43</v>
      </c>
      <c r="E69" s="130">
        <v>6800</v>
      </c>
      <c r="F69" s="130">
        <f t="shared" si="22"/>
        <v>20400</v>
      </c>
      <c r="G69" s="131">
        <v>1826.87852302926</v>
      </c>
      <c r="H69" s="131">
        <f t="shared" si="23"/>
        <v>5480.63556908778</v>
      </c>
      <c r="I69" s="137">
        <f t="shared" si="31"/>
        <v>0.268658606327832</v>
      </c>
      <c r="J69" s="138">
        <v>8500</v>
      </c>
      <c r="K69" s="138">
        <f t="shared" si="24"/>
        <v>25500</v>
      </c>
      <c r="L69" s="139">
        <v>2008.66864632824</v>
      </c>
      <c r="M69" s="139">
        <f t="shared" si="25"/>
        <v>6026.00593898472</v>
      </c>
      <c r="N69" s="140">
        <f t="shared" si="32"/>
        <v>0.236313958391558</v>
      </c>
      <c r="O69" s="141">
        <v>10200</v>
      </c>
      <c r="P69" s="141">
        <f t="shared" si="26"/>
        <v>30600</v>
      </c>
      <c r="Q69" s="150">
        <v>2191.58093088215</v>
      </c>
      <c r="R69" s="150">
        <f t="shared" si="27"/>
        <v>6574.74279264645</v>
      </c>
      <c r="S69" s="151">
        <f t="shared" si="33"/>
        <v>0.214860875576681</v>
      </c>
      <c r="T69" s="85">
        <v>20494.12</v>
      </c>
      <c r="U69" s="85">
        <v>6082.65</v>
      </c>
      <c r="V69" s="85"/>
      <c r="W69" s="85"/>
      <c r="X69" s="137">
        <f t="shared" si="34"/>
        <v>1.0046137254902</v>
      </c>
      <c r="Y69" s="137">
        <f t="shared" si="35"/>
        <v>1.1098439083065</v>
      </c>
      <c r="Z69" s="140">
        <f t="shared" si="36"/>
        <v>0.803690980392157</v>
      </c>
      <c r="AA69" s="140">
        <f t="shared" si="37"/>
        <v>1.00939993448211</v>
      </c>
      <c r="AB69" s="151">
        <f t="shared" si="38"/>
        <v>0.669742483660131</v>
      </c>
      <c r="AC69" s="151">
        <f t="shared" si="39"/>
        <v>0.925154061814124</v>
      </c>
      <c r="AD69" s="83">
        <v>3</v>
      </c>
      <c r="AE69" s="165">
        <v>1200</v>
      </c>
      <c r="AF69" s="166">
        <v>400</v>
      </c>
      <c r="AG69" s="174">
        <f t="shared" si="40"/>
        <v>800</v>
      </c>
      <c r="AH69" s="175">
        <f t="shared" si="28"/>
        <v>142.978427341652</v>
      </c>
      <c r="AI69" s="176">
        <v>0</v>
      </c>
      <c r="AJ69" s="175">
        <f t="shared" si="29"/>
        <v>7.52518038640275</v>
      </c>
      <c r="AK69" s="176">
        <v>0</v>
      </c>
      <c r="AL69" s="177"/>
      <c r="AM69" s="175"/>
      <c r="AN69" s="178">
        <v>0.668310465116279</v>
      </c>
      <c r="AO69" s="183" t="s">
        <v>237</v>
      </c>
    </row>
    <row r="70" customFormat="1" ht="14.25" customHeight="1" spans="1:41">
      <c r="A70" s="89">
        <v>67</v>
      </c>
      <c r="B70" s="81">
        <v>102564</v>
      </c>
      <c r="C70" s="82" t="s">
        <v>213</v>
      </c>
      <c r="D70" s="81" t="s">
        <v>43</v>
      </c>
      <c r="E70" s="130">
        <v>4436</v>
      </c>
      <c r="F70" s="130">
        <f t="shared" si="22"/>
        <v>13308</v>
      </c>
      <c r="G70" s="131">
        <v>1155.82427631444</v>
      </c>
      <c r="H70" s="131">
        <f t="shared" si="23"/>
        <v>3467.47282894332</v>
      </c>
      <c r="I70" s="137">
        <f t="shared" si="31"/>
        <v>0.260555517654292</v>
      </c>
      <c r="J70" s="138">
        <v>5545</v>
      </c>
      <c r="K70" s="138">
        <f t="shared" si="24"/>
        <v>16635</v>
      </c>
      <c r="L70" s="139">
        <v>1270.83873132853</v>
      </c>
      <c r="M70" s="139">
        <f t="shared" si="25"/>
        <v>3812.51619398559</v>
      </c>
      <c r="N70" s="140">
        <f t="shared" si="32"/>
        <v>0.229186425848247</v>
      </c>
      <c r="O70" s="141">
        <v>6654</v>
      </c>
      <c r="P70" s="141">
        <f t="shared" si="26"/>
        <v>19962</v>
      </c>
      <c r="Q70" s="150">
        <v>1386.56315211432</v>
      </c>
      <c r="R70" s="150">
        <f t="shared" si="27"/>
        <v>4159.68945634296</v>
      </c>
      <c r="S70" s="151">
        <f t="shared" si="33"/>
        <v>0.208380395568729</v>
      </c>
      <c r="T70" s="85">
        <v>13364.56</v>
      </c>
      <c r="U70" s="85">
        <v>3752.83</v>
      </c>
      <c r="V70" s="85"/>
      <c r="W70" s="85"/>
      <c r="X70" s="137">
        <f t="shared" si="34"/>
        <v>1.00425007514277</v>
      </c>
      <c r="Y70" s="137">
        <f t="shared" si="35"/>
        <v>1.08229543103403</v>
      </c>
      <c r="Z70" s="140">
        <f t="shared" si="36"/>
        <v>0.803400060114217</v>
      </c>
      <c r="AA70" s="140">
        <f t="shared" si="37"/>
        <v>0.984344671353856</v>
      </c>
      <c r="AB70" s="151">
        <f t="shared" si="38"/>
        <v>0.669500050095181</v>
      </c>
      <c r="AC70" s="151">
        <f t="shared" si="39"/>
        <v>0.902189944558829</v>
      </c>
      <c r="AD70" s="83">
        <v>3</v>
      </c>
      <c r="AE70" s="165">
        <v>1200</v>
      </c>
      <c r="AF70" s="166">
        <v>400</v>
      </c>
      <c r="AG70" s="174">
        <f t="shared" si="40"/>
        <v>800</v>
      </c>
      <c r="AH70" s="175">
        <f t="shared" si="28"/>
        <v>67.7723281259614</v>
      </c>
      <c r="AI70" s="176">
        <f>(U70-H70)*25%*95%</f>
        <v>67.7723281259615</v>
      </c>
      <c r="AJ70" s="175">
        <f t="shared" si="29"/>
        <v>3.56696463820849</v>
      </c>
      <c r="AK70" s="176">
        <f>(U70-H70)*25%*5%</f>
        <v>3.5669646382085</v>
      </c>
      <c r="AL70" s="177"/>
      <c r="AM70" s="175"/>
      <c r="AN70" s="178">
        <v>1.18475454545455</v>
      </c>
      <c r="AO70" s="181"/>
    </row>
    <row r="71" customFormat="1" ht="14.25" customHeight="1" spans="1:41">
      <c r="A71" s="89">
        <v>68</v>
      </c>
      <c r="B71" s="81">
        <v>743</v>
      </c>
      <c r="C71" s="82" t="s">
        <v>159</v>
      </c>
      <c r="D71" s="81" t="s">
        <v>31</v>
      </c>
      <c r="E71" s="130">
        <v>7047</v>
      </c>
      <c r="F71" s="130">
        <f t="shared" ref="F71:K71" si="41">E71*3</f>
        <v>21141</v>
      </c>
      <c r="G71" s="131">
        <v>1896.06316490037</v>
      </c>
      <c r="H71" s="131">
        <f t="shared" si="41"/>
        <v>5688.18949470111</v>
      </c>
      <c r="I71" s="137">
        <f t="shared" si="31"/>
        <v>0.269059623229796</v>
      </c>
      <c r="J71" s="138">
        <v>8809</v>
      </c>
      <c r="K71" s="138">
        <f t="shared" si="41"/>
        <v>26427</v>
      </c>
      <c r="L71" s="139">
        <v>2084.79692169335</v>
      </c>
      <c r="M71" s="139">
        <f t="shared" ref="M71:R71" si="42">L71*3</f>
        <v>6254.39076508005</v>
      </c>
      <c r="N71" s="140">
        <f t="shared" si="32"/>
        <v>0.236666695617363</v>
      </c>
      <c r="O71" s="141">
        <v>10570</v>
      </c>
      <c r="P71" s="141">
        <f t="shared" si="42"/>
        <v>31710</v>
      </c>
      <c r="Q71" s="150">
        <v>2274.46941230694</v>
      </c>
      <c r="R71" s="150">
        <f t="shared" si="42"/>
        <v>6823.40823692082</v>
      </c>
      <c r="S71" s="151">
        <f t="shared" si="33"/>
        <v>0.215181590568301</v>
      </c>
      <c r="T71" s="85">
        <v>21193.88</v>
      </c>
      <c r="U71" s="85">
        <v>6713.89</v>
      </c>
      <c r="V71" s="85"/>
      <c r="W71" s="85"/>
      <c r="X71" s="137">
        <f t="shared" si="34"/>
        <v>1.00250130078993</v>
      </c>
      <c r="Y71" s="137">
        <f t="shared" si="35"/>
        <v>1.18032108569069</v>
      </c>
      <c r="Z71" s="140">
        <f t="shared" si="36"/>
        <v>0.801978279789609</v>
      </c>
      <c r="AA71" s="140">
        <f t="shared" si="37"/>
        <v>1.07346826448476</v>
      </c>
      <c r="AB71" s="151">
        <f t="shared" si="38"/>
        <v>0.668365815200252</v>
      </c>
      <c r="AC71" s="151">
        <f t="shared" si="39"/>
        <v>0.983949628526075</v>
      </c>
      <c r="AD71" s="83">
        <v>3</v>
      </c>
      <c r="AE71" s="165">
        <v>1200</v>
      </c>
      <c r="AF71" s="166">
        <v>400</v>
      </c>
      <c r="AG71" s="174">
        <f t="shared" si="40"/>
        <v>800</v>
      </c>
      <c r="AH71" s="175">
        <f t="shared" si="28"/>
        <v>243.603870008486</v>
      </c>
      <c r="AI71" s="176">
        <f>(U71-H71)*25%*95%</f>
        <v>243.603870008487</v>
      </c>
      <c r="AJ71" s="175">
        <f t="shared" si="29"/>
        <v>12.8212563162361</v>
      </c>
      <c r="AK71" s="176">
        <f>(U71-H71)*25%*5%</f>
        <v>12.8212563162361</v>
      </c>
      <c r="AL71" s="177"/>
      <c r="AM71" s="175"/>
      <c r="AN71" s="178">
        <v>0.97981625</v>
      </c>
      <c r="AO71" s="181"/>
    </row>
    <row r="72" customFormat="1" ht="14.25" customHeight="1" spans="1:41">
      <c r="A72" s="89">
        <v>69</v>
      </c>
      <c r="B72" s="81">
        <v>585</v>
      </c>
      <c r="C72" s="82" t="s">
        <v>46</v>
      </c>
      <c r="D72" s="81" t="s">
        <v>28</v>
      </c>
      <c r="E72" s="130">
        <v>16736</v>
      </c>
      <c r="F72" s="130">
        <f t="shared" ref="F72:F86" si="43">E72*3</f>
        <v>50208</v>
      </c>
      <c r="G72" s="131">
        <v>4344.03754869056</v>
      </c>
      <c r="H72" s="131">
        <f t="shared" ref="H72:H102" si="44">G72*3</f>
        <v>13032.1126460717</v>
      </c>
      <c r="I72" s="137">
        <f t="shared" si="31"/>
        <v>0.259562473033614</v>
      </c>
      <c r="J72" s="138">
        <v>20919</v>
      </c>
      <c r="K72" s="138">
        <f t="shared" ref="K72:K102" si="45">J72*3</f>
        <v>62757</v>
      </c>
      <c r="L72" s="139">
        <v>4776.07832843655</v>
      </c>
      <c r="M72" s="139">
        <f t="shared" ref="M72:M102" si="46">L72*3</f>
        <v>14328.2349853096</v>
      </c>
      <c r="N72" s="140">
        <f t="shared" si="32"/>
        <v>0.228312936968141</v>
      </c>
      <c r="O72" s="141">
        <v>25103</v>
      </c>
      <c r="P72" s="141">
        <f t="shared" ref="P72:P102" si="47">O72*3</f>
        <v>75309</v>
      </c>
      <c r="Q72" s="150">
        <v>5211.03647558524</v>
      </c>
      <c r="R72" s="150">
        <f t="shared" ref="R72:R102" si="48">Q72*3</f>
        <v>15633.1094267557</v>
      </c>
      <c r="S72" s="151">
        <f t="shared" si="33"/>
        <v>0.207586203863492</v>
      </c>
      <c r="T72" s="85">
        <v>50312.51</v>
      </c>
      <c r="U72" s="85">
        <v>14714.23</v>
      </c>
      <c r="V72" s="85"/>
      <c r="W72" s="85"/>
      <c r="X72" s="137">
        <f t="shared" si="34"/>
        <v>1.00208154079031</v>
      </c>
      <c r="Y72" s="137">
        <f t="shared" si="35"/>
        <v>1.12907480157757</v>
      </c>
      <c r="Z72" s="140">
        <f t="shared" si="36"/>
        <v>0.801703554981914</v>
      </c>
      <c r="AA72" s="140">
        <f t="shared" si="37"/>
        <v>1.02693946707924</v>
      </c>
      <c r="AB72" s="151">
        <f t="shared" si="38"/>
        <v>0.668080973057669</v>
      </c>
      <c r="AC72" s="151">
        <f t="shared" si="39"/>
        <v>0.941222222548826</v>
      </c>
      <c r="AD72" s="83">
        <v>3</v>
      </c>
      <c r="AE72" s="165">
        <v>1200</v>
      </c>
      <c r="AF72" s="166">
        <v>400</v>
      </c>
      <c r="AG72" s="174">
        <f t="shared" si="40"/>
        <v>800</v>
      </c>
      <c r="AH72" s="175">
        <f t="shared" si="28"/>
        <v>399.502871557976</v>
      </c>
      <c r="AI72" s="176">
        <f>(U72-H72)*25%*95%</f>
        <v>399.502871557971</v>
      </c>
      <c r="AJ72" s="175">
        <f t="shared" si="29"/>
        <v>21.026466924104</v>
      </c>
      <c r="AK72" s="176">
        <f>(U72-H72)*25%*5%</f>
        <v>21.0264669241037</v>
      </c>
      <c r="AL72" s="177"/>
      <c r="AM72" s="175"/>
      <c r="AN72" s="178">
        <v>0.939785648148148</v>
      </c>
      <c r="AO72" s="181"/>
    </row>
    <row r="73" customFormat="1" ht="14.25" customHeight="1" spans="1:41">
      <c r="A73" s="89">
        <v>70</v>
      </c>
      <c r="B73" s="81">
        <v>103198</v>
      </c>
      <c r="C73" s="82" t="s">
        <v>110</v>
      </c>
      <c r="D73" s="81" t="s">
        <v>28</v>
      </c>
      <c r="E73" s="130">
        <v>10383</v>
      </c>
      <c r="F73" s="130">
        <f t="shared" si="43"/>
        <v>31149</v>
      </c>
      <c r="G73" s="131">
        <v>2407.04480250456</v>
      </c>
      <c r="H73" s="131">
        <f t="shared" si="44"/>
        <v>7221.13440751368</v>
      </c>
      <c r="I73" s="137">
        <f t="shared" si="31"/>
        <v>0.231825561254412</v>
      </c>
      <c r="J73" s="138">
        <v>12979</v>
      </c>
      <c r="K73" s="138">
        <f t="shared" si="45"/>
        <v>38937</v>
      </c>
      <c r="L73" s="139">
        <v>2646.61743859588</v>
      </c>
      <c r="M73" s="139">
        <f t="shared" si="46"/>
        <v>7939.85231578764</v>
      </c>
      <c r="N73" s="140">
        <f t="shared" si="32"/>
        <v>0.203915358548107</v>
      </c>
      <c r="O73" s="141">
        <v>15575</v>
      </c>
      <c r="P73" s="141">
        <f t="shared" si="47"/>
        <v>46725</v>
      </c>
      <c r="Q73" s="150">
        <v>2887.65934750109</v>
      </c>
      <c r="R73" s="150">
        <f t="shared" si="48"/>
        <v>8662.97804250327</v>
      </c>
      <c r="S73" s="151">
        <f t="shared" si="33"/>
        <v>0.185403489406169</v>
      </c>
      <c r="T73" s="85">
        <v>31197.77</v>
      </c>
      <c r="U73" s="85">
        <v>8130.99</v>
      </c>
      <c r="V73" s="85"/>
      <c r="W73" s="85"/>
      <c r="X73" s="137">
        <f t="shared" si="34"/>
        <v>1.00156570034351</v>
      </c>
      <c r="Y73" s="137">
        <f t="shared" si="35"/>
        <v>1.12599898314309</v>
      </c>
      <c r="Z73" s="140">
        <f t="shared" si="36"/>
        <v>0.801237126640471</v>
      </c>
      <c r="AA73" s="140">
        <f t="shared" si="37"/>
        <v>1.02407320396027</v>
      </c>
      <c r="AB73" s="151">
        <f t="shared" si="38"/>
        <v>0.667689031567683</v>
      </c>
      <c r="AC73" s="151">
        <f t="shared" si="39"/>
        <v>0.938590627854166</v>
      </c>
      <c r="AD73" s="83">
        <v>3</v>
      </c>
      <c r="AE73" s="165">
        <v>1200</v>
      </c>
      <c r="AF73" s="166">
        <v>400</v>
      </c>
      <c r="AG73" s="174">
        <f t="shared" si="40"/>
        <v>800</v>
      </c>
      <c r="AH73" s="175">
        <f t="shared" si="28"/>
        <v>216.090703215501</v>
      </c>
      <c r="AI73" s="176">
        <f>(U73-H73)*25%*95%</f>
        <v>216.090703215501</v>
      </c>
      <c r="AJ73" s="175">
        <f t="shared" si="29"/>
        <v>11.373194906079</v>
      </c>
      <c r="AK73" s="176">
        <f>(U73-H73)*25%*5%</f>
        <v>11.373194906079</v>
      </c>
      <c r="AL73" s="177"/>
      <c r="AM73" s="175"/>
      <c r="AN73" s="178">
        <v>1.21162019230769</v>
      </c>
      <c r="AO73" s="181"/>
    </row>
    <row r="74" customFormat="1" ht="14.25" customHeight="1" spans="1:41">
      <c r="A74" s="89">
        <v>71</v>
      </c>
      <c r="B74" s="81">
        <v>748</v>
      </c>
      <c r="C74" s="82" t="s">
        <v>147</v>
      </c>
      <c r="D74" s="81" t="s">
        <v>43</v>
      </c>
      <c r="E74" s="130">
        <v>7658</v>
      </c>
      <c r="F74" s="130">
        <f t="shared" si="43"/>
        <v>22974</v>
      </c>
      <c r="G74" s="131">
        <v>2022.68474692898</v>
      </c>
      <c r="H74" s="131">
        <f t="shared" si="44"/>
        <v>6068.05424078694</v>
      </c>
      <c r="I74" s="137">
        <f t="shared" si="31"/>
        <v>0.26412702362614</v>
      </c>
      <c r="J74" s="138">
        <v>9572</v>
      </c>
      <c r="K74" s="138">
        <f t="shared" si="45"/>
        <v>28716</v>
      </c>
      <c r="L74" s="139">
        <v>2223.84310936976</v>
      </c>
      <c r="M74" s="139">
        <f t="shared" si="46"/>
        <v>6671.52932810928</v>
      </c>
      <c r="N74" s="140">
        <f t="shared" si="32"/>
        <v>0.232327947071642</v>
      </c>
      <c r="O74" s="141">
        <v>11486</v>
      </c>
      <c r="P74" s="141">
        <f t="shared" si="47"/>
        <v>34458</v>
      </c>
      <c r="Q74" s="150">
        <v>2426.26499838301</v>
      </c>
      <c r="R74" s="150">
        <f t="shared" si="48"/>
        <v>7278.79499514903</v>
      </c>
      <c r="S74" s="151">
        <f t="shared" si="33"/>
        <v>0.211236722826311</v>
      </c>
      <c r="T74" s="85">
        <v>23000.16</v>
      </c>
      <c r="U74" s="85">
        <v>6286.28</v>
      </c>
      <c r="V74" s="85"/>
      <c r="W74" s="85"/>
      <c r="X74" s="137">
        <f t="shared" si="34"/>
        <v>1.00113867850614</v>
      </c>
      <c r="Y74" s="137">
        <f t="shared" si="35"/>
        <v>1.03596305348529</v>
      </c>
      <c r="Z74" s="140">
        <f t="shared" si="36"/>
        <v>0.800952778938571</v>
      </c>
      <c r="AA74" s="140">
        <f t="shared" si="37"/>
        <v>0.942254720145484</v>
      </c>
      <c r="AB74" s="151">
        <f t="shared" si="38"/>
        <v>0.667483893435487</v>
      </c>
      <c r="AC74" s="151">
        <f t="shared" si="39"/>
        <v>0.863642952465278</v>
      </c>
      <c r="AD74" s="83">
        <v>3</v>
      </c>
      <c r="AE74" s="165">
        <v>1200</v>
      </c>
      <c r="AF74" s="166">
        <v>400</v>
      </c>
      <c r="AG74" s="174">
        <f t="shared" si="40"/>
        <v>800</v>
      </c>
      <c r="AH74" s="175">
        <f t="shared" si="28"/>
        <v>51.8286178131017</v>
      </c>
      <c r="AI74" s="176">
        <f>AH74/2</f>
        <v>25.9143089065509</v>
      </c>
      <c r="AJ74" s="175">
        <f t="shared" si="29"/>
        <v>2.72782199016325</v>
      </c>
      <c r="AK74" s="176">
        <f>AJ74/2</f>
        <v>1.36391099508163</v>
      </c>
      <c r="AL74" s="177"/>
      <c r="AM74" s="175"/>
      <c r="AN74" s="178">
        <v>0.805225</v>
      </c>
      <c r="AO74" s="182" t="s">
        <v>236</v>
      </c>
    </row>
    <row r="75" customFormat="1" ht="14.25" customHeight="1" spans="1:41">
      <c r="A75" s="89">
        <v>72</v>
      </c>
      <c r="B75" s="81">
        <v>343</v>
      </c>
      <c r="C75" s="82" t="s">
        <v>38</v>
      </c>
      <c r="D75" s="81" t="s">
        <v>28</v>
      </c>
      <c r="E75" s="130">
        <v>31328</v>
      </c>
      <c r="F75" s="130">
        <f t="shared" si="43"/>
        <v>93984</v>
      </c>
      <c r="G75" s="131">
        <v>7259.05055688438</v>
      </c>
      <c r="H75" s="131">
        <f t="shared" si="44"/>
        <v>21777.1516706531</v>
      </c>
      <c r="I75" s="137">
        <f t="shared" si="31"/>
        <v>0.231711266499118</v>
      </c>
      <c r="J75" s="138">
        <v>39160</v>
      </c>
      <c r="K75" s="138">
        <f t="shared" si="45"/>
        <v>117480</v>
      </c>
      <c r="L75" s="139">
        <v>7981.38851156206</v>
      </c>
      <c r="M75" s="139">
        <f t="shared" si="46"/>
        <v>23944.1655346862</v>
      </c>
      <c r="N75" s="140">
        <f t="shared" si="32"/>
        <v>0.203814824095047</v>
      </c>
      <c r="O75" s="141">
        <v>46992</v>
      </c>
      <c r="P75" s="141">
        <f t="shared" si="47"/>
        <v>140976</v>
      </c>
      <c r="Q75" s="150">
        <v>8708.18534250319</v>
      </c>
      <c r="R75" s="150">
        <f t="shared" si="48"/>
        <v>26124.5560275096</v>
      </c>
      <c r="S75" s="151">
        <f t="shared" si="33"/>
        <v>0.185312081684184</v>
      </c>
      <c r="T75" s="85">
        <v>94084.43</v>
      </c>
      <c r="U75" s="85">
        <v>23952.24</v>
      </c>
      <c r="V75" s="85"/>
      <c r="W75" s="85"/>
      <c r="X75" s="137">
        <f t="shared" si="34"/>
        <v>1.00106858614232</v>
      </c>
      <c r="Y75" s="137">
        <f t="shared" si="35"/>
        <v>1.09987937643278</v>
      </c>
      <c r="Z75" s="140">
        <f t="shared" si="36"/>
        <v>0.800854868913858</v>
      </c>
      <c r="AA75" s="140">
        <f t="shared" si="37"/>
        <v>1.00033722057685</v>
      </c>
      <c r="AB75" s="151">
        <f t="shared" si="38"/>
        <v>0.667379057428215</v>
      </c>
      <c r="AC75" s="151">
        <f t="shared" si="39"/>
        <v>0.916847734169258</v>
      </c>
      <c r="AD75" s="83">
        <v>3</v>
      </c>
      <c r="AE75" s="165">
        <v>1200</v>
      </c>
      <c r="AF75" s="166">
        <v>400</v>
      </c>
      <c r="AG75" s="174">
        <f t="shared" si="40"/>
        <v>800</v>
      </c>
      <c r="AH75" s="175">
        <f t="shared" si="28"/>
        <v>516.58347821988</v>
      </c>
      <c r="AI75" s="176">
        <v>0</v>
      </c>
      <c r="AJ75" s="175">
        <f t="shared" si="29"/>
        <v>27.1886041168358</v>
      </c>
      <c r="AK75" s="176">
        <v>0</v>
      </c>
      <c r="AL75" s="177"/>
      <c r="AM75" s="175"/>
      <c r="AN75" s="178">
        <v>0.76099875</v>
      </c>
      <c r="AO75" s="183" t="s">
        <v>237</v>
      </c>
    </row>
    <row r="76" customFormat="1" ht="14.25" customHeight="1" spans="1:41">
      <c r="A76" s="89">
        <v>73</v>
      </c>
      <c r="B76" s="81">
        <v>573</v>
      </c>
      <c r="C76" s="82" t="s">
        <v>161</v>
      </c>
      <c r="D76" s="81" t="s">
        <v>31</v>
      </c>
      <c r="E76" s="130">
        <v>8020</v>
      </c>
      <c r="F76" s="130">
        <f t="shared" si="43"/>
        <v>24060</v>
      </c>
      <c r="G76" s="131">
        <v>2139.34440805159</v>
      </c>
      <c r="H76" s="131">
        <f t="shared" si="44"/>
        <v>6418.03322415477</v>
      </c>
      <c r="I76" s="137">
        <f t="shared" si="31"/>
        <v>0.266751173073764</v>
      </c>
      <c r="J76" s="138">
        <v>10025</v>
      </c>
      <c r="K76" s="138">
        <f t="shared" si="45"/>
        <v>30075</v>
      </c>
      <c r="L76" s="139">
        <v>2352.22757396335</v>
      </c>
      <c r="M76" s="139">
        <f t="shared" si="46"/>
        <v>7056.68272189005</v>
      </c>
      <c r="N76" s="140">
        <f t="shared" si="32"/>
        <v>0.234636166978888</v>
      </c>
      <c r="O76" s="141">
        <v>12030</v>
      </c>
      <c r="P76" s="141">
        <f t="shared" si="47"/>
        <v>36090</v>
      </c>
      <c r="Q76" s="150">
        <v>2566.42483349186</v>
      </c>
      <c r="R76" s="150">
        <f t="shared" si="48"/>
        <v>7699.27450047558</v>
      </c>
      <c r="S76" s="151">
        <f t="shared" si="33"/>
        <v>0.213335397630246</v>
      </c>
      <c r="T76" s="85">
        <v>24077.67</v>
      </c>
      <c r="U76" s="85">
        <v>6675.89</v>
      </c>
      <c r="V76" s="85"/>
      <c r="W76" s="85"/>
      <c r="X76" s="137">
        <f t="shared" si="34"/>
        <v>1.00073441396509</v>
      </c>
      <c r="Y76" s="137">
        <f t="shared" si="35"/>
        <v>1.04017691508276</v>
      </c>
      <c r="Z76" s="140">
        <f t="shared" si="36"/>
        <v>0.80058753117207</v>
      </c>
      <c r="AA76" s="140">
        <f t="shared" si="37"/>
        <v>0.946037998745669</v>
      </c>
      <c r="AB76" s="151">
        <f t="shared" si="38"/>
        <v>0.667156275976725</v>
      </c>
      <c r="AC76" s="151">
        <f t="shared" si="39"/>
        <v>0.867080398235916</v>
      </c>
      <c r="AD76" s="83">
        <v>3</v>
      </c>
      <c r="AE76" s="165">
        <v>1200</v>
      </c>
      <c r="AF76" s="166">
        <v>400</v>
      </c>
      <c r="AG76" s="174">
        <f t="shared" si="40"/>
        <v>800</v>
      </c>
      <c r="AH76" s="175">
        <f t="shared" si="28"/>
        <v>61.2409842632421</v>
      </c>
      <c r="AI76" s="176">
        <f>AH76/2</f>
        <v>30.620492131621</v>
      </c>
      <c r="AJ76" s="175">
        <f t="shared" si="29"/>
        <v>3.22320969806537</v>
      </c>
      <c r="AK76" s="176">
        <f>AJ76/2</f>
        <v>1.61160484903269</v>
      </c>
      <c r="AL76" s="177"/>
      <c r="AM76" s="175"/>
      <c r="AN76" s="178">
        <v>0.83147125</v>
      </c>
      <c r="AO76" s="182" t="s">
        <v>236</v>
      </c>
    </row>
    <row r="77" customFormat="1" ht="14.25" customHeight="1" spans="1:41">
      <c r="A77" s="89">
        <v>74</v>
      </c>
      <c r="B77" s="81">
        <v>598</v>
      </c>
      <c r="C77" s="82" t="s">
        <v>84</v>
      </c>
      <c r="D77" s="81" t="s">
        <v>31</v>
      </c>
      <c r="E77" s="130">
        <v>12292</v>
      </c>
      <c r="F77" s="130">
        <f t="shared" si="43"/>
        <v>36876</v>
      </c>
      <c r="G77" s="131">
        <v>3186.71038199342</v>
      </c>
      <c r="H77" s="131">
        <f t="shared" si="44"/>
        <v>9560.13114598026</v>
      </c>
      <c r="I77" s="137">
        <f t="shared" si="31"/>
        <v>0.259250763260122</v>
      </c>
      <c r="J77" s="138">
        <v>15365</v>
      </c>
      <c r="K77" s="138">
        <f t="shared" si="45"/>
        <v>46095</v>
      </c>
      <c r="L77" s="139">
        <v>3503.8154691451</v>
      </c>
      <c r="M77" s="139">
        <f t="shared" si="46"/>
        <v>10511.4464074353</v>
      </c>
      <c r="N77" s="140">
        <f t="shared" si="32"/>
        <v>0.228038754906938</v>
      </c>
      <c r="O77" s="141">
        <v>18438</v>
      </c>
      <c r="P77" s="141">
        <f t="shared" si="47"/>
        <v>55314</v>
      </c>
      <c r="Q77" s="150">
        <v>3822.87799510636</v>
      </c>
      <c r="R77" s="150">
        <f t="shared" si="48"/>
        <v>11468.6339853191</v>
      </c>
      <c r="S77" s="151">
        <f t="shared" si="33"/>
        <v>0.207336912631867</v>
      </c>
      <c r="T77" s="85">
        <v>36785.61</v>
      </c>
      <c r="U77" s="85">
        <v>9638.37</v>
      </c>
      <c r="V77" s="85"/>
      <c r="W77" s="85"/>
      <c r="X77" s="137">
        <f t="shared" si="34"/>
        <v>0.9975488122356</v>
      </c>
      <c r="Y77" s="137">
        <f t="shared" si="35"/>
        <v>1.00818386827807</v>
      </c>
      <c r="Z77" s="140">
        <f t="shared" si="36"/>
        <v>0.79803904978848</v>
      </c>
      <c r="AA77" s="140">
        <f t="shared" si="37"/>
        <v>0.916940412042844</v>
      </c>
      <c r="AB77" s="151">
        <f t="shared" si="38"/>
        <v>0.6650325414904</v>
      </c>
      <c r="AC77" s="151">
        <f t="shared" si="39"/>
        <v>0.840411335154474</v>
      </c>
      <c r="AD77" s="83">
        <v>3</v>
      </c>
      <c r="AE77" s="165">
        <v>1200</v>
      </c>
      <c r="AF77" s="166"/>
      <c r="AG77" s="174">
        <f t="shared" si="40"/>
        <v>1200</v>
      </c>
      <c r="AH77" s="175"/>
      <c r="AI77" s="176"/>
      <c r="AJ77" s="175"/>
      <c r="AK77" s="176"/>
      <c r="AL77" s="177">
        <v>-100</v>
      </c>
      <c r="AM77" s="175">
        <v>0</v>
      </c>
      <c r="AN77" s="178">
        <v>0.873619285714286</v>
      </c>
      <c r="AO77" s="182"/>
    </row>
    <row r="78" customFormat="1" ht="14.25" customHeight="1" spans="1:41">
      <c r="A78" s="89">
        <v>75</v>
      </c>
      <c r="B78" s="81">
        <v>750</v>
      </c>
      <c r="C78" s="82" t="s">
        <v>30</v>
      </c>
      <c r="D78" s="81" t="s">
        <v>31</v>
      </c>
      <c r="E78" s="130">
        <v>32200</v>
      </c>
      <c r="F78" s="130">
        <f t="shared" si="43"/>
        <v>96600</v>
      </c>
      <c r="G78" s="131">
        <v>9053.75072313216</v>
      </c>
      <c r="H78" s="131">
        <f t="shared" si="44"/>
        <v>27161.2521693965</v>
      </c>
      <c r="I78" s="137">
        <f t="shared" si="31"/>
        <v>0.281172382705968</v>
      </c>
      <c r="J78" s="138">
        <v>40250</v>
      </c>
      <c r="K78" s="138">
        <f t="shared" si="45"/>
        <v>120750</v>
      </c>
      <c r="L78" s="139">
        <v>9954.67677789101</v>
      </c>
      <c r="M78" s="139">
        <f t="shared" si="46"/>
        <v>29864.030333673</v>
      </c>
      <c r="N78" s="140">
        <f t="shared" si="32"/>
        <v>0.247321162183628</v>
      </c>
      <c r="O78" s="141">
        <v>48300</v>
      </c>
      <c r="P78" s="141">
        <f t="shared" si="47"/>
        <v>144900</v>
      </c>
      <c r="Q78" s="150">
        <v>10861.1641045928</v>
      </c>
      <c r="R78" s="150">
        <f t="shared" si="48"/>
        <v>32583.4923137784</v>
      </c>
      <c r="S78" s="151">
        <f t="shared" si="33"/>
        <v>0.224868822041259</v>
      </c>
      <c r="T78" s="85">
        <v>93768.78</v>
      </c>
      <c r="U78" s="85">
        <v>29808.33</v>
      </c>
      <c r="V78" s="85"/>
      <c r="W78" s="85"/>
      <c r="X78" s="137">
        <f t="shared" si="34"/>
        <v>0.970691304347826</v>
      </c>
      <c r="Y78" s="137">
        <f t="shared" si="35"/>
        <v>1.09745787175401</v>
      </c>
      <c r="Z78" s="140">
        <f t="shared" si="36"/>
        <v>0.776553043478261</v>
      </c>
      <c r="AA78" s="140">
        <f t="shared" si="37"/>
        <v>0.998134868835497</v>
      </c>
      <c r="AB78" s="151">
        <f t="shared" si="38"/>
        <v>0.647127536231884</v>
      </c>
      <c r="AC78" s="151">
        <f t="shared" si="39"/>
        <v>0.914829193658751</v>
      </c>
      <c r="AD78" s="83">
        <v>3</v>
      </c>
      <c r="AE78" s="165">
        <v>1200</v>
      </c>
      <c r="AF78" s="166"/>
      <c r="AG78" s="174">
        <f t="shared" si="40"/>
        <v>1200</v>
      </c>
      <c r="AH78" s="175"/>
      <c r="AI78" s="176"/>
      <c r="AJ78" s="175"/>
      <c r="AK78" s="176"/>
      <c r="AL78" s="177">
        <v>-100</v>
      </c>
      <c r="AM78" s="175">
        <v>0</v>
      </c>
      <c r="AN78" s="178">
        <v>1.02014930232558</v>
      </c>
      <c r="AO78" s="181"/>
    </row>
    <row r="79" customFormat="1" ht="14.25" customHeight="1" spans="1:41">
      <c r="A79" s="89">
        <v>76</v>
      </c>
      <c r="B79" s="81">
        <v>515</v>
      </c>
      <c r="C79" s="82" t="s">
        <v>247</v>
      </c>
      <c r="D79" s="81" t="s">
        <v>34</v>
      </c>
      <c r="E79" s="130">
        <v>12166</v>
      </c>
      <c r="F79" s="130">
        <f t="shared" si="43"/>
        <v>36498</v>
      </c>
      <c r="G79" s="131">
        <v>3441.24552671288</v>
      </c>
      <c r="H79" s="131">
        <f t="shared" si="44"/>
        <v>10323.7365801386</v>
      </c>
      <c r="I79" s="137">
        <f t="shared" si="31"/>
        <v>0.282857597132408</v>
      </c>
      <c r="J79" s="138">
        <v>15207</v>
      </c>
      <c r="K79" s="138">
        <f t="shared" si="45"/>
        <v>45621</v>
      </c>
      <c r="L79" s="139">
        <v>3783.55464789712</v>
      </c>
      <c r="M79" s="139">
        <f t="shared" si="46"/>
        <v>11350.6639436914</v>
      </c>
      <c r="N79" s="140">
        <f t="shared" si="32"/>
        <v>0.248803488386738</v>
      </c>
      <c r="O79" s="141">
        <v>18249</v>
      </c>
      <c r="P79" s="141">
        <f t="shared" si="47"/>
        <v>54747</v>
      </c>
      <c r="Q79" s="150">
        <v>4128.22635974831</v>
      </c>
      <c r="R79" s="150">
        <f t="shared" si="48"/>
        <v>12384.6790792449</v>
      </c>
      <c r="S79" s="151">
        <f t="shared" si="33"/>
        <v>0.226216579524813</v>
      </c>
      <c r="T79" s="85">
        <v>35405.51</v>
      </c>
      <c r="U79" s="85">
        <v>10312.68</v>
      </c>
      <c r="V79" s="85"/>
      <c r="W79" s="85"/>
      <c r="X79" s="137">
        <f t="shared" si="34"/>
        <v>0.970067126965861</v>
      </c>
      <c r="Y79" s="137">
        <f t="shared" si="35"/>
        <v>0.998929013729402</v>
      </c>
      <c r="Z79" s="140">
        <f t="shared" si="36"/>
        <v>0.776079217904035</v>
      </c>
      <c r="AA79" s="140">
        <f t="shared" si="37"/>
        <v>0.908553019555451</v>
      </c>
      <c r="AB79" s="151">
        <f t="shared" si="38"/>
        <v>0.646711417977241</v>
      </c>
      <c r="AC79" s="151">
        <f t="shared" si="39"/>
        <v>0.832696586969516</v>
      </c>
      <c r="AD79" s="83">
        <v>3</v>
      </c>
      <c r="AE79" s="165">
        <v>1200</v>
      </c>
      <c r="AF79" s="166"/>
      <c r="AG79" s="174">
        <f t="shared" si="40"/>
        <v>1200</v>
      </c>
      <c r="AH79" s="175"/>
      <c r="AI79" s="176"/>
      <c r="AJ79" s="175"/>
      <c r="AK79" s="176"/>
      <c r="AL79" s="177">
        <v>-100</v>
      </c>
      <c r="AM79" s="175">
        <f t="shared" ref="AM78:AM104" si="49">(U79-H79)*10%</f>
        <v>-1.10565801386001</v>
      </c>
      <c r="AN79" s="178">
        <v>0.957120588235294</v>
      </c>
      <c r="AO79" s="181"/>
    </row>
    <row r="80" customFormat="1" ht="14.25" customHeight="1" spans="1:41">
      <c r="A80" s="89">
        <v>77</v>
      </c>
      <c r="B80" s="81">
        <v>571</v>
      </c>
      <c r="C80" s="82" t="s">
        <v>36</v>
      </c>
      <c r="D80" s="81" t="s">
        <v>31</v>
      </c>
      <c r="E80" s="130">
        <v>26132</v>
      </c>
      <c r="F80" s="130">
        <f t="shared" si="43"/>
        <v>78396</v>
      </c>
      <c r="G80" s="131">
        <v>7036.42934745486</v>
      </c>
      <c r="H80" s="131">
        <f t="shared" si="44"/>
        <v>21109.2880423646</v>
      </c>
      <c r="I80" s="137">
        <f t="shared" si="31"/>
        <v>0.269264860992456</v>
      </c>
      <c r="J80" s="138">
        <v>32665</v>
      </c>
      <c r="K80" s="138">
        <f t="shared" si="45"/>
        <v>97995</v>
      </c>
      <c r="L80" s="139">
        <v>7736.6145773613</v>
      </c>
      <c r="M80" s="139">
        <f t="shared" si="46"/>
        <v>23209.8437320839</v>
      </c>
      <c r="N80" s="140">
        <f t="shared" si="32"/>
        <v>0.236847224165354</v>
      </c>
      <c r="O80" s="141">
        <v>39198</v>
      </c>
      <c r="P80" s="141">
        <f t="shared" si="47"/>
        <v>117594</v>
      </c>
      <c r="Q80" s="150">
        <v>8441.12193831655</v>
      </c>
      <c r="R80" s="150">
        <f t="shared" si="48"/>
        <v>25323.3658149496</v>
      </c>
      <c r="S80" s="151">
        <f t="shared" si="33"/>
        <v>0.215345730351461</v>
      </c>
      <c r="T80" s="85">
        <v>75617.07</v>
      </c>
      <c r="U80" s="85">
        <v>21469.27</v>
      </c>
      <c r="V80" s="85"/>
      <c r="W80" s="85"/>
      <c r="X80" s="137">
        <f t="shared" si="34"/>
        <v>0.964552655747742</v>
      </c>
      <c r="Y80" s="137">
        <f t="shared" si="35"/>
        <v>1.01705324958914</v>
      </c>
      <c r="Z80" s="140">
        <f t="shared" si="36"/>
        <v>0.771642124598194</v>
      </c>
      <c r="AA80" s="140">
        <f t="shared" si="37"/>
        <v>0.925007089570455</v>
      </c>
      <c r="AB80" s="151">
        <f t="shared" si="38"/>
        <v>0.643035103831828</v>
      </c>
      <c r="AC80" s="151">
        <f t="shared" si="39"/>
        <v>0.847804756953977</v>
      </c>
      <c r="AD80" s="83">
        <v>3</v>
      </c>
      <c r="AE80" s="165">
        <v>1200</v>
      </c>
      <c r="AF80" s="166"/>
      <c r="AG80" s="174">
        <f t="shared" si="40"/>
        <v>1200</v>
      </c>
      <c r="AH80" s="175"/>
      <c r="AI80" s="176"/>
      <c r="AJ80" s="175"/>
      <c r="AK80" s="176"/>
      <c r="AL80" s="177">
        <v>-100</v>
      </c>
      <c r="AM80" s="175">
        <v>0</v>
      </c>
      <c r="AN80" s="178">
        <v>0.863999393939394</v>
      </c>
      <c r="AO80" s="182"/>
    </row>
    <row r="81" customFormat="1" ht="14.25" customHeight="1" spans="1:41">
      <c r="A81" s="89">
        <v>78</v>
      </c>
      <c r="B81" s="81">
        <v>377</v>
      </c>
      <c r="C81" s="82" t="s">
        <v>89</v>
      </c>
      <c r="D81" s="81" t="s">
        <v>31</v>
      </c>
      <c r="E81" s="130">
        <v>13748</v>
      </c>
      <c r="F81" s="130">
        <f t="shared" si="43"/>
        <v>41244</v>
      </c>
      <c r="G81" s="131">
        <v>3918.18380575668</v>
      </c>
      <c r="H81" s="131">
        <f t="shared" si="44"/>
        <v>11754.55141727</v>
      </c>
      <c r="I81" s="137">
        <f t="shared" si="31"/>
        <v>0.285000276822569</v>
      </c>
      <c r="J81" s="138">
        <v>17185</v>
      </c>
      <c r="K81" s="138">
        <f t="shared" si="45"/>
        <v>51555</v>
      </c>
      <c r="L81" s="139">
        <v>4308.0767888848</v>
      </c>
      <c r="M81" s="139">
        <f t="shared" si="46"/>
        <v>12924.2303666544</v>
      </c>
      <c r="N81" s="140">
        <f t="shared" si="32"/>
        <v>0.250688204182997</v>
      </c>
      <c r="O81" s="141">
        <v>20622</v>
      </c>
      <c r="P81" s="141">
        <f t="shared" si="47"/>
        <v>61866</v>
      </c>
      <c r="Q81" s="150">
        <v>4700.37651882235</v>
      </c>
      <c r="R81" s="150">
        <f t="shared" si="48"/>
        <v>14101.129556467</v>
      </c>
      <c r="S81" s="151">
        <f t="shared" si="33"/>
        <v>0.227930196820015</v>
      </c>
      <c r="T81" s="85">
        <v>39626.59</v>
      </c>
      <c r="U81" s="85">
        <v>12144.22</v>
      </c>
      <c r="V81" s="85"/>
      <c r="W81" s="85"/>
      <c r="X81" s="137">
        <f t="shared" si="34"/>
        <v>0.960784356512462</v>
      </c>
      <c r="Y81" s="137">
        <f t="shared" si="35"/>
        <v>1.03315044265811</v>
      </c>
      <c r="Z81" s="140">
        <f t="shared" si="36"/>
        <v>0.76862748520997</v>
      </c>
      <c r="AA81" s="140">
        <f t="shared" si="37"/>
        <v>0.939647441702456</v>
      </c>
      <c r="AB81" s="151">
        <f t="shared" si="38"/>
        <v>0.640522904341642</v>
      </c>
      <c r="AC81" s="151">
        <f t="shared" si="39"/>
        <v>0.861223205656633</v>
      </c>
      <c r="AD81" s="83">
        <v>3</v>
      </c>
      <c r="AE81" s="165">
        <v>1200</v>
      </c>
      <c r="AF81" s="166"/>
      <c r="AG81" s="174">
        <f t="shared" si="40"/>
        <v>1200</v>
      </c>
      <c r="AH81" s="175"/>
      <c r="AI81" s="176"/>
      <c r="AJ81" s="175"/>
      <c r="AK81" s="176"/>
      <c r="AL81" s="177">
        <v>-100</v>
      </c>
      <c r="AM81" s="175">
        <v>0</v>
      </c>
      <c r="AN81" s="178">
        <v>0.897721333333333</v>
      </c>
      <c r="AO81" s="182"/>
    </row>
    <row r="82" customFormat="1" ht="14.25" customHeight="1" spans="1:41">
      <c r="A82" s="89">
        <v>79</v>
      </c>
      <c r="B82" s="83">
        <v>105396</v>
      </c>
      <c r="C82" s="118" t="s">
        <v>218</v>
      </c>
      <c r="D82" s="89" t="s">
        <v>31</v>
      </c>
      <c r="E82" s="130">
        <v>2562</v>
      </c>
      <c r="F82" s="130">
        <f t="shared" si="43"/>
        <v>7686</v>
      </c>
      <c r="G82" s="131">
        <v>815.349346078037</v>
      </c>
      <c r="H82" s="131">
        <f t="shared" si="44"/>
        <v>2446.04803823411</v>
      </c>
      <c r="I82" s="137">
        <f t="shared" si="31"/>
        <v>0.318247207680733</v>
      </c>
      <c r="J82" s="138">
        <v>3202</v>
      </c>
      <c r="K82" s="138">
        <f t="shared" si="45"/>
        <v>9606</v>
      </c>
      <c r="L82" s="139">
        <v>896.343651399868</v>
      </c>
      <c r="M82" s="139">
        <f t="shared" si="46"/>
        <v>2689.0309541996</v>
      </c>
      <c r="N82" s="140">
        <f t="shared" si="32"/>
        <v>0.279932433291651</v>
      </c>
      <c r="O82" s="141">
        <v>3843</v>
      </c>
      <c r="P82" s="141">
        <f t="shared" si="47"/>
        <v>11529</v>
      </c>
      <c r="Q82" s="150">
        <v>978.11871799165</v>
      </c>
      <c r="R82" s="150">
        <f t="shared" si="48"/>
        <v>2934.35615397495</v>
      </c>
      <c r="S82" s="151">
        <f t="shared" si="33"/>
        <v>0.254519572727466</v>
      </c>
      <c r="T82" s="85">
        <v>7352.15</v>
      </c>
      <c r="U82" s="85">
        <v>2287.97</v>
      </c>
      <c r="V82" s="85"/>
      <c r="W82" s="85"/>
      <c r="X82" s="137">
        <f t="shared" si="34"/>
        <v>0.956563882383554</v>
      </c>
      <c r="Y82" s="137">
        <f t="shared" si="35"/>
        <v>0.935374107227987</v>
      </c>
      <c r="Z82" s="140">
        <f t="shared" si="36"/>
        <v>0.765370601707266</v>
      </c>
      <c r="AA82" s="140">
        <f t="shared" si="37"/>
        <v>0.850852979742296</v>
      </c>
      <c r="AB82" s="151">
        <f t="shared" si="38"/>
        <v>0.63770925492237</v>
      </c>
      <c r="AC82" s="151">
        <f t="shared" si="39"/>
        <v>0.77971789378759</v>
      </c>
      <c r="AD82" s="83">
        <v>3</v>
      </c>
      <c r="AE82" s="165">
        <v>1200</v>
      </c>
      <c r="AF82" s="166"/>
      <c r="AG82" s="174">
        <f t="shared" si="40"/>
        <v>1200</v>
      </c>
      <c r="AH82" s="175"/>
      <c r="AI82" s="176"/>
      <c r="AJ82" s="175"/>
      <c r="AK82" s="176"/>
      <c r="AL82" s="177">
        <v>-100</v>
      </c>
      <c r="AM82" s="175">
        <f t="shared" si="49"/>
        <v>-15.807803823411</v>
      </c>
      <c r="AN82" s="178">
        <v>0.8205675</v>
      </c>
      <c r="AO82" s="182"/>
    </row>
    <row r="83" customFormat="1" ht="14.25" customHeight="1" spans="1:41">
      <c r="A83" s="89">
        <v>80</v>
      </c>
      <c r="B83" s="81">
        <v>103639</v>
      </c>
      <c r="C83" s="82" t="s">
        <v>133</v>
      </c>
      <c r="D83" s="81" t="s">
        <v>31</v>
      </c>
      <c r="E83" s="130">
        <v>9360</v>
      </c>
      <c r="F83" s="130">
        <f t="shared" si="43"/>
        <v>28080</v>
      </c>
      <c r="G83" s="131">
        <v>2440.02399593943</v>
      </c>
      <c r="H83" s="131">
        <f t="shared" si="44"/>
        <v>7320.07198781829</v>
      </c>
      <c r="I83" s="137">
        <f t="shared" si="31"/>
        <v>0.260686324352503</v>
      </c>
      <c r="J83" s="138">
        <v>11700</v>
      </c>
      <c r="K83" s="138">
        <f t="shared" si="45"/>
        <v>35100</v>
      </c>
      <c r="L83" s="139">
        <v>2682.82736654274</v>
      </c>
      <c r="M83" s="139">
        <f t="shared" si="46"/>
        <v>8048.48209962822</v>
      </c>
      <c r="N83" s="140">
        <f t="shared" si="32"/>
        <v>0.229301484319892</v>
      </c>
      <c r="O83" s="141">
        <v>14040</v>
      </c>
      <c r="P83" s="141">
        <f t="shared" si="47"/>
        <v>42120</v>
      </c>
      <c r="Q83" s="150">
        <v>2927.12952338434</v>
      </c>
      <c r="R83" s="150">
        <f t="shared" si="48"/>
        <v>8781.38857015302</v>
      </c>
      <c r="S83" s="151">
        <f t="shared" si="33"/>
        <v>0.208485008788058</v>
      </c>
      <c r="T83" s="85">
        <v>26554.38</v>
      </c>
      <c r="U83" s="85">
        <v>8344.24</v>
      </c>
      <c r="V83" s="85"/>
      <c r="W83" s="85"/>
      <c r="X83" s="137">
        <f t="shared" si="34"/>
        <v>0.945668803418803</v>
      </c>
      <c r="Y83" s="137">
        <f t="shared" si="35"/>
        <v>1.13991228691276</v>
      </c>
      <c r="Z83" s="140">
        <f t="shared" si="36"/>
        <v>0.756535042735043</v>
      </c>
      <c r="AA83" s="140">
        <f t="shared" si="37"/>
        <v>1.03674704083462</v>
      </c>
      <c r="AB83" s="151">
        <f t="shared" si="38"/>
        <v>0.630445868945869</v>
      </c>
      <c r="AC83" s="151">
        <f t="shared" si="39"/>
        <v>0.950218741983604</v>
      </c>
      <c r="AD83" s="83">
        <v>3</v>
      </c>
      <c r="AE83" s="165">
        <v>1200</v>
      </c>
      <c r="AF83" s="166"/>
      <c r="AG83" s="174">
        <f t="shared" si="40"/>
        <v>1200</v>
      </c>
      <c r="AH83" s="175"/>
      <c r="AI83" s="176"/>
      <c r="AJ83" s="175"/>
      <c r="AK83" s="176"/>
      <c r="AL83" s="177">
        <v>-100</v>
      </c>
      <c r="AM83" s="175">
        <v>0</v>
      </c>
      <c r="AN83" s="178">
        <v>1.09222083333333</v>
      </c>
      <c r="AO83" s="181"/>
    </row>
    <row r="84" customFormat="1" ht="14.25" customHeight="1" spans="1:41">
      <c r="A84" s="89">
        <v>81</v>
      </c>
      <c r="B84" s="81">
        <v>752</v>
      </c>
      <c r="C84" s="82" t="s">
        <v>191</v>
      </c>
      <c r="D84" s="81" t="s">
        <v>28</v>
      </c>
      <c r="E84" s="130">
        <v>7816</v>
      </c>
      <c r="F84" s="130">
        <f t="shared" si="43"/>
        <v>23448</v>
      </c>
      <c r="G84" s="131">
        <v>1649.53043390084</v>
      </c>
      <c r="H84" s="131">
        <f t="shared" si="44"/>
        <v>4948.59130170252</v>
      </c>
      <c r="I84" s="137">
        <f t="shared" si="31"/>
        <v>0.211045347223751</v>
      </c>
      <c r="J84" s="138">
        <v>9770</v>
      </c>
      <c r="K84" s="138">
        <f t="shared" si="45"/>
        <v>29310</v>
      </c>
      <c r="L84" s="139">
        <v>1813.67289722512</v>
      </c>
      <c r="M84" s="139">
        <f t="shared" si="46"/>
        <v>5441.01869167536</v>
      </c>
      <c r="N84" s="140">
        <f t="shared" si="32"/>
        <v>0.185636939327034</v>
      </c>
      <c r="O84" s="141">
        <v>11724</v>
      </c>
      <c r="P84" s="141">
        <f t="shared" si="47"/>
        <v>35172</v>
      </c>
      <c r="Q84" s="150">
        <v>1978.82858563166</v>
      </c>
      <c r="R84" s="150">
        <f t="shared" si="48"/>
        <v>5936.48575689498</v>
      </c>
      <c r="S84" s="151">
        <f t="shared" si="33"/>
        <v>0.168784423885334</v>
      </c>
      <c r="T84" s="85">
        <v>21645.98</v>
      </c>
      <c r="U84" s="85">
        <v>5944.45</v>
      </c>
      <c r="V84" s="85"/>
      <c r="W84" s="85"/>
      <c r="X84" s="137">
        <f t="shared" si="34"/>
        <v>0.923148242920505</v>
      </c>
      <c r="Y84" s="137">
        <f t="shared" si="35"/>
        <v>1.20124084564326</v>
      </c>
      <c r="Z84" s="140">
        <f t="shared" si="36"/>
        <v>0.738518594336404</v>
      </c>
      <c r="AA84" s="140">
        <f t="shared" si="37"/>
        <v>1.09252519369119</v>
      </c>
      <c r="AB84" s="151">
        <f t="shared" si="38"/>
        <v>0.615432161947003</v>
      </c>
      <c r="AC84" s="151">
        <f t="shared" si="39"/>
        <v>1.00134157537492</v>
      </c>
      <c r="AD84" s="83">
        <v>3</v>
      </c>
      <c r="AE84" s="165">
        <v>1200</v>
      </c>
      <c r="AF84" s="166"/>
      <c r="AG84" s="174">
        <f t="shared" si="40"/>
        <v>1200</v>
      </c>
      <c r="AH84" s="175"/>
      <c r="AI84" s="176"/>
      <c r="AJ84" s="175"/>
      <c r="AK84" s="176"/>
      <c r="AL84" s="177">
        <v>-100</v>
      </c>
      <c r="AM84" s="175">
        <v>0</v>
      </c>
      <c r="AN84" s="178">
        <v>1.15222419354839</v>
      </c>
      <c r="AO84" s="181"/>
    </row>
    <row r="85" customFormat="1" ht="14.25" customHeight="1" spans="1:41">
      <c r="A85" s="89">
        <v>82</v>
      </c>
      <c r="B85" s="81">
        <v>387</v>
      </c>
      <c r="C85" s="82" t="s">
        <v>50</v>
      </c>
      <c r="D85" s="81" t="s">
        <v>31</v>
      </c>
      <c r="E85" s="130">
        <v>17498</v>
      </c>
      <c r="F85" s="130">
        <f t="shared" si="43"/>
        <v>52494</v>
      </c>
      <c r="G85" s="131">
        <v>4158.29728184378</v>
      </c>
      <c r="H85" s="131">
        <f t="shared" si="44"/>
        <v>12474.8918455313</v>
      </c>
      <c r="I85" s="137">
        <f t="shared" si="31"/>
        <v>0.237644146865001</v>
      </c>
      <c r="J85" s="138">
        <v>21873</v>
      </c>
      <c r="K85" s="138">
        <f t="shared" si="45"/>
        <v>65619</v>
      </c>
      <c r="L85" s="139">
        <v>4572.18813741371</v>
      </c>
      <c r="M85" s="139">
        <f t="shared" si="46"/>
        <v>13716.5644122411</v>
      </c>
      <c r="N85" s="140">
        <f t="shared" si="32"/>
        <v>0.209033426480762</v>
      </c>
      <c r="O85" s="141">
        <v>26247</v>
      </c>
      <c r="P85" s="141">
        <f t="shared" si="47"/>
        <v>78741</v>
      </c>
      <c r="Q85" s="150">
        <v>4988.42419621677</v>
      </c>
      <c r="R85" s="150">
        <f t="shared" si="48"/>
        <v>14965.2725886503</v>
      </c>
      <c r="S85" s="151">
        <f t="shared" si="33"/>
        <v>0.190056928266726</v>
      </c>
      <c r="T85" s="85">
        <v>48049.9</v>
      </c>
      <c r="U85" s="85">
        <v>12882.11</v>
      </c>
      <c r="V85" s="85"/>
      <c r="W85" s="85"/>
      <c r="X85" s="137">
        <f t="shared" si="34"/>
        <v>0.915340800853431</v>
      </c>
      <c r="Y85" s="137">
        <f t="shared" si="35"/>
        <v>1.03264302083826</v>
      </c>
      <c r="Z85" s="140">
        <f t="shared" si="36"/>
        <v>0.732255901491946</v>
      </c>
      <c r="AA85" s="140">
        <f t="shared" si="37"/>
        <v>0.939164473904529</v>
      </c>
      <c r="AB85" s="151">
        <f t="shared" si="38"/>
        <v>0.610227200568954</v>
      </c>
      <c r="AC85" s="151">
        <f t="shared" si="39"/>
        <v>0.860800224231787</v>
      </c>
      <c r="AD85" s="83">
        <v>3</v>
      </c>
      <c r="AE85" s="165">
        <v>1200</v>
      </c>
      <c r="AF85" s="166"/>
      <c r="AG85" s="174">
        <f t="shared" si="40"/>
        <v>1200</v>
      </c>
      <c r="AH85" s="175"/>
      <c r="AI85" s="176"/>
      <c r="AJ85" s="175"/>
      <c r="AK85" s="176"/>
      <c r="AL85" s="177">
        <v>-100</v>
      </c>
      <c r="AM85" s="175">
        <v>0</v>
      </c>
      <c r="AN85" s="178">
        <v>0.898247142857143</v>
      </c>
      <c r="AO85" s="182"/>
    </row>
    <row r="86" customFormat="1" ht="14.25" customHeight="1" spans="1:41">
      <c r="A86" s="89">
        <v>83</v>
      </c>
      <c r="B86" s="81">
        <v>712</v>
      </c>
      <c r="C86" s="82" t="s">
        <v>40</v>
      </c>
      <c r="D86" s="81" t="s">
        <v>31</v>
      </c>
      <c r="E86" s="130">
        <v>18840</v>
      </c>
      <c r="F86" s="130">
        <f t="shared" si="43"/>
        <v>56520</v>
      </c>
      <c r="G86" s="131">
        <v>5277.76037870433</v>
      </c>
      <c r="H86" s="131">
        <f t="shared" si="44"/>
        <v>15833.281136113</v>
      </c>
      <c r="I86" s="137">
        <f t="shared" si="31"/>
        <v>0.280135901205113</v>
      </c>
      <c r="J86" s="138">
        <v>23550</v>
      </c>
      <c r="K86" s="138">
        <f t="shared" si="45"/>
        <v>70650</v>
      </c>
      <c r="L86" s="139">
        <v>5802.94292253117</v>
      </c>
      <c r="M86" s="139">
        <f t="shared" si="46"/>
        <v>17408.8287675935</v>
      </c>
      <c r="N86" s="140">
        <f t="shared" si="32"/>
        <v>0.24640946592489</v>
      </c>
      <c r="O86" s="141">
        <v>28260</v>
      </c>
      <c r="P86" s="141">
        <f t="shared" si="47"/>
        <v>84780</v>
      </c>
      <c r="Q86" s="150">
        <v>6331.36733391251</v>
      </c>
      <c r="R86" s="150">
        <f t="shared" si="48"/>
        <v>18994.1020017375</v>
      </c>
      <c r="S86" s="151">
        <f t="shared" si="33"/>
        <v>0.224039891504335</v>
      </c>
      <c r="T86" s="85">
        <v>51664.07</v>
      </c>
      <c r="U86" s="85">
        <v>16302.14</v>
      </c>
      <c r="V86" s="85"/>
      <c r="W86" s="85"/>
      <c r="X86" s="137">
        <f t="shared" si="34"/>
        <v>0.9140847487615</v>
      </c>
      <c r="Y86" s="137">
        <f t="shared" si="35"/>
        <v>1.02961223639348</v>
      </c>
      <c r="Z86" s="140">
        <f t="shared" si="36"/>
        <v>0.7312677990092</v>
      </c>
      <c r="AA86" s="140">
        <f t="shared" si="37"/>
        <v>0.936429452988038</v>
      </c>
      <c r="AB86" s="151">
        <f t="shared" si="38"/>
        <v>0.609389832507667</v>
      </c>
      <c r="AC86" s="151">
        <f t="shared" si="39"/>
        <v>0.858273794597331</v>
      </c>
      <c r="AD86" s="83">
        <v>3</v>
      </c>
      <c r="AE86" s="165">
        <v>1200</v>
      </c>
      <c r="AF86" s="166"/>
      <c r="AG86" s="174">
        <f t="shared" si="40"/>
        <v>1200</v>
      </c>
      <c r="AH86" s="175"/>
      <c r="AI86" s="176"/>
      <c r="AJ86" s="175"/>
      <c r="AK86" s="176"/>
      <c r="AL86" s="177">
        <v>-100</v>
      </c>
      <c r="AM86" s="175">
        <v>0</v>
      </c>
      <c r="AN86" s="178">
        <v>0.8980692</v>
      </c>
      <c r="AO86" s="182"/>
    </row>
    <row r="87" customFormat="1" ht="14.25" customHeight="1" spans="1:41">
      <c r="A87" s="89">
        <v>84</v>
      </c>
      <c r="B87" s="81">
        <v>581</v>
      </c>
      <c r="C87" s="82" t="s">
        <v>48</v>
      </c>
      <c r="D87" s="81" t="s">
        <v>28</v>
      </c>
      <c r="E87" s="130">
        <v>16823</v>
      </c>
      <c r="F87" s="130">
        <v>50469</v>
      </c>
      <c r="G87" s="131">
        <v>4737.59650163979</v>
      </c>
      <c r="H87" s="131">
        <f t="shared" si="44"/>
        <v>14212.7895049194</v>
      </c>
      <c r="I87" s="137">
        <f t="shared" si="31"/>
        <v>0.281614248447946</v>
      </c>
      <c r="J87" s="138">
        <v>21028</v>
      </c>
      <c r="K87" s="138">
        <f t="shared" si="45"/>
        <v>63084</v>
      </c>
      <c r="L87" s="139">
        <v>5208.84231218206</v>
      </c>
      <c r="M87" s="139">
        <f t="shared" si="46"/>
        <v>15626.5269365462</v>
      </c>
      <c r="N87" s="140">
        <f t="shared" si="32"/>
        <v>0.247709830330134</v>
      </c>
      <c r="O87" s="141">
        <v>25234</v>
      </c>
      <c r="P87" s="141">
        <f t="shared" si="47"/>
        <v>75702</v>
      </c>
      <c r="Q87" s="150">
        <v>5683.257147928</v>
      </c>
      <c r="R87" s="150">
        <f t="shared" si="48"/>
        <v>17049.771443784</v>
      </c>
      <c r="S87" s="151">
        <f t="shared" si="33"/>
        <v>0.225222206068321</v>
      </c>
      <c r="T87" s="85">
        <v>44233.59</v>
      </c>
      <c r="U87" s="85">
        <v>13266.33</v>
      </c>
      <c r="V87" s="85"/>
      <c r="W87" s="85"/>
      <c r="X87" s="137">
        <f t="shared" si="34"/>
        <v>0.87645069250431</v>
      </c>
      <c r="Y87" s="137">
        <f t="shared" si="35"/>
        <v>0.93340789965321</v>
      </c>
      <c r="Z87" s="140">
        <f t="shared" si="36"/>
        <v>0.701185562107666</v>
      </c>
      <c r="AA87" s="140">
        <f t="shared" si="37"/>
        <v>0.848962156074083</v>
      </c>
      <c r="AB87" s="151">
        <f t="shared" si="38"/>
        <v>0.584312039312039</v>
      </c>
      <c r="AC87" s="151">
        <f t="shared" si="39"/>
        <v>0.778094301365936</v>
      </c>
      <c r="AD87" s="83">
        <v>3</v>
      </c>
      <c r="AE87" s="165">
        <v>1200</v>
      </c>
      <c r="AF87" s="166"/>
      <c r="AG87" s="174">
        <f t="shared" si="40"/>
        <v>1200</v>
      </c>
      <c r="AH87" s="175"/>
      <c r="AI87" s="176"/>
      <c r="AJ87" s="175"/>
      <c r="AK87" s="176"/>
      <c r="AL87" s="177">
        <v>-100</v>
      </c>
      <c r="AM87" s="175">
        <f t="shared" si="49"/>
        <v>-94.64595049194</v>
      </c>
      <c r="AN87" s="178">
        <v>0.846721</v>
      </c>
      <c r="AO87" s="182"/>
    </row>
    <row r="88" customFormat="1" ht="14.25" customHeight="1" spans="1:41">
      <c r="A88" s="89">
        <v>85</v>
      </c>
      <c r="B88" s="81">
        <v>744</v>
      </c>
      <c r="C88" s="82" t="s">
        <v>248</v>
      </c>
      <c r="D88" s="81" t="s">
        <v>34</v>
      </c>
      <c r="E88" s="130">
        <v>14858</v>
      </c>
      <c r="F88" s="130">
        <f t="shared" ref="F88:F102" si="50">E88*3</f>
        <v>44574</v>
      </c>
      <c r="G88" s="131">
        <v>3566.53641821997</v>
      </c>
      <c r="H88" s="131">
        <f t="shared" si="44"/>
        <v>10699.6092546599</v>
      </c>
      <c r="I88" s="137">
        <f t="shared" si="31"/>
        <v>0.240041487294385</v>
      </c>
      <c r="J88" s="138">
        <v>18572</v>
      </c>
      <c r="K88" s="138">
        <f t="shared" si="45"/>
        <v>55716</v>
      </c>
      <c r="L88" s="139">
        <v>3921.33189122165</v>
      </c>
      <c r="M88" s="139">
        <f t="shared" si="46"/>
        <v>11763.995673665</v>
      </c>
      <c r="N88" s="140">
        <f t="shared" si="32"/>
        <v>0.211142143615208</v>
      </c>
      <c r="O88" s="141">
        <v>22287</v>
      </c>
      <c r="P88" s="141">
        <f t="shared" si="47"/>
        <v>66861</v>
      </c>
      <c r="Q88" s="150">
        <v>4278.52925355258</v>
      </c>
      <c r="R88" s="150">
        <f t="shared" si="48"/>
        <v>12835.5877606577</v>
      </c>
      <c r="S88" s="151">
        <f t="shared" si="33"/>
        <v>0.191974211583101</v>
      </c>
      <c r="T88" s="85">
        <v>38931.22</v>
      </c>
      <c r="U88" s="85">
        <v>10762.84</v>
      </c>
      <c r="V88" s="85"/>
      <c r="W88" s="85"/>
      <c r="X88" s="137">
        <f t="shared" si="34"/>
        <v>0.873406470139543</v>
      </c>
      <c r="Y88" s="137">
        <f t="shared" si="35"/>
        <v>1.00590963126177</v>
      </c>
      <c r="Z88" s="140">
        <f t="shared" si="36"/>
        <v>0.698743987364491</v>
      </c>
      <c r="AA88" s="140">
        <f t="shared" si="37"/>
        <v>0.914896630240506</v>
      </c>
      <c r="AB88" s="151">
        <f t="shared" si="38"/>
        <v>0.582270980093029</v>
      </c>
      <c r="AC88" s="151">
        <f t="shared" si="39"/>
        <v>0.838515555398961</v>
      </c>
      <c r="AD88" s="83">
        <v>3</v>
      </c>
      <c r="AE88" s="165">
        <v>1200</v>
      </c>
      <c r="AF88" s="166"/>
      <c r="AG88" s="174">
        <f t="shared" si="40"/>
        <v>1200</v>
      </c>
      <c r="AH88" s="175"/>
      <c r="AI88" s="176"/>
      <c r="AJ88" s="175"/>
      <c r="AK88" s="176"/>
      <c r="AL88" s="177">
        <v>-100</v>
      </c>
      <c r="AM88" s="175">
        <v>0</v>
      </c>
      <c r="AN88" s="178">
        <v>1.14036642857143</v>
      </c>
      <c r="AO88" s="181"/>
    </row>
    <row r="89" customFormat="1" ht="14.25" customHeight="1" spans="1:41">
      <c r="A89" s="89">
        <v>86</v>
      </c>
      <c r="B89" s="81">
        <v>570</v>
      </c>
      <c r="C89" s="82" t="s">
        <v>153</v>
      </c>
      <c r="D89" s="81" t="s">
        <v>28</v>
      </c>
      <c r="E89" s="130">
        <v>7571</v>
      </c>
      <c r="F89" s="130">
        <f t="shared" si="50"/>
        <v>22713</v>
      </c>
      <c r="G89" s="131">
        <v>2028.14761755714</v>
      </c>
      <c r="H89" s="131">
        <f t="shared" si="44"/>
        <v>6084.44285267142</v>
      </c>
      <c r="I89" s="137">
        <f t="shared" si="31"/>
        <v>0.267883716491499</v>
      </c>
      <c r="J89" s="138">
        <v>9464</v>
      </c>
      <c r="K89" s="138">
        <f t="shared" si="45"/>
        <v>28392</v>
      </c>
      <c r="L89" s="139">
        <v>2230.02465466694</v>
      </c>
      <c r="M89" s="139">
        <f t="shared" si="46"/>
        <v>6690.07396400082</v>
      </c>
      <c r="N89" s="140">
        <f t="shared" si="32"/>
        <v>0.235632359960581</v>
      </c>
      <c r="O89" s="141">
        <v>11356</v>
      </c>
      <c r="P89" s="141">
        <f t="shared" si="47"/>
        <v>34068</v>
      </c>
      <c r="Q89" s="150">
        <v>2432.92254593959</v>
      </c>
      <c r="R89" s="150">
        <f t="shared" si="48"/>
        <v>7298.76763781877</v>
      </c>
      <c r="S89" s="151">
        <f t="shared" si="33"/>
        <v>0.214241154098238</v>
      </c>
      <c r="T89" s="85">
        <v>19817.41</v>
      </c>
      <c r="U89" s="85">
        <v>6163.57</v>
      </c>
      <c r="V89" s="85"/>
      <c r="W89" s="85"/>
      <c r="X89" s="137">
        <f t="shared" si="34"/>
        <v>0.872513978778673</v>
      </c>
      <c r="Y89" s="137">
        <f t="shared" si="35"/>
        <v>1.01300483039196</v>
      </c>
      <c r="Z89" s="140">
        <f t="shared" si="36"/>
        <v>0.697992744435052</v>
      </c>
      <c r="AA89" s="140">
        <f t="shared" si="37"/>
        <v>0.921300725995867</v>
      </c>
      <c r="AB89" s="151">
        <f t="shared" si="38"/>
        <v>0.581701596806387</v>
      </c>
      <c r="AC89" s="151">
        <f t="shared" si="39"/>
        <v>0.844467217734579</v>
      </c>
      <c r="AD89" s="83">
        <v>3</v>
      </c>
      <c r="AE89" s="165">
        <v>1200</v>
      </c>
      <c r="AF89" s="166"/>
      <c r="AG89" s="174">
        <f t="shared" si="40"/>
        <v>1200</v>
      </c>
      <c r="AH89" s="175"/>
      <c r="AI89" s="176"/>
      <c r="AJ89" s="175"/>
      <c r="AK89" s="176"/>
      <c r="AL89" s="177">
        <v>-100</v>
      </c>
      <c r="AM89" s="175">
        <v>0</v>
      </c>
      <c r="AN89" s="178">
        <v>0.744010975609756</v>
      </c>
      <c r="AO89" s="203"/>
    </row>
    <row r="90" customFormat="1" ht="14.25" customHeight="1" spans="1:41">
      <c r="A90" s="89">
        <v>87</v>
      </c>
      <c r="B90" s="81">
        <v>101453</v>
      </c>
      <c r="C90" s="82" t="s">
        <v>140</v>
      </c>
      <c r="D90" s="81" t="s">
        <v>91</v>
      </c>
      <c r="E90" s="130">
        <v>10329</v>
      </c>
      <c r="F90" s="130">
        <f t="shared" si="50"/>
        <v>30987</v>
      </c>
      <c r="G90" s="131">
        <v>2534.23880150342</v>
      </c>
      <c r="H90" s="131">
        <f t="shared" si="44"/>
        <v>7602.71640451026</v>
      </c>
      <c r="I90" s="137">
        <f t="shared" si="31"/>
        <v>0.245351805741448</v>
      </c>
      <c r="J90" s="138">
        <v>12912</v>
      </c>
      <c r="K90" s="138">
        <f t="shared" si="45"/>
        <v>38736</v>
      </c>
      <c r="L90" s="139">
        <v>2786.57921531357</v>
      </c>
      <c r="M90" s="139">
        <f t="shared" si="46"/>
        <v>8359.73764594071</v>
      </c>
      <c r="N90" s="140">
        <f t="shared" si="32"/>
        <v>0.215813136254149</v>
      </c>
      <c r="O90" s="141">
        <v>15494</v>
      </c>
      <c r="P90" s="141">
        <f t="shared" si="47"/>
        <v>46482</v>
      </c>
      <c r="Q90" s="150">
        <v>3040.25067774062</v>
      </c>
      <c r="R90" s="150">
        <f t="shared" si="48"/>
        <v>9120.75203322186</v>
      </c>
      <c r="S90" s="151">
        <f t="shared" si="33"/>
        <v>0.196221161594206</v>
      </c>
      <c r="T90" s="85">
        <v>26919.27</v>
      </c>
      <c r="U90" s="85">
        <v>8562.4</v>
      </c>
      <c r="V90" s="85"/>
      <c r="W90" s="85"/>
      <c r="X90" s="137">
        <f t="shared" si="34"/>
        <v>0.868727853616033</v>
      </c>
      <c r="Y90" s="137">
        <f t="shared" si="35"/>
        <v>1.12622904030991</v>
      </c>
      <c r="Z90" s="140">
        <f t="shared" si="36"/>
        <v>0.694941914498141</v>
      </c>
      <c r="AA90" s="140">
        <f t="shared" si="37"/>
        <v>1.02424266916531</v>
      </c>
      <c r="AB90" s="151">
        <f t="shared" si="38"/>
        <v>0.57913321285659</v>
      </c>
      <c r="AC90" s="151">
        <f t="shared" si="39"/>
        <v>0.938782237343139</v>
      </c>
      <c r="AD90" s="83">
        <v>3</v>
      </c>
      <c r="AE90" s="165">
        <v>1200</v>
      </c>
      <c r="AF90" s="166"/>
      <c r="AG90" s="174">
        <f t="shared" si="40"/>
        <v>1200</v>
      </c>
      <c r="AH90" s="175"/>
      <c r="AI90" s="176"/>
      <c r="AJ90" s="175"/>
      <c r="AK90" s="176"/>
      <c r="AL90" s="177">
        <v>-100</v>
      </c>
      <c r="AM90" s="175">
        <v>0</v>
      </c>
      <c r="AN90" s="178">
        <v>0.925067</v>
      </c>
      <c r="AO90" s="181"/>
    </row>
    <row r="91" customFormat="1" ht="14.25" customHeight="1" spans="1:41">
      <c r="A91" s="89">
        <v>88</v>
      </c>
      <c r="B91" s="81">
        <v>733</v>
      </c>
      <c r="C91" s="82" t="s">
        <v>185</v>
      </c>
      <c r="D91" s="81" t="s">
        <v>31</v>
      </c>
      <c r="E91" s="130">
        <v>5359</v>
      </c>
      <c r="F91" s="130">
        <f t="shared" si="50"/>
        <v>16077</v>
      </c>
      <c r="G91" s="131">
        <v>1460.04737238321</v>
      </c>
      <c r="H91" s="131">
        <f t="shared" si="44"/>
        <v>4380.14211714963</v>
      </c>
      <c r="I91" s="137">
        <f t="shared" si="31"/>
        <v>0.27244772763262</v>
      </c>
      <c r="J91" s="138">
        <v>6699</v>
      </c>
      <c r="K91" s="138">
        <f t="shared" si="45"/>
        <v>20097</v>
      </c>
      <c r="L91" s="139">
        <v>1605.39455334917</v>
      </c>
      <c r="M91" s="139">
        <f t="shared" si="46"/>
        <v>4816.18366004751</v>
      </c>
      <c r="N91" s="140">
        <f t="shared" si="32"/>
        <v>0.239646895558915</v>
      </c>
      <c r="O91" s="141">
        <v>8039</v>
      </c>
      <c r="P91" s="141">
        <f t="shared" si="47"/>
        <v>24117</v>
      </c>
      <c r="Q91" s="150">
        <v>1751.62769148348</v>
      </c>
      <c r="R91" s="150">
        <f t="shared" si="48"/>
        <v>5254.88307445044</v>
      </c>
      <c r="S91" s="151">
        <f t="shared" si="33"/>
        <v>0.217891241632477</v>
      </c>
      <c r="T91" s="85">
        <v>13762.45</v>
      </c>
      <c r="U91" s="85">
        <v>4558.87</v>
      </c>
      <c r="V91" s="85"/>
      <c r="W91" s="85"/>
      <c r="X91" s="137">
        <f t="shared" si="34"/>
        <v>0.856033463954718</v>
      </c>
      <c r="Y91" s="137">
        <f t="shared" si="35"/>
        <v>1.04080412874062</v>
      </c>
      <c r="Z91" s="140">
        <f t="shared" si="36"/>
        <v>0.684801214111559</v>
      </c>
      <c r="AA91" s="140">
        <f t="shared" si="37"/>
        <v>0.946573121332135</v>
      </c>
      <c r="AB91" s="151">
        <f t="shared" si="38"/>
        <v>0.57065348094705</v>
      </c>
      <c r="AC91" s="151">
        <f t="shared" si="39"/>
        <v>0.867549274724209</v>
      </c>
      <c r="AD91" s="83">
        <v>3</v>
      </c>
      <c r="AE91" s="165">
        <v>1200</v>
      </c>
      <c r="AF91" s="166"/>
      <c r="AG91" s="174">
        <f t="shared" si="40"/>
        <v>1200</v>
      </c>
      <c r="AH91" s="175"/>
      <c r="AI91" s="176"/>
      <c r="AJ91" s="175"/>
      <c r="AK91" s="176"/>
      <c r="AL91" s="177">
        <v>-100</v>
      </c>
      <c r="AM91" s="175">
        <v>0</v>
      </c>
      <c r="AN91" s="178">
        <v>0.860155882352941</v>
      </c>
      <c r="AO91" s="182"/>
    </row>
    <row r="92" customFormat="1" ht="14.25" customHeight="1" spans="1:41">
      <c r="A92" s="89">
        <v>89</v>
      </c>
      <c r="B92" s="81">
        <v>740</v>
      </c>
      <c r="C92" s="82" t="s">
        <v>174</v>
      </c>
      <c r="D92" s="81" t="s">
        <v>31</v>
      </c>
      <c r="E92" s="130">
        <v>6444</v>
      </c>
      <c r="F92" s="130">
        <f t="shared" si="50"/>
        <v>19332</v>
      </c>
      <c r="G92" s="131">
        <v>1790.72154132324</v>
      </c>
      <c r="H92" s="131">
        <f t="shared" si="44"/>
        <v>5372.16462396972</v>
      </c>
      <c r="I92" s="137">
        <f t="shared" si="31"/>
        <v>0.277889748808696</v>
      </c>
      <c r="J92" s="138">
        <v>8054</v>
      </c>
      <c r="K92" s="138">
        <f t="shared" si="45"/>
        <v>24162</v>
      </c>
      <c r="L92" s="139">
        <v>1968.66930027538</v>
      </c>
      <c r="M92" s="139">
        <f t="shared" si="46"/>
        <v>5906.00790082614</v>
      </c>
      <c r="N92" s="140">
        <f t="shared" si="32"/>
        <v>0.244433734824358</v>
      </c>
      <c r="O92" s="141">
        <v>9665</v>
      </c>
      <c r="P92" s="141">
        <f t="shared" si="47"/>
        <v>28995</v>
      </c>
      <c r="Q92" s="150">
        <v>2147.9836349824</v>
      </c>
      <c r="R92" s="150">
        <f t="shared" si="48"/>
        <v>6443.9509049472</v>
      </c>
      <c r="S92" s="151">
        <f t="shared" si="33"/>
        <v>0.222243521467398</v>
      </c>
      <c r="T92" s="85">
        <v>16228.73</v>
      </c>
      <c r="U92" s="85">
        <v>5106.14</v>
      </c>
      <c r="V92" s="85"/>
      <c r="W92" s="85"/>
      <c r="X92" s="137">
        <f t="shared" si="34"/>
        <v>0.839474963790606</v>
      </c>
      <c r="Y92" s="137">
        <f t="shared" si="35"/>
        <v>0.950480924805848</v>
      </c>
      <c r="Z92" s="140">
        <f t="shared" si="36"/>
        <v>0.671663355682477</v>
      </c>
      <c r="AA92" s="140">
        <f t="shared" si="37"/>
        <v>0.86456707910698</v>
      </c>
      <c r="AB92" s="151">
        <f t="shared" si="38"/>
        <v>0.559707880669081</v>
      </c>
      <c r="AC92" s="151">
        <f t="shared" si="39"/>
        <v>0.792392753346379</v>
      </c>
      <c r="AD92" s="83">
        <v>3</v>
      </c>
      <c r="AE92" s="165">
        <v>1200</v>
      </c>
      <c r="AF92" s="166"/>
      <c r="AG92" s="174">
        <f t="shared" si="40"/>
        <v>1200</v>
      </c>
      <c r="AH92" s="175"/>
      <c r="AI92" s="176"/>
      <c r="AJ92" s="175"/>
      <c r="AK92" s="176"/>
      <c r="AL92" s="177">
        <v>-100</v>
      </c>
      <c r="AM92" s="175">
        <f t="shared" si="49"/>
        <v>-26.602462396972</v>
      </c>
      <c r="AN92" s="178">
        <v>0.912242857142857</v>
      </c>
      <c r="AO92" s="181"/>
    </row>
    <row r="93" customFormat="1" ht="14.25" customHeight="1" spans="1:41">
      <c r="A93" s="89">
        <v>90</v>
      </c>
      <c r="B93" s="81">
        <v>730</v>
      </c>
      <c r="C93" s="82" t="s">
        <v>52</v>
      </c>
      <c r="D93" s="81" t="s">
        <v>28</v>
      </c>
      <c r="E93" s="130">
        <v>17997</v>
      </c>
      <c r="F93" s="130">
        <f t="shared" si="50"/>
        <v>53991</v>
      </c>
      <c r="G93" s="131">
        <v>4422.40156603995</v>
      </c>
      <c r="H93" s="131">
        <f t="shared" si="44"/>
        <v>13267.2046981199</v>
      </c>
      <c r="I93" s="137">
        <f t="shared" si="31"/>
        <v>0.245729930879588</v>
      </c>
      <c r="J93" s="138">
        <v>22497</v>
      </c>
      <c r="K93" s="138">
        <f t="shared" si="45"/>
        <v>67491</v>
      </c>
      <c r="L93" s="139">
        <v>4862.63066164451</v>
      </c>
      <c r="M93" s="139">
        <f t="shared" si="46"/>
        <v>14587.8919849335</v>
      </c>
      <c r="N93" s="140">
        <f t="shared" si="32"/>
        <v>0.216145737727008</v>
      </c>
      <c r="O93" s="141">
        <v>26996</v>
      </c>
      <c r="P93" s="141">
        <f t="shared" si="47"/>
        <v>80988</v>
      </c>
      <c r="Q93" s="150">
        <v>5305.35026330529</v>
      </c>
      <c r="R93" s="150">
        <f t="shared" si="48"/>
        <v>15916.0507899159</v>
      </c>
      <c r="S93" s="151">
        <f t="shared" si="33"/>
        <v>0.196523568799277</v>
      </c>
      <c r="T93" s="85">
        <v>44342.03</v>
      </c>
      <c r="U93" s="85">
        <v>13178.76</v>
      </c>
      <c r="V93" s="85"/>
      <c r="W93" s="85"/>
      <c r="X93" s="137">
        <f t="shared" si="34"/>
        <v>0.821285584634476</v>
      </c>
      <c r="Y93" s="137">
        <f t="shared" si="35"/>
        <v>0.993333584569443</v>
      </c>
      <c r="Z93" s="140">
        <f t="shared" si="36"/>
        <v>0.657006563838141</v>
      </c>
      <c r="AA93" s="140">
        <f t="shared" si="37"/>
        <v>0.903404002004617</v>
      </c>
      <c r="AB93" s="151">
        <f t="shared" si="38"/>
        <v>0.5475135822591</v>
      </c>
      <c r="AC93" s="151">
        <f t="shared" si="39"/>
        <v>0.828016960611222</v>
      </c>
      <c r="AD93" s="83">
        <v>3</v>
      </c>
      <c r="AE93" s="165">
        <v>1200</v>
      </c>
      <c r="AF93" s="166"/>
      <c r="AG93" s="174">
        <f t="shared" si="40"/>
        <v>1200</v>
      </c>
      <c r="AH93" s="175"/>
      <c r="AI93" s="176"/>
      <c r="AJ93" s="175"/>
      <c r="AK93" s="176"/>
      <c r="AL93" s="177">
        <v>-100</v>
      </c>
      <c r="AM93" s="175">
        <f t="shared" si="49"/>
        <v>-8.84446981198998</v>
      </c>
      <c r="AN93" s="178">
        <v>1.20324052631579</v>
      </c>
      <c r="AO93" s="181"/>
    </row>
    <row r="94" customFormat="1" ht="14.25" customHeight="1" spans="1:41">
      <c r="A94" s="89">
        <v>91</v>
      </c>
      <c r="B94" s="89">
        <v>742</v>
      </c>
      <c r="C94" s="117" t="s">
        <v>249</v>
      </c>
      <c r="D94" s="89" t="s">
        <v>34</v>
      </c>
      <c r="E94" s="130">
        <v>13124</v>
      </c>
      <c r="F94" s="130">
        <f t="shared" si="50"/>
        <v>39372</v>
      </c>
      <c r="G94" s="131">
        <v>2966.69911236574</v>
      </c>
      <c r="H94" s="131">
        <f t="shared" si="44"/>
        <v>8900.09733709722</v>
      </c>
      <c r="I94" s="137">
        <f t="shared" si="31"/>
        <v>0.226051441051946</v>
      </c>
      <c r="J94" s="138">
        <v>16404</v>
      </c>
      <c r="K94" s="138">
        <f t="shared" si="45"/>
        <v>49212</v>
      </c>
      <c r="L94" s="139">
        <v>3261.71234979797</v>
      </c>
      <c r="M94" s="139">
        <f t="shared" si="46"/>
        <v>9785.13704939391</v>
      </c>
      <c r="N94" s="140">
        <f t="shared" si="32"/>
        <v>0.198836402694341</v>
      </c>
      <c r="O94" s="141">
        <v>19685</v>
      </c>
      <c r="P94" s="141">
        <f t="shared" si="47"/>
        <v>59055</v>
      </c>
      <c r="Q94" s="150">
        <v>3558.7647711757</v>
      </c>
      <c r="R94" s="150">
        <f t="shared" si="48"/>
        <v>10676.2943135271</v>
      </c>
      <c r="S94" s="151">
        <f t="shared" si="33"/>
        <v>0.180785611946949</v>
      </c>
      <c r="T94" s="85">
        <v>32074.14</v>
      </c>
      <c r="U94" s="85">
        <v>7984.95</v>
      </c>
      <c r="V94" s="85"/>
      <c r="W94" s="85"/>
      <c r="X94" s="137">
        <f t="shared" si="34"/>
        <v>0.814643401402012</v>
      </c>
      <c r="Y94" s="137">
        <f t="shared" si="35"/>
        <v>0.897175581071151</v>
      </c>
      <c r="Z94" s="140">
        <f t="shared" si="36"/>
        <v>0.651754450134114</v>
      </c>
      <c r="AA94" s="140">
        <f t="shared" si="37"/>
        <v>0.816028427572671</v>
      </c>
      <c r="AB94" s="151">
        <f t="shared" si="38"/>
        <v>0.54312319024638</v>
      </c>
      <c r="AC94" s="151">
        <f t="shared" si="39"/>
        <v>0.747914001385564</v>
      </c>
      <c r="AD94" s="83">
        <v>3</v>
      </c>
      <c r="AE94" s="165">
        <v>1200</v>
      </c>
      <c r="AF94" s="166"/>
      <c r="AG94" s="174">
        <f t="shared" si="40"/>
        <v>1200</v>
      </c>
      <c r="AH94" s="175"/>
      <c r="AI94" s="176"/>
      <c r="AJ94" s="175"/>
      <c r="AK94" s="176"/>
      <c r="AL94" s="198">
        <v>0</v>
      </c>
      <c r="AM94" s="175">
        <f t="shared" si="49"/>
        <v>-91.5147337097221</v>
      </c>
      <c r="AN94" s="178">
        <v>0.928214534883721</v>
      </c>
      <c r="AO94" s="204" t="s">
        <v>250</v>
      </c>
    </row>
    <row r="95" customFormat="1" ht="14.25" customHeight="1" spans="1:41">
      <c r="A95" s="89">
        <v>92</v>
      </c>
      <c r="B95" s="81">
        <v>737</v>
      </c>
      <c r="C95" s="82" t="s">
        <v>127</v>
      </c>
      <c r="D95" s="81" t="s">
        <v>31</v>
      </c>
      <c r="E95" s="130">
        <v>10321</v>
      </c>
      <c r="F95" s="130">
        <f t="shared" si="50"/>
        <v>30963</v>
      </c>
      <c r="G95" s="131">
        <v>3063.31022126475</v>
      </c>
      <c r="H95" s="131">
        <f t="shared" si="44"/>
        <v>9189.93066379425</v>
      </c>
      <c r="I95" s="137">
        <f t="shared" si="31"/>
        <v>0.296803625740214</v>
      </c>
      <c r="J95" s="138">
        <v>12901</v>
      </c>
      <c r="K95" s="138">
        <f t="shared" si="45"/>
        <v>38703</v>
      </c>
      <c r="L95" s="139">
        <v>3368.07066361541</v>
      </c>
      <c r="M95" s="139">
        <f t="shared" si="46"/>
        <v>10104.2119908462</v>
      </c>
      <c r="N95" s="140">
        <f t="shared" si="32"/>
        <v>0.261070511093358</v>
      </c>
      <c r="O95" s="141">
        <v>15481</v>
      </c>
      <c r="P95" s="141">
        <f t="shared" si="47"/>
        <v>46443</v>
      </c>
      <c r="Q95" s="150">
        <v>3674.72459641874</v>
      </c>
      <c r="R95" s="150">
        <f t="shared" si="48"/>
        <v>11024.1737892562</v>
      </c>
      <c r="S95" s="151">
        <f t="shared" si="33"/>
        <v>0.237369975868403</v>
      </c>
      <c r="T95" s="85">
        <v>24930.05</v>
      </c>
      <c r="U95" s="85">
        <v>8380.66</v>
      </c>
      <c r="V95" s="85"/>
      <c r="W95" s="85"/>
      <c r="X95" s="137">
        <f t="shared" si="34"/>
        <v>0.805156154119433</v>
      </c>
      <c r="Y95" s="137">
        <f t="shared" si="35"/>
        <v>0.911939415714794</v>
      </c>
      <c r="Z95" s="140">
        <f t="shared" si="36"/>
        <v>0.644137405369093</v>
      </c>
      <c r="AA95" s="140">
        <f t="shared" si="37"/>
        <v>0.82942242379637</v>
      </c>
      <c r="AB95" s="151">
        <f t="shared" si="38"/>
        <v>0.536788105850182</v>
      </c>
      <c r="AC95" s="151">
        <f t="shared" si="39"/>
        <v>0.760207536656173</v>
      </c>
      <c r="AD95" s="83">
        <v>3</v>
      </c>
      <c r="AE95" s="165">
        <v>1200</v>
      </c>
      <c r="AF95" s="166"/>
      <c r="AG95" s="174">
        <f t="shared" ref="AG95:AG104" si="51">AE95-AF95</f>
        <v>1200</v>
      </c>
      <c r="AH95" s="175"/>
      <c r="AI95" s="176"/>
      <c r="AJ95" s="175"/>
      <c r="AK95" s="176"/>
      <c r="AL95" s="177">
        <v>-100</v>
      </c>
      <c r="AM95" s="175">
        <f t="shared" si="49"/>
        <v>-80.927066379425</v>
      </c>
      <c r="AN95" s="178">
        <v>1.15993545454545</v>
      </c>
      <c r="AO95" s="181"/>
    </row>
    <row r="96" customFormat="1" ht="13" customHeight="1" spans="1:41">
      <c r="A96" s="89">
        <v>93</v>
      </c>
      <c r="B96" s="81">
        <v>357</v>
      </c>
      <c r="C96" s="82" t="s">
        <v>108</v>
      </c>
      <c r="D96" s="81" t="s">
        <v>28</v>
      </c>
      <c r="E96" s="130">
        <v>13529</v>
      </c>
      <c r="F96" s="130">
        <f t="shared" si="50"/>
        <v>40587</v>
      </c>
      <c r="G96" s="131">
        <v>3209.14458517158</v>
      </c>
      <c r="H96" s="131">
        <f t="shared" si="44"/>
        <v>9627.43375551474</v>
      </c>
      <c r="I96" s="137">
        <f t="shared" si="31"/>
        <v>0.237204862530237</v>
      </c>
      <c r="J96" s="138">
        <v>16911</v>
      </c>
      <c r="K96" s="138">
        <f t="shared" si="45"/>
        <v>50733</v>
      </c>
      <c r="L96" s="139">
        <v>3528.42990670537</v>
      </c>
      <c r="M96" s="139">
        <f t="shared" si="46"/>
        <v>10585.2897201161</v>
      </c>
      <c r="N96" s="140">
        <f t="shared" si="32"/>
        <v>0.208647028957801</v>
      </c>
      <c r="O96" s="141">
        <v>20293</v>
      </c>
      <c r="P96" s="141">
        <f t="shared" si="47"/>
        <v>60879</v>
      </c>
      <c r="Q96" s="150">
        <v>3849.69591798193</v>
      </c>
      <c r="R96" s="150">
        <f t="shared" si="48"/>
        <v>11549.0877539458</v>
      </c>
      <c r="S96" s="151">
        <f t="shared" si="33"/>
        <v>0.189705608731185</v>
      </c>
      <c r="T96" s="85">
        <v>32163.85</v>
      </c>
      <c r="U96" s="85">
        <v>9155.94</v>
      </c>
      <c r="V96" s="85"/>
      <c r="W96" s="85"/>
      <c r="X96" s="137">
        <f t="shared" si="34"/>
        <v>0.792466799714194</v>
      </c>
      <c r="Y96" s="137">
        <f t="shared" si="35"/>
        <v>0.951026019239586</v>
      </c>
      <c r="Z96" s="140">
        <f t="shared" si="36"/>
        <v>0.633982811976426</v>
      </c>
      <c r="AA96" s="140">
        <f t="shared" si="37"/>
        <v>0.864968294878147</v>
      </c>
      <c r="AB96" s="151">
        <f t="shared" si="38"/>
        <v>0.528324216889239</v>
      </c>
      <c r="AC96" s="151">
        <f t="shared" si="39"/>
        <v>0.792784693914186</v>
      </c>
      <c r="AD96" s="83">
        <v>3</v>
      </c>
      <c r="AE96" s="165">
        <v>1200</v>
      </c>
      <c r="AF96" s="166"/>
      <c r="AG96" s="174">
        <f t="shared" si="51"/>
        <v>1200</v>
      </c>
      <c r="AH96" s="175"/>
      <c r="AI96" s="176"/>
      <c r="AJ96" s="175"/>
      <c r="AK96" s="176"/>
      <c r="AL96" s="177">
        <v>-100</v>
      </c>
      <c r="AM96" s="175">
        <f t="shared" si="49"/>
        <v>-47.1493755514739</v>
      </c>
      <c r="AN96" s="178">
        <v>1.00652424242424</v>
      </c>
      <c r="AO96" s="181"/>
    </row>
    <row r="97" customFormat="1" ht="15" customHeight="1" spans="1:41">
      <c r="A97" s="89">
        <v>94</v>
      </c>
      <c r="B97" s="81">
        <v>104429</v>
      </c>
      <c r="C97" s="82" t="s">
        <v>211</v>
      </c>
      <c r="D97" s="81" t="s">
        <v>28</v>
      </c>
      <c r="E97" s="130">
        <v>4130</v>
      </c>
      <c r="F97" s="130">
        <f t="shared" si="50"/>
        <v>12390</v>
      </c>
      <c r="G97" s="131">
        <v>1015.41577470968</v>
      </c>
      <c r="H97" s="131">
        <f t="shared" si="44"/>
        <v>3046.24732412904</v>
      </c>
      <c r="I97" s="137">
        <f t="shared" si="31"/>
        <v>0.245863383706944</v>
      </c>
      <c r="J97" s="138">
        <v>5162</v>
      </c>
      <c r="K97" s="138">
        <f t="shared" si="45"/>
        <v>15486</v>
      </c>
      <c r="L97" s="139">
        <v>1116.35024480811</v>
      </c>
      <c r="M97" s="139">
        <f t="shared" si="46"/>
        <v>3349.05073442433</v>
      </c>
      <c r="N97" s="140">
        <f t="shared" si="32"/>
        <v>0.216263123752055</v>
      </c>
      <c r="O97" s="141">
        <v>6194</v>
      </c>
      <c r="P97" s="141">
        <f t="shared" si="47"/>
        <v>18582</v>
      </c>
      <c r="Q97" s="150">
        <v>1217.92806749535</v>
      </c>
      <c r="R97" s="150">
        <f t="shared" si="48"/>
        <v>3653.78420248605</v>
      </c>
      <c r="S97" s="151">
        <f t="shared" si="33"/>
        <v>0.196630298271771</v>
      </c>
      <c r="T97" s="85">
        <v>9264.66</v>
      </c>
      <c r="U97" s="85">
        <v>2403.38</v>
      </c>
      <c r="V97" s="85"/>
      <c r="W97" s="85"/>
      <c r="X97" s="137">
        <f t="shared" si="34"/>
        <v>0.747753026634383</v>
      </c>
      <c r="Y97" s="137">
        <f t="shared" si="35"/>
        <v>0.788964172725915</v>
      </c>
      <c r="Z97" s="140">
        <f t="shared" si="36"/>
        <v>0.598260364199922</v>
      </c>
      <c r="AA97" s="140">
        <f t="shared" si="37"/>
        <v>0.717630215420764</v>
      </c>
      <c r="AB97" s="151">
        <f t="shared" si="38"/>
        <v>0.498582499192767</v>
      </c>
      <c r="AC97" s="151">
        <f t="shared" si="39"/>
        <v>0.657778310597744</v>
      </c>
      <c r="AD97" s="83">
        <v>3</v>
      </c>
      <c r="AE97" s="165">
        <v>1200</v>
      </c>
      <c r="AF97" s="166"/>
      <c r="AG97" s="174">
        <f t="shared" si="51"/>
        <v>1200</v>
      </c>
      <c r="AH97" s="175"/>
      <c r="AI97" s="176"/>
      <c r="AJ97" s="175"/>
      <c r="AK97" s="176"/>
      <c r="AL97" s="177">
        <v>-100</v>
      </c>
      <c r="AM97" s="175">
        <f t="shared" si="49"/>
        <v>-64.286732412904</v>
      </c>
      <c r="AN97" s="178">
        <v>0.73693</v>
      </c>
      <c r="AO97" s="203"/>
    </row>
    <row r="98" customFormat="1" ht="14.25" customHeight="1" spans="1:41">
      <c r="A98" s="184">
        <v>95</v>
      </c>
      <c r="B98" s="184">
        <v>349</v>
      </c>
      <c r="C98" s="132" t="s">
        <v>251</v>
      </c>
      <c r="D98" s="184" t="s">
        <v>34</v>
      </c>
      <c r="E98" s="130">
        <v>11037</v>
      </c>
      <c r="F98" s="130">
        <f t="shared" si="50"/>
        <v>33111</v>
      </c>
      <c r="G98" s="131">
        <v>3075.4085070762</v>
      </c>
      <c r="H98" s="131">
        <f t="shared" si="44"/>
        <v>9226.2255212286</v>
      </c>
      <c r="I98" s="137">
        <f t="shared" si="31"/>
        <v>0.278645329987877</v>
      </c>
      <c r="J98" s="138">
        <v>13796</v>
      </c>
      <c r="K98" s="138">
        <f t="shared" si="45"/>
        <v>41388</v>
      </c>
      <c r="L98" s="139">
        <v>3381.37682594488</v>
      </c>
      <c r="M98" s="139">
        <f t="shared" si="46"/>
        <v>10144.1304778346</v>
      </c>
      <c r="N98" s="140">
        <f t="shared" si="32"/>
        <v>0.245098349227666</v>
      </c>
      <c r="O98" s="141">
        <v>16555</v>
      </c>
      <c r="P98" s="141">
        <f t="shared" si="47"/>
        <v>49665</v>
      </c>
      <c r="Q98" s="150">
        <v>3689.24534165234</v>
      </c>
      <c r="R98" s="150">
        <f t="shared" si="48"/>
        <v>11067.736024957</v>
      </c>
      <c r="S98" s="151">
        <f t="shared" si="33"/>
        <v>0.222847800764261</v>
      </c>
      <c r="T98" s="152">
        <v>33403.08</v>
      </c>
      <c r="U98" s="152">
        <v>10001.57</v>
      </c>
      <c r="V98" s="85"/>
      <c r="W98" s="85"/>
      <c r="X98" s="153">
        <f t="shared" si="34"/>
        <v>1.00882123765516</v>
      </c>
      <c r="Y98" s="153">
        <f t="shared" si="35"/>
        <v>1.08403701784521</v>
      </c>
      <c r="Z98" s="140">
        <f t="shared" si="36"/>
        <v>0.807071614960858</v>
      </c>
      <c r="AA98" s="140">
        <f t="shared" si="37"/>
        <v>0.985946505898549</v>
      </c>
      <c r="AB98" s="151">
        <f t="shared" si="38"/>
        <v>0.672567804288735</v>
      </c>
      <c r="AC98" s="151">
        <f t="shared" si="39"/>
        <v>0.903669004884751</v>
      </c>
      <c r="AD98" s="83">
        <v>3</v>
      </c>
      <c r="AE98" s="165">
        <v>1200</v>
      </c>
      <c r="AF98" s="166">
        <v>400</v>
      </c>
      <c r="AG98" s="174">
        <f t="shared" si="51"/>
        <v>800</v>
      </c>
      <c r="AH98" s="175">
        <f>(U98-H98)*25%*95%</f>
        <v>184.144313708207</v>
      </c>
      <c r="AI98" s="176">
        <f>AH98/2</f>
        <v>92.0721568541037</v>
      </c>
      <c r="AJ98" s="175">
        <f>(U98-H98)*25%*5%</f>
        <v>9.6918059846425</v>
      </c>
      <c r="AK98" s="176">
        <f>AJ98/2</f>
        <v>4.84590299232125</v>
      </c>
      <c r="AL98" s="177">
        <v>0</v>
      </c>
      <c r="AM98" s="175">
        <v>0</v>
      </c>
      <c r="AN98" s="178">
        <v>0.898667741935484</v>
      </c>
      <c r="AO98" s="182" t="s">
        <v>236</v>
      </c>
    </row>
    <row r="99" customFormat="1" ht="14.25" customHeight="1" spans="1:41">
      <c r="A99" s="89">
        <v>96</v>
      </c>
      <c r="B99" s="81">
        <v>717</v>
      </c>
      <c r="C99" s="82" t="s">
        <v>169</v>
      </c>
      <c r="D99" s="81" t="s">
        <v>43</v>
      </c>
      <c r="E99" s="130">
        <v>7888</v>
      </c>
      <c r="F99" s="130">
        <f t="shared" si="50"/>
        <v>23664</v>
      </c>
      <c r="G99" s="131">
        <v>2056.39349837513</v>
      </c>
      <c r="H99" s="131">
        <f t="shared" si="44"/>
        <v>6169.18049512539</v>
      </c>
      <c r="I99" s="137">
        <f t="shared" si="31"/>
        <v>0.26069897291774</v>
      </c>
      <c r="J99" s="138">
        <v>9860</v>
      </c>
      <c r="K99" s="138">
        <f t="shared" si="45"/>
        <v>29580</v>
      </c>
      <c r="L99" s="139">
        <v>2261.02233543703</v>
      </c>
      <c r="M99" s="139">
        <f t="shared" si="46"/>
        <v>6783.06700631109</v>
      </c>
      <c r="N99" s="140">
        <f t="shared" si="32"/>
        <v>0.229312610084891</v>
      </c>
      <c r="O99" s="141">
        <v>11832</v>
      </c>
      <c r="P99" s="141">
        <f t="shared" si="47"/>
        <v>35496</v>
      </c>
      <c r="Q99" s="150">
        <v>2466.91431346845</v>
      </c>
      <c r="R99" s="150">
        <f t="shared" si="48"/>
        <v>7400.74294040535</v>
      </c>
      <c r="S99" s="151">
        <f t="shared" si="33"/>
        <v>0.208495124532492</v>
      </c>
      <c r="T99" s="85">
        <v>17429.24</v>
      </c>
      <c r="U99" s="85">
        <v>4958.34</v>
      </c>
      <c r="V99" s="85"/>
      <c r="W99" s="85"/>
      <c r="X99" s="137">
        <f t="shared" si="34"/>
        <v>0.736529749830967</v>
      </c>
      <c r="Y99" s="137">
        <f t="shared" si="35"/>
        <v>0.80372749734229</v>
      </c>
      <c r="Z99" s="140">
        <f t="shared" si="36"/>
        <v>0.589223799864774</v>
      </c>
      <c r="AA99" s="140">
        <f t="shared" si="37"/>
        <v>0.730987913783937</v>
      </c>
      <c r="AB99" s="151">
        <f t="shared" si="38"/>
        <v>0.491019833220645</v>
      </c>
      <c r="AC99" s="151">
        <f t="shared" si="39"/>
        <v>0.669978681860341</v>
      </c>
      <c r="AD99" s="83">
        <v>3</v>
      </c>
      <c r="AE99" s="165">
        <v>1200</v>
      </c>
      <c r="AF99" s="166"/>
      <c r="AG99" s="174">
        <f t="shared" si="51"/>
        <v>1200</v>
      </c>
      <c r="AH99" s="175"/>
      <c r="AI99" s="176"/>
      <c r="AJ99" s="175"/>
      <c r="AK99" s="176"/>
      <c r="AL99" s="177">
        <v>-100</v>
      </c>
      <c r="AM99" s="175">
        <f t="shared" si="49"/>
        <v>-121.084049512539</v>
      </c>
      <c r="AN99" s="178">
        <v>0.770435526315789</v>
      </c>
      <c r="AO99" s="203"/>
    </row>
    <row r="100" customFormat="1" ht="14.25" customHeight="1" spans="1:41">
      <c r="A100" s="184">
        <v>97</v>
      </c>
      <c r="B100" s="184">
        <v>308</v>
      </c>
      <c r="C100" s="132" t="s">
        <v>252</v>
      </c>
      <c r="D100" s="184" t="s">
        <v>34</v>
      </c>
      <c r="E100" s="130">
        <v>12744</v>
      </c>
      <c r="F100" s="130">
        <f t="shared" si="50"/>
        <v>38232</v>
      </c>
      <c r="G100" s="131">
        <v>3907.87816159588</v>
      </c>
      <c r="H100" s="131">
        <f t="shared" si="44"/>
        <v>11723.6344847876</v>
      </c>
      <c r="I100" s="137">
        <f t="shared" si="31"/>
        <v>0.306644551286557</v>
      </c>
      <c r="J100" s="138">
        <v>15930</v>
      </c>
      <c r="K100" s="138">
        <f t="shared" si="45"/>
        <v>47790</v>
      </c>
      <c r="L100" s="139">
        <v>4296.74564450653</v>
      </c>
      <c r="M100" s="139">
        <f t="shared" si="46"/>
        <v>12890.2369335196</v>
      </c>
      <c r="N100" s="140">
        <f t="shared" si="32"/>
        <v>0.26972665690562</v>
      </c>
      <c r="O100" s="141">
        <v>19116</v>
      </c>
      <c r="P100" s="141">
        <f t="shared" si="47"/>
        <v>57348</v>
      </c>
      <c r="Q100" s="150">
        <v>4688.01354397835</v>
      </c>
      <c r="R100" s="150">
        <f t="shared" si="48"/>
        <v>14064.040631935</v>
      </c>
      <c r="S100" s="151">
        <f t="shared" si="33"/>
        <v>0.245240298387652</v>
      </c>
      <c r="T100" s="152">
        <v>47874.86</v>
      </c>
      <c r="U100" s="152">
        <v>13803.8</v>
      </c>
      <c r="V100" s="85"/>
      <c r="W100" s="85"/>
      <c r="X100" s="153">
        <f t="shared" si="34"/>
        <v>1.25221960661226</v>
      </c>
      <c r="Y100" s="153">
        <f t="shared" si="35"/>
        <v>1.17743350135247</v>
      </c>
      <c r="Z100" s="140">
        <f t="shared" si="36"/>
        <v>1.00177568528981</v>
      </c>
      <c r="AA100" s="140">
        <f t="shared" si="37"/>
        <v>1.07087248055967</v>
      </c>
      <c r="AB100" s="151">
        <f t="shared" si="38"/>
        <v>0.834813071074841</v>
      </c>
      <c r="AC100" s="151">
        <f t="shared" si="39"/>
        <v>0.981496026729041</v>
      </c>
      <c r="AD100" s="83">
        <v>3</v>
      </c>
      <c r="AE100" s="165">
        <v>1200</v>
      </c>
      <c r="AF100" s="166">
        <v>600</v>
      </c>
      <c r="AG100" s="174">
        <f t="shared" si="51"/>
        <v>600</v>
      </c>
      <c r="AH100" s="175">
        <f>(U100-H100)*30%*95%</f>
        <v>592.847171835533</v>
      </c>
      <c r="AI100" s="176">
        <f>(U100-H100)*30%*95%</f>
        <v>592.847171835533</v>
      </c>
      <c r="AJ100" s="175">
        <f>(U100-H100)*30%*5%</f>
        <v>31.202482728186</v>
      </c>
      <c r="AK100" s="176">
        <f>(U100-H100)*30%*5%</f>
        <v>31.202482728186</v>
      </c>
      <c r="AL100" s="177">
        <v>0</v>
      </c>
      <c r="AM100" s="175">
        <v>0</v>
      </c>
      <c r="AN100" s="178">
        <v>1.05903666666667</v>
      </c>
      <c r="AO100" s="181"/>
    </row>
    <row r="101" customFormat="1" ht="14.25" customHeight="1" spans="1:41">
      <c r="A101" s="184">
        <v>98</v>
      </c>
      <c r="B101" s="184">
        <v>391</v>
      </c>
      <c r="C101" s="132" t="s">
        <v>253</v>
      </c>
      <c r="D101" s="184" t="s">
        <v>34</v>
      </c>
      <c r="E101" s="130">
        <v>14140</v>
      </c>
      <c r="F101" s="130">
        <f t="shared" si="50"/>
        <v>42420</v>
      </c>
      <c r="G101" s="131">
        <v>4012.56789598574</v>
      </c>
      <c r="H101" s="131">
        <f t="shared" si="44"/>
        <v>12037.7036879572</v>
      </c>
      <c r="I101" s="137">
        <f t="shared" si="31"/>
        <v>0.283774250069713</v>
      </c>
      <c r="J101" s="138">
        <v>17675</v>
      </c>
      <c r="K101" s="138">
        <f t="shared" si="45"/>
        <v>53025</v>
      </c>
      <c r="L101" s="139">
        <v>4411.85290774845</v>
      </c>
      <c r="M101" s="139">
        <f t="shared" si="46"/>
        <v>13235.5587232454</v>
      </c>
      <c r="N101" s="140">
        <f t="shared" si="32"/>
        <v>0.249609782616603</v>
      </c>
      <c r="O101" s="141">
        <v>21210</v>
      </c>
      <c r="P101" s="141">
        <f t="shared" si="47"/>
        <v>63630</v>
      </c>
      <c r="Q101" s="150">
        <v>4813.60264180599</v>
      </c>
      <c r="R101" s="150">
        <f t="shared" si="48"/>
        <v>14440.807925418</v>
      </c>
      <c r="S101" s="151">
        <f t="shared" si="33"/>
        <v>0.226949676652805</v>
      </c>
      <c r="T101" s="152">
        <v>29822.75</v>
      </c>
      <c r="U101" s="152">
        <v>9307.99</v>
      </c>
      <c r="V101" s="85"/>
      <c r="W101" s="85"/>
      <c r="X101" s="153">
        <f t="shared" si="34"/>
        <v>0.703035124941066</v>
      </c>
      <c r="Y101" s="153">
        <f t="shared" si="35"/>
        <v>0.773236344844734</v>
      </c>
      <c r="Z101" s="140">
        <f t="shared" si="36"/>
        <v>0.562428099952852</v>
      </c>
      <c r="AA101" s="140">
        <f t="shared" si="37"/>
        <v>0.703256295758223</v>
      </c>
      <c r="AB101" s="151">
        <f t="shared" si="38"/>
        <v>0.468690083294044</v>
      </c>
      <c r="AC101" s="151">
        <f t="shared" si="39"/>
        <v>0.644561581877738</v>
      </c>
      <c r="AD101" s="83">
        <v>3</v>
      </c>
      <c r="AE101" s="165">
        <v>1200</v>
      </c>
      <c r="AF101" s="166"/>
      <c r="AG101" s="174">
        <f t="shared" si="51"/>
        <v>1200</v>
      </c>
      <c r="AH101" s="175"/>
      <c r="AI101" s="176"/>
      <c r="AJ101" s="175"/>
      <c r="AK101" s="176"/>
      <c r="AL101" s="177">
        <v>-100</v>
      </c>
      <c r="AM101" s="175">
        <f t="shared" si="49"/>
        <v>-272.97136879572</v>
      </c>
      <c r="AN101" s="178">
        <v>1.02407533333333</v>
      </c>
      <c r="AO101" s="181"/>
    </row>
    <row r="102" customFormat="1" ht="14.25" customHeight="1" spans="1:41">
      <c r="A102" s="89">
        <v>99</v>
      </c>
      <c r="B102" s="89">
        <v>105267</v>
      </c>
      <c r="C102" s="117" t="s">
        <v>163</v>
      </c>
      <c r="D102" s="81" t="s">
        <v>28</v>
      </c>
      <c r="E102" s="130">
        <v>6135</v>
      </c>
      <c r="F102" s="130">
        <f t="shared" si="50"/>
        <v>18405</v>
      </c>
      <c r="G102" s="131">
        <v>1320.88891150728</v>
      </c>
      <c r="H102" s="131">
        <f t="shared" si="44"/>
        <v>3962.66673452184</v>
      </c>
      <c r="I102" s="137">
        <f t="shared" si="31"/>
        <v>0.215303816056606</v>
      </c>
      <c r="J102" s="138">
        <v>7668</v>
      </c>
      <c r="K102" s="138">
        <f t="shared" si="45"/>
        <v>23004</v>
      </c>
      <c r="L102" s="139">
        <v>1452.18668015945</v>
      </c>
      <c r="M102" s="139">
        <f t="shared" si="46"/>
        <v>4356.56004047835</v>
      </c>
      <c r="N102" s="140">
        <f t="shared" si="32"/>
        <v>0.189382717809005</v>
      </c>
      <c r="O102" s="141">
        <v>9202</v>
      </c>
      <c r="P102" s="141">
        <f t="shared" si="47"/>
        <v>27606</v>
      </c>
      <c r="Q102" s="150">
        <v>1584.49378463726</v>
      </c>
      <c r="R102" s="150">
        <f t="shared" si="48"/>
        <v>4753.48135391178</v>
      </c>
      <c r="S102" s="151">
        <f t="shared" si="33"/>
        <v>0.172190152644779</v>
      </c>
      <c r="T102" s="85">
        <v>12033.2</v>
      </c>
      <c r="U102" s="85">
        <v>3979.66</v>
      </c>
      <c r="V102" s="85"/>
      <c r="W102" s="85"/>
      <c r="X102" s="137">
        <f t="shared" si="34"/>
        <v>0.653800597663678</v>
      </c>
      <c r="Y102" s="137">
        <f t="shared" si="35"/>
        <v>1.00428834081103</v>
      </c>
      <c r="Z102" s="140">
        <f t="shared" si="36"/>
        <v>0.523091636237176</v>
      </c>
      <c r="AA102" s="140">
        <f t="shared" si="37"/>
        <v>0.913486779253255</v>
      </c>
      <c r="AB102" s="151">
        <f t="shared" si="38"/>
        <v>0.435890748388032</v>
      </c>
      <c r="AC102" s="151">
        <f t="shared" si="39"/>
        <v>0.837209553104699</v>
      </c>
      <c r="AD102" s="83">
        <v>3</v>
      </c>
      <c r="AE102" s="165">
        <v>1200</v>
      </c>
      <c r="AF102" s="166"/>
      <c r="AG102" s="174">
        <f t="shared" si="51"/>
        <v>1200</v>
      </c>
      <c r="AH102" s="175"/>
      <c r="AI102" s="176"/>
      <c r="AJ102" s="175"/>
      <c r="AK102" s="176"/>
      <c r="AL102" s="177">
        <v>-100</v>
      </c>
      <c r="AM102" s="175">
        <v>0</v>
      </c>
      <c r="AN102" s="178">
        <v>0.62664875</v>
      </c>
      <c r="AO102" s="203"/>
    </row>
    <row r="103" customFormat="1" ht="14.25" customHeight="1" spans="1:41">
      <c r="A103" s="89">
        <v>100</v>
      </c>
      <c r="B103" s="81">
        <v>104533</v>
      </c>
      <c r="C103" s="82" t="s">
        <v>219</v>
      </c>
      <c r="D103" s="81" t="s">
        <v>43</v>
      </c>
      <c r="E103" s="130">
        <v>3763</v>
      </c>
      <c r="F103" s="130">
        <f t="shared" ref="F103:K103" si="52">E103*3</f>
        <v>11289</v>
      </c>
      <c r="G103" s="131">
        <v>822.305007327956</v>
      </c>
      <c r="H103" s="131">
        <f t="shared" si="52"/>
        <v>2466.91502198387</v>
      </c>
      <c r="I103" s="137">
        <f t="shared" si="31"/>
        <v>0.218523786162093</v>
      </c>
      <c r="J103" s="138">
        <v>4703</v>
      </c>
      <c r="K103" s="138">
        <f t="shared" si="52"/>
        <v>14109</v>
      </c>
      <c r="L103" s="139">
        <v>903.98726570682</v>
      </c>
      <c r="M103" s="139">
        <f t="shared" ref="M103:R103" si="53">L103*3</f>
        <v>2711.96179712046</v>
      </c>
      <c r="N103" s="140">
        <f t="shared" si="32"/>
        <v>0.19221502566592</v>
      </c>
      <c r="O103" s="141">
        <v>5644</v>
      </c>
      <c r="P103" s="141">
        <f t="shared" si="53"/>
        <v>16932</v>
      </c>
      <c r="Q103" s="150">
        <v>986.375565311245</v>
      </c>
      <c r="R103" s="150">
        <f t="shared" si="53"/>
        <v>2959.12669593374</v>
      </c>
      <c r="S103" s="151">
        <f t="shared" si="33"/>
        <v>0.174765337581723</v>
      </c>
      <c r="T103" s="85">
        <v>6282.87</v>
      </c>
      <c r="U103" s="85">
        <v>1816.36</v>
      </c>
      <c r="V103" s="85"/>
      <c r="W103" s="85"/>
      <c r="X103" s="137">
        <f t="shared" si="34"/>
        <v>0.556547967047568</v>
      </c>
      <c r="Y103" s="137">
        <f t="shared" si="35"/>
        <v>0.736288029305242</v>
      </c>
      <c r="Z103" s="140">
        <f t="shared" si="36"/>
        <v>0.445309376993408</v>
      </c>
      <c r="AA103" s="140">
        <f t="shared" si="37"/>
        <v>0.66975869716476</v>
      </c>
      <c r="AB103" s="151">
        <f t="shared" si="38"/>
        <v>0.371064847625797</v>
      </c>
      <c r="AC103" s="151">
        <f t="shared" si="39"/>
        <v>0.61381623250398</v>
      </c>
      <c r="AD103" s="83">
        <v>3</v>
      </c>
      <c r="AE103" s="165">
        <v>1200</v>
      </c>
      <c r="AF103" s="166"/>
      <c r="AG103" s="174">
        <f t="shared" si="51"/>
        <v>1200</v>
      </c>
      <c r="AH103" s="175"/>
      <c r="AI103" s="176"/>
      <c r="AJ103" s="175"/>
      <c r="AK103" s="176"/>
      <c r="AL103" s="177">
        <v>-100</v>
      </c>
      <c r="AM103" s="175">
        <f t="shared" si="49"/>
        <v>-65.055502198387</v>
      </c>
      <c r="AN103" s="178">
        <v>1.29032333333333</v>
      </c>
      <c r="AO103" s="181"/>
    </row>
    <row r="104" s="119" customFormat="1" spans="1:41">
      <c r="A104" s="89">
        <v>101</v>
      </c>
      <c r="B104" s="185">
        <v>311</v>
      </c>
      <c r="C104" s="186" t="s">
        <v>254</v>
      </c>
      <c r="D104" s="185" t="s">
        <v>28</v>
      </c>
      <c r="E104" s="187">
        <v>8699</v>
      </c>
      <c r="F104" s="187">
        <f>E104*3</f>
        <v>26097</v>
      </c>
      <c r="G104" s="187">
        <v>1807.99801317042</v>
      </c>
      <c r="H104" s="187">
        <f>G104*3</f>
        <v>5423.99403951126</v>
      </c>
      <c r="I104" s="187">
        <f t="shared" si="31"/>
        <v>0.207839753209613</v>
      </c>
      <c r="J104" s="191">
        <v>10873</v>
      </c>
      <c r="K104" s="191">
        <f>J104*3</f>
        <v>32619</v>
      </c>
      <c r="L104" s="191">
        <v>1987.77225041775</v>
      </c>
      <c r="M104" s="191">
        <f>L104*3</f>
        <v>5963.31675125325</v>
      </c>
      <c r="N104" s="191">
        <f t="shared" si="32"/>
        <v>0.182817276778971</v>
      </c>
      <c r="O104" s="192">
        <v>13048</v>
      </c>
      <c r="P104" s="192">
        <f>O104*3</f>
        <v>39144</v>
      </c>
      <c r="Q104" s="192">
        <v>2168.84816710227</v>
      </c>
      <c r="R104" s="192">
        <f>Q104*3</f>
        <v>6506.54450130681</v>
      </c>
      <c r="S104" s="192">
        <f t="shared" si="33"/>
        <v>0.16622073628926</v>
      </c>
      <c r="T104" s="193">
        <v>14480.97</v>
      </c>
      <c r="U104" s="193">
        <v>3472.32</v>
      </c>
      <c r="V104" s="194">
        <v>34425</v>
      </c>
      <c r="W104" s="194">
        <v>20955</v>
      </c>
      <c r="X104" s="137">
        <f t="shared" si="34"/>
        <v>0.554890217266352</v>
      </c>
      <c r="Y104" s="137">
        <f t="shared" si="35"/>
        <v>0.640177694648219</v>
      </c>
      <c r="Z104" s="140">
        <f t="shared" si="36"/>
        <v>0.443942794077072</v>
      </c>
      <c r="AA104" s="140">
        <f t="shared" si="37"/>
        <v>0.582279986933489</v>
      </c>
      <c r="AB104" s="151">
        <f t="shared" si="38"/>
        <v>0.369940987124463</v>
      </c>
      <c r="AC104" s="151">
        <f t="shared" si="39"/>
        <v>0.533665757500406</v>
      </c>
      <c r="AD104" s="195">
        <v>3</v>
      </c>
      <c r="AE104" s="196">
        <v>1200</v>
      </c>
      <c r="AF104" s="197" t="s">
        <v>222</v>
      </c>
      <c r="AG104" s="199">
        <v>1200</v>
      </c>
      <c r="AH104" s="200" t="s">
        <v>222</v>
      </c>
      <c r="AI104" s="201"/>
      <c r="AJ104" s="200" t="s">
        <v>222</v>
      </c>
      <c r="AK104" s="201"/>
      <c r="AL104" s="202">
        <v>-100</v>
      </c>
      <c r="AM104" s="175">
        <f t="shared" si="49"/>
        <v>-195.167403951126</v>
      </c>
      <c r="AN104" s="178">
        <v>0.709258</v>
      </c>
      <c r="AO104" s="205"/>
    </row>
    <row r="105" customFormat="1" spans="1:41">
      <c r="A105" s="188" t="s">
        <v>221</v>
      </c>
      <c r="B105" s="189"/>
      <c r="C105" s="189"/>
      <c r="D105" s="190"/>
      <c r="E105" s="130">
        <f>SUM(E4:E104)</f>
        <v>1205962</v>
      </c>
      <c r="F105" s="130">
        <f>SUM(F4:F104)</f>
        <v>3617886</v>
      </c>
      <c r="G105" s="131">
        <f>SUM(G4:G104)</f>
        <v>303807.37495678</v>
      </c>
      <c r="H105" s="131">
        <f>SUM(H4:H104)</f>
        <v>911422.124870342</v>
      </c>
      <c r="I105" s="137">
        <f t="shared" si="31"/>
        <v>0.251921184047906</v>
      </c>
      <c r="J105" s="138">
        <f>SUM(J4:J104)</f>
        <v>1507435</v>
      </c>
      <c r="K105" s="138">
        <f>SUM(K4:K104)</f>
        <v>4522305</v>
      </c>
      <c r="L105" s="139">
        <f>SUM(L4:L104)</f>
        <v>334034.997065307</v>
      </c>
      <c r="M105" s="139">
        <f>SUM(M4:M104)</f>
        <v>1002104.99119592</v>
      </c>
      <c r="N105" s="140">
        <f t="shared" si="32"/>
        <v>0.221591642137344</v>
      </c>
      <c r="O105" s="141">
        <f>SUM(O4:O104)</f>
        <v>1808912</v>
      </c>
      <c r="P105" s="141">
        <f>SUM(P4:P104)</f>
        <v>5426736</v>
      </c>
      <c r="Q105" s="150">
        <f>SUM(Q4:Q104)</f>
        <v>364450.644088762</v>
      </c>
      <c r="R105" s="150">
        <f>SUM(R4:R104)</f>
        <v>1093351.93226629</v>
      </c>
      <c r="S105" s="151">
        <f t="shared" si="33"/>
        <v>0.201475054667536</v>
      </c>
      <c r="T105" s="85">
        <f>SUM(T4:T104)</f>
        <v>3944852.94</v>
      </c>
      <c r="U105" s="85">
        <f>SUM(U4:U104)</f>
        <v>1090072.86</v>
      </c>
      <c r="V105" s="85"/>
      <c r="W105" s="85"/>
      <c r="X105" s="137">
        <f t="shared" si="34"/>
        <v>1.09037513619832</v>
      </c>
      <c r="Y105" s="137">
        <f t="shared" si="35"/>
        <v>1.19601316476169</v>
      </c>
      <c r="Z105" s="140">
        <f t="shared" si="36"/>
        <v>0.872310235598881</v>
      </c>
      <c r="AA105" s="140">
        <f t="shared" si="37"/>
        <v>1.08778308618052</v>
      </c>
      <c r="AB105" s="151">
        <f t="shared" si="38"/>
        <v>0.726929214909293</v>
      </c>
      <c r="AC105" s="151">
        <f t="shared" si="39"/>
        <v>0.997000899555285</v>
      </c>
      <c r="AD105" s="89"/>
      <c r="AE105" s="165">
        <f>SUM(AE4:AE104)</f>
        <v>122000</v>
      </c>
      <c r="AF105" s="166" t="s">
        <v>222</v>
      </c>
      <c r="AG105" s="174">
        <f>SUM(AG4:AG104)</f>
        <v>76600</v>
      </c>
      <c r="AH105" s="175"/>
      <c r="AI105" s="176"/>
      <c r="AJ105" s="175"/>
      <c r="AK105" s="176"/>
      <c r="AL105" s="177"/>
      <c r="AM105" s="175"/>
      <c r="AN105" s="178"/>
      <c r="AO105" s="181"/>
    </row>
  </sheetData>
  <sortState ref="A1:AE105">
    <sortCondition ref="AB1" descending="1"/>
  </sortState>
  <mergeCells count="22">
    <mergeCell ref="X1:AC1"/>
    <mergeCell ref="F2:I2"/>
    <mergeCell ref="K2:N2"/>
    <mergeCell ref="P2:S2"/>
    <mergeCell ref="T2:U2"/>
    <mergeCell ref="V2:W2"/>
    <mergeCell ref="X2:Y2"/>
    <mergeCell ref="Z2:AA2"/>
    <mergeCell ref="AB2:AC2"/>
    <mergeCell ref="AH2:AK2"/>
    <mergeCell ref="AL2:AM2"/>
    <mergeCell ref="A105:D105"/>
    <mergeCell ref="A2:A3"/>
    <mergeCell ref="B2:B3"/>
    <mergeCell ref="C2:C3"/>
    <mergeCell ref="D2:D3"/>
    <mergeCell ref="AD2:AD3"/>
    <mergeCell ref="AE2:AE3"/>
    <mergeCell ref="AF2:AF3"/>
    <mergeCell ref="AG2:AG3"/>
    <mergeCell ref="AN2:AN3"/>
    <mergeCell ref="AO2:AO3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AE105"/>
  <sheetViews>
    <sheetView workbookViewId="0">
      <pane ySplit="3" topLeftCell="A100" activePane="bottomLeft" state="frozen"/>
      <selection/>
      <selection pane="bottomLeft" activeCell="AI113" sqref="AI113"/>
    </sheetView>
  </sheetViews>
  <sheetFormatPr defaultColWidth="9" defaultRowHeight="13.5"/>
  <cols>
    <col min="1" max="1" width="4.125" style="65" customWidth="1"/>
    <col min="2" max="2" width="6.5" style="66" customWidth="1"/>
    <col min="3" max="3" width="15.2416666666667" style="67" customWidth="1"/>
    <col min="4" max="4" width="8.60833333333333" style="67" customWidth="1"/>
    <col min="5" max="5" width="4.375" style="68" customWidth="1"/>
    <col min="6" max="6" width="12.625" style="69" hidden="1" customWidth="1"/>
    <col min="7" max="8" width="8.625" style="70" hidden="1" customWidth="1"/>
    <col min="9" max="9" width="9.95" style="71" hidden="1" customWidth="1"/>
    <col min="10" max="10" width="9.25" style="71" hidden="1" customWidth="1"/>
    <col min="11" max="11" width="7" style="72" hidden="1" customWidth="1"/>
    <col min="12" max="12" width="9" style="70" hidden="1" customWidth="1"/>
    <col min="13" max="13" width="8.25" style="70" hidden="1" customWidth="1"/>
    <col min="14" max="14" width="9.825" style="71" hidden="1" customWidth="1"/>
    <col min="15" max="15" width="10" style="71" hidden="1" customWidth="1"/>
    <col min="16" max="16" width="7.375" style="72" hidden="1" customWidth="1"/>
    <col min="17" max="18" width="8" style="70" hidden="1" customWidth="1"/>
    <col min="19" max="19" width="9.74166666666667" style="71" hidden="1" customWidth="1"/>
    <col min="20" max="20" width="10.5" style="71" hidden="1" customWidth="1"/>
    <col min="21" max="21" width="6.875" style="72" hidden="1" customWidth="1"/>
    <col min="22" max="23" width="10.375" style="70" hidden="1" customWidth="1"/>
    <col min="24" max="24" width="8.25" style="72" customWidth="1"/>
    <col min="25" max="25" width="7.5" style="72" customWidth="1"/>
    <col min="26" max="26" width="8.625" style="72" hidden="1" customWidth="1"/>
    <col min="27" max="27" width="8.125" style="72" hidden="1" customWidth="1"/>
    <col min="28" max="28" width="7.75" style="72" hidden="1" customWidth="1"/>
    <col min="29" max="29" width="8.125" style="72" hidden="1" customWidth="1"/>
    <col min="30" max="30" width="9" style="73"/>
    <col min="31" max="31" width="9" style="74"/>
    <col min="32" max="16384" width="9" style="62"/>
  </cols>
  <sheetData>
    <row r="1" ht="15" customHeight="1" spans="1:31">
      <c r="A1" s="75" t="s">
        <v>0</v>
      </c>
      <c r="B1" s="75"/>
      <c r="C1" s="75"/>
      <c r="D1" s="76"/>
      <c r="E1" s="77"/>
      <c r="F1" s="75"/>
      <c r="G1" s="75"/>
      <c r="H1" s="75"/>
      <c r="I1" s="75"/>
      <c r="J1" s="75"/>
      <c r="K1" s="75"/>
      <c r="L1" s="75"/>
      <c r="M1" s="75"/>
      <c r="N1" s="75"/>
      <c r="O1" s="75"/>
      <c r="P1" s="75"/>
      <c r="Q1" s="75"/>
      <c r="R1" s="75"/>
      <c r="S1" s="75"/>
      <c r="T1" s="75"/>
      <c r="U1" s="75"/>
      <c r="V1" s="85"/>
      <c r="W1" s="85"/>
      <c r="X1" s="102" t="s">
        <v>1</v>
      </c>
      <c r="Y1" s="102"/>
      <c r="Z1" s="102"/>
      <c r="AA1" s="102"/>
      <c r="AB1" s="102"/>
      <c r="AC1" s="102"/>
      <c r="AD1" s="106" t="s">
        <v>255</v>
      </c>
      <c r="AE1" s="106"/>
    </row>
    <row r="2" s="62" customFormat="1" spans="1:31">
      <c r="A2" s="75" t="s">
        <v>2</v>
      </c>
      <c r="B2" s="78" t="s">
        <v>3</v>
      </c>
      <c r="C2" s="79" t="s">
        <v>4</v>
      </c>
      <c r="D2" s="79" t="s">
        <v>5</v>
      </c>
      <c r="E2" s="77" t="s">
        <v>6</v>
      </c>
      <c r="F2" s="77" t="s">
        <v>7</v>
      </c>
      <c r="G2" s="80" t="s">
        <v>11</v>
      </c>
      <c r="H2" s="80"/>
      <c r="I2" s="80"/>
      <c r="J2" s="80"/>
      <c r="K2" s="95"/>
      <c r="L2" s="80" t="s">
        <v>12</v>
      </c>
      <c r="M2" s="80"/>
      <c r="N2" s="80"/>
      <c r="O2" s="80"/>
      <c r="P2" s="95"/>
      <c r="Q2" s="80" t="s">
        <v>13</v>
      </c>
      <c r="R2" s="80"/>
      <c r="S2" s="80"/>
      <c r="T2" s="80"/>
      <c r="U2" s="95"/>
      <c r="V2" s="103" t="s">
        <v>14</v>
      </c>
      <c r="W2" s="103"/>
      <c r="X2" s="104" t="s">
        <v>15</v>
      </c>
      <c r="Y2" s="104"/>
      <c r="Z2" s="104" t="s">
        <v>16</v>
      </c>
      <c r="AA2" s="104"/>
      <c r="AB2" s="105" t="s">
        <v>17</v>
      </c>
      <c r="AC2" s="105"/>
      <c r="AD2" s="106" t="s">
        <v>256</v>
      </c>
      <c r="AE2" s="106" t="s">
        <v>257</v>
      </c>
    </row>
    <row r="3" s="62" customFormat="1" spans="1:31">
      <c r="A3" s="75"/>
      <c r="B3" s="78"/>
      <c r="C3" s="79"/>
      <c r="D3" s="79"/>
      <c r="E3" s="77"/>
      <c r="F3" s="77"/>
      <c r="G3" s="80" t="s">
        <v>18</v>
      </c>
      <c r="H3" s="80" t="s">
        <v>19</v>
      </c>
      <c r="I3" s="80" t="s">
        <v>20</v>
      </c>
      <c r="J3" s="80" t="s">
        <v>21</v>
      </c>
      <c r="K3" s="95" t="s">
        <v>22</v>
      </c>
      <c r="L3" s="80" t="s">
        <v>18</v>
      </c>
      <c r="M3" s="80" t="s">
        <v>19</v>
      </c>
      <c r="N3" s="80" t="s">
        <v>20</v>
      </c>
      <c r="O3" s="80" t="s">
        <v>21</v>
      </c>
      <c r="P3" s="95" t="s">
        <v>22</v>
      </c>
      <c r="Q3" s="80" t="s">
        <v>18</v>
      </c>
      <c r="R3" s="80" t="s">
        <v>19</v>
      </c>
      <c r="S3" s="80" t="s">
        <v>20</v>
      </c>
      <c r="T3" s="80" t="s">
        <v>21</v>
      </c>
      <c r="U3" s="95" t="s">
        <v>22</v>
      </c>
      <c r="V3" s="103" t="s">
        <v>18</v>
      </c>
      <c r="W3" s="103" t="s">
        <v>20</v>
      </c>
      <c r="X3" s="105" t="s">
        <v>18</v>
      </c>
      <c r="Y3" s="107" t="s">
        <v>23</v>
      </c>
      <c r="Z3" s="105" t="s">
        <v>18</v>
      </c>
      <c r="AA3" s="107" t="s">
        <v>23</v>
      </c>
      <c r="AB3" s="105" t="s">
        <v>18</v>
      </c>
      <c r="AC3" s="105" t="s">
        <v>23</v>
      </c>
      <c r="AD3" s="106"/>
      <c r="AE3" s="106"/>
    </row>
    <row r="4" spans="1:31">
      <c r="A4" s="81">
        <v>1</v>
      </c>
      <c r="B4" s="81">
        <v>307</v>
      </c>
      <c r="C4" s="82" t="s">
        <v>24</v>
      </c>
      <c r="D4" s="82" t="s">
        <v>25</v>
      </c>
      <c r="E4" s="83" t="s">
        <v>26</v>
      </c>
      <c r="F4" s="84"/>
      <c r="G4" s="85">
        <v>97253</v>
      </c>
      <c r="H4" s="85">
        <f t="shared" ref="H4:M4" si="0">G4*3</f>
        <v>291759</v>
      </c>
      <c r="I4" s="96">
        <v>22524.045750318</v>
      </c>
      <c r="J4" s="96">
        <f t="shared" si="0"/>
        <v>67572.137250954</v>
      </c>
      <c r="K4" s="97">
        <f t="shared" ref="K4:K67" si="1">I4/G4</f>
        <v>0.231602580386394</v>
      </c>
      <c r="L4" s="85">
        <v>121566</v>
      </c>
      <c r="M4" s="85">
        <f t="shared" si="0"/>
        <v>364698</v>
      </c>
      <c r="N4" s="96">
        <v>24765.331068394</v>
      </c>
      <c r="O4" s="96">
        <f t="shared" ref="O4:T4" si="2">N4*3</f>
        <v>74295.993205182</v>
      </c>
      <c r="P4" s="97">
        <f t="shared" ref="P4:P67" si="3">N4/L4</f>
        <v>0.203719223042578</v>
      </c>
      <c r="Q4" s="85">
        <v>145879</v>
      </c>
      <c r="R4" s="85">
        <f t="shared" si="2"/>
        <v>437637</v>
      </c>
      <c r="S4" s="96">
        <v>27020.4610424393</v>
      </c>
      <c r="T4" s="96">
        <f t="shared" si="2"/>
        <v>81061.3831273179</v>
      </c>
      <c r="U4" s="97">
        <f t="shared" ref="U4:U67" si="4">S4/Q4</f>
        <v>0.185225159498209</v>
      </c>
      <c r="V4" s="85">
        <v>366663</v>
      </c>
      <c r="W4" s="85">
        <v>103869.86</v>
      </c>
      <c r="X4" s="97">
        <f t="shared" ref="X4:X67" si="5">V4/H4</f>
        <v>1.25673244013038</v>
      </c>
      <c r="Y4" s="97">
        <f t="shared" ref="Y4:Y67" si="6">W4/J4</f>
        <v>1.5371699671751</v>
      </c>
      <c r="Z4" s="97">
        <f t="shared" ref="Z4:Z67" si="7">V4/M4</f>
        <v>1.00538801967655</v>
      </c>
      <c r="AA4" s="97">
        <f t="shared" ref="AA4:AA67" si="8">W4/O4</f>
        <v>1.39805466646289</v>
      </c>
      <c r="AB4" s="97">
        <f t="shared" ref="AB4:AB67" si="9">V4/R4</f>
        <v>0.837824498385648</v>
      </c>
      <c r="AC4" s="97">
        <f t="shared" ref="AC4:AC67" si="10">W4/T4</f>
        <v>1.2813729052323</v>
      </c>
      <c r="AD4" s="108"/>
      <c r="AE4" s="109"/>
    </row>
    <row r="5" s="63" customFormat="1" spans="1:31">
      <c r="A5" s="86">
        <v>2</v>
      </c>
      <c r="B5" s="86">
        <v>582</v>
      </c>
      <c r="C5" s="87" t="s">
        <v>27</v>
      </c>
      <c r="D5" s="87" t="s">
        <v>28</v>
      </c>
      <c r="E5" s="83">
        <v>1</v>
      </c>
      <c r="F5" s="86" t="s">
        <v>29</v>
      </c>
      <c r="G5" s="88">
        <v>40836</v>
      </c>
      <c r="H5" s="88">
        <f t="shared" ref="H5:M5" si="11">G5*3</f>
        <v>122508</v>
      </c>
      <c r="I5" s="98">
        <v>6792.27580306291</v>
      </c>
      <c r="J5" s="98">
        <f t="shared" si="11"/>
        <v>20376.8274091887</v>
      </c>
      <c r="K5" s="99">
        <f t="shared" si="1"/>
        <v>0.16633058583267</v>
      </c>
      <c r="L5" s="88">
        <v>51044</v>
      </c>
      <c r="M5" s="88">
        <f t="shared" si="11"/>
        <v>153132</v>
      </c>
      <c r="N5" s="98">
        <v>7468.01935017426</v>
      </c>
      <c r="O5" s="98">
        <f t="shared" ref="O5:T5" si="12">N5*3</f>
        <v>22404.0580505228</v>
      </c>
      <c r="P5" s="99">
        <f t="shared" si="3"/>
        <v>0.146305527587459</v>
      </c>
      <c r="Q5" s="88">
        <v>61253</v>
      </c>
      <c r="R5" s="88">
        <f t="shared" si="12"/>
        <v>183759</v>
      </c>
      <c r="S5" s="98">
        <v>8148.09464432378</v>
      </c>
      <c r="T5" s="98">
        <f t="shared" si="12"/>
        <v>24444.2839329713</v>
      </c>
      <c r="U5" s="99">
        <f t="shared" si="4"/>
        <v>0.133023601200329</v>
      </c>
      <c r="V5" s="88">
        <v>124567.02</v>
      </c>
      <c r="W5" s="88">
        <v>24231.17</v>
      </c>
      <c r="X5" s="99">
        <f t="shared" si="5"/>
        <v>1.01680722891566</v>
      </c>
      <c r="Y5" s="99">
        <f t="shared" si="6"/>
        <v>1.18915322358147</v>
      </c>
      <c r="Z5" s="99">
        <f t="shared" si="7"/>
        <v>0.813461719300995</v>
      </c>
      <c r="AA5" s="99">
        <f t="shared" si="8"/>
        <v>1.08155272341095</v>
      </c>
      <c r="AB5" s="99">
        <f t="shared" si="9"/>
        <v>0.677882552691297</v>
      </c>
      <c r="AC5" s="99">
        <f t="shared" si="10"/>
        <v>0.991281645494068</v>
      </c>
      <c r="AD5" s="110">
        <v>200</v>
      </c>
      <c r="AE5" s="111"/>
    </row>
    <row r="6" s="62" customFormat="1" spans="1:31">
      <c r="A6" s="81">
        <v>3</v>
      </c>
      <c r="B6" s="81">
        <v>750</v>
      </c>
      <c r="C6" s="82" t="s">
        <v>30</v>
      </c>
      <c r="D6" s="82" t="s">
        <v>31</v>
      </c>
      <c r="E6" s="83"/>
      <c r="F6" s="89" t="s">
        <v>32</v>
      </c>
      <c r="G6" s="85">
        <v>32200</v>
      </c>
      <c r="H6" s="85">
        <f t="shared" ref="H6:M6" si="13">G6*3</f>
        <v>96600</v>
      </c>
      <c r="I6" s="96">
        <v>9053.75072313216</v>
      </c>
      <c r="J6" s="96">
        <f t="shared" si="13"/>
        <v>27161.2521693965</v>
      </c>
      <c r="K6" s="97">
        <f t="shared" si="1"/>
        <v>0.281172382705968</v>
      </c>
      <c r="L6" s="85">
        <v>40250</v>
      </c>
      <c r="M6" s="85">
        <f t="shared" si="13"/>
        <v>120750</v>
      </c>
      <c r="N6" s="96">
        <v>9954.67677789101</v>
      </c>
      <c r="O6" s="96">
        <f t="shared" ref="O6:T6" si="14">N6*3</f>
        <v>29864.030333673</v>
      </c>
      <c r="P6" s="97">
        <f t="shared" si="3"/>
        <v>0.247321162183628</v>
      </c>
      <c r="Q6" s="85">
        <v>48300</v>
      </c>
      <c r="R6" s="85">
        <f t="shared" si="14"/>
        <v>144900</v>
      </c>
      <c r="S6" s="96">
        <v>10861.1641045928</v>
      </c>
      <c r="T6" s="96">
        <f t="shared" si="14"/>
        <v>32583.4923137784</v>
      </c>
      <c r="U6" s="97">
        <f t="shared" si="4"/>
        <v>0.224868822041259</v>
      </c>
      <c r="V6" s="85">
        <v>93768.78</v>
      </c>
      <c r="W6" s="85">
        <v>29808.33</v>
      </c>
      <c r="X6" s="97">
        <f t="shared" si="5"/>
        <v>0.970691304347826</v>
      </c>
      <c r="Y6" s="97">
        <f t="shared" si="6"/>
        <v>1.09745787175401</v>
      </c>
      <c r="Z6" s="97">
        <f t="shared" si="7"/>
        <v>0.776553043478261</v>
      </c>
      <c r="AA6" s="97">
        <f t="shared" si="8"/>
        <v>0.998134868835497</v>
      </c>
      <c r="AB6" s="97">
        <f t="shared" si="9"/>
        <v>0.647127536231884</v>
      </c>
      <c r="AC6" s="97">
        <f t="shared" si="10"/>
        <v>0.914829193658751</v>
      </c>
      <c r="AD6" s="108">
        <v>-200</v>
      </c>
      <c r="AE6" s="109"/>
    </row>
    <row r="7" s="63" customFormat="1" spans="1:31">
      <c r="A7" s="86">
        <v>4</v>
      </c>
      <c r="B7" s="86">
        <v>337</v>
      </c>
      <c r="C7" s="87" t="s">
        <v>33</v>
      </c>
      <c r="D7" s="87" t="s">
        <v>34</v>
      </c>
      <c r="E7" s="83">
        <v>2</v>
      </c>
      <c r="F7" s="86" t="s">
        <v>35</v>
      </c>
      <c r="G7" s="88">
        <v>35193</v>
      </c>
      <c r="H7" s="88">
        <f t="shared" ref="H7:M7" si="15">G7*3</f>
        <v>105579</v>
      </c>
      <c r="I7" s="98">
        <v>7799.85454083221</v>
      </c>
      <c r="J7" s="98">
        <f t="shared" si="15"/>
        <v>23399.5636224966</v>
      </c>
      <c r="K7" s="99">
        <f t="shared" si="1"/>
        <v>0.221630851045157</v>
      </c>
      <c r="L7" s="88">
        <v>43991</v>
      </c>
      <c r="M7" s="88">
        <f t="shared" si="15"/>
        <v>131973</v>
      </c>
      <c r="N7" s="98">
        <v>8575.95840555588</v>
      </c>
      <c r="O7" s="98">
        <f t="shared" ref="O7:T7" si="16">N7*3</f>
        <v>25727.8752166676</v>
      </c>
      <c r="P7" s="99">
        <f t="shared" si="3"/>
        <v>0.194948021312448</v>
      </c>
      <c r="Q7" s="88">
        <v>52789</v>
      </c>
      <c r="R7" s="88">
        <f t="shared" si="16"/>
        <v>158367</v>
      </c>
      <c r="S7" s="98">
        <v>9356.86218461995</v>
      </c>
      <c r="T7" s="98">
        <f t="shared" si="16"/>
        <v>28070.5865538598</v>
      </c>
      <c r="U7" s="99">
        <f t="shared" si="4"/>
        <v>0.177250226081569</v>
      </c>
      <c r="V7" s="88">
        <v>111336.18</v>
      </c>
      <c r="W7" s="88">
        <v>28025.35</v>
      </c>
      <c r="X7" s="99">
        <f t="shared" si="5"/>
        <v>1.05452959395334</v>
      </c>
      <c r="Y7" s="99">
        <f t="shared" si="6"/>
        <v>1.19768686511128</v>
      </c>
      <c r="Z7" s="99">
        <f t="shared" si="7"/>
        <v>0.843628469459662</v>
      </c>
      <c r="AA7" s="99">
        <f t="shared" si="8"/>
        <v>1.08929904875487</v>
      </c>
      <c r="AB7" s="99">
        <f t="shared" si="9"/>
        <v>0.703026388073273</v>
      </c>
      <c r="AC7" s="99">
        <f t="shared" si="10"/>
        <v>0.998388471371163</v>
      </c>
      <c r="AD7" s="110">
        <v>200</v>
      </c>
      <c r="AE7" s="111"/>
    </row>
    <row r="8" s="62" customFormat="1" spans="1:31">
      <c r="A8" s="81">
        <v>5</v>
      </c>
      <c r="B8" s="81">
        <v>571</v>
      </c>
      <c r="C8" s="82" t="s">
        <v>36</v>
      </c>
      <c r="D8" s="82" t="s">
        <v>31</v>
      </c>
      <c r="E8" s="83"/>
      <c r="F8" s="89" t="s">
        <v>37</v>
      </c>
      <c r="G8" s="85">
        <v>26132</v>
      </c>
      <c r="H8" s="85">
        <f t="shared" ref="H8:M8" si="17">G8*3</f>
        <v>78396</v>
      </c>
      <c r="I8" s="96">
        <v>7036.42934745486</v>
      </c>
      <c r="J8" s="96">
        <f t="shared" si="17"/>
        <v>21109.2880423646</v>
      </c>
      <c r="K8" s="97">
        <f t="shared" si="1"/>
        <v>0.269264860992456</v>
      </c>
      <c r="L8" s="85">
        <v>32665</v>
      </c>
      <c r="M8" s="85">
        <f t="shared" si="17"/>
        <v>97995</v>
      </c>
      <c r="N8" s="96">
        <v>7736.6145773613</v>
      </c>
      <c r="O8" s="96">
        <f t="shared" ref="O8:T8" si="18">N8*3</f>
        <v>23209.8437320839</v>
      </c>
      <c r="P8" s="97">
        <f t="shared" si="3"/>
        <v>0.236847224165354</v>
      </c>
      <c r="Q8" s="85">
        <v>39198</v>
      </c>
      <c r="R8" s="85">
        <f t="shared" si="18"/>
        <v>117594</v>
      </c>
      <c r="S8" s="96">
        <v>8441.12193831655</v>
      </c>
      <c r="T8" s="96">
        <f t="shared" si="18"/>
        <v>25323.3658149496</v>
      </c>
      <c r="U8" s="97">
        <f t="shared" si="4"/>
        <v>0.215345730351461</v>
      </c>
      <c r="V8" s="85">
        <v>75617.07</v>
      </c>
      <c r="W8" s="85">
        <v>21469.27</v>
      </c>
      <c r="X8" s="97">
        <f t="shared" si="5"/>
        <v>0.964552655747742</v>
      </c>
      <c r="Y8" s="97">
        <f t="shared" si="6"/>
        <v>1.01705324958914</v>
      </c>
      <c r="Z8" s="97">
        <f t="shared" si="7"/>
        <v>0.771642124598194</v>
      </c>
      <c r="AA8" s="97">
        <f t="shared" si="8"/>
        <v>0.925007089570455</v>
      </c>
      <c r="AB8" s="97">
        <f t="shared" si="9"/>
        <v>0.643035103831828</v>
      </c>
      <c r="AC8" s="97">
        <f t="shared" si="10"/>
        <v>0.847804756953977</v>
      </c>
      <c r="AD8" s="108">
        <v>-200</v>
      </c>
      <c r="AE8" s="109"/>
    </row>
    <row r="9" s="63" customFormat="1" spans="1:31">
      <c r="A9" s="86">
        <v>6</v>
      </c>
      <c r="B9" s="86">
        <v>343</v>
      </c>
      <c r="C9" s="87" t="s">
        <v>38</v>
      </c>
      <c r="D9" s="87" t="s">
        <v>28</v>
      </c>
      <c r="E9" s="83">
        <v>3</v>
      </c>
      <c r="F9" s="86" t="s">
        <v>39</v>
      </c>
      <c r="G9" s="88">
        <v>31328</v>
      </c>
      <c r="H9" s="88">
        <f t="shared" ref="H9:M9" si="19">G9*3</f>
        <v>93984</v>
      </c>
      <c r="I9" s="98">
        <v>7259.05055688438</v>
      </c>
      <c r="J9" s="98">
        <f t="shared" si="19"/>
        <v>21777.1516706531</v>
      </c>
      <c r="K9" s="99">
        <f t="shared" si="1"/>
        <v>0.231711266499118</v>
      </c>
      <c r="L9" s="88">
        <v>39160</v>
      </c>
      <c r="M9" s="88">
        <f t="shared" si="19"/>
        <v>117480</v>
      </c>
      <c r="N9" s="98">
        <v>7981.38851156206</v>
      </c>
      <c r="O9" s="98">
        <f t="shared" ref="O9:T9" si="20">N9*3</f>
        <v>23944.1655346862</v>
      </c>
      <c r="P9" s="99">
        <f t="shared" si="3"/>
        <v>0.203814824095047</v>
      </c>
      <c r="Q9" s="88">
        <v>46992</v>
      </c>
      <c r="R9" s="88">
        <f t="shared" si="20"/>
        <v>140976</v>
      </c>
      <c r="S9" s="98">
        <v>8708.18534250319</v>
      </c>
      <c r="T9" s="98">
        <f t="shared" si="20"/>
        <v>26124.5560275096</v>
      </c>
      <c r="U9" s="99">
        <f t="shared" si="4"/>
        <v>0.185312081684184</v>
      </c>
      <c r="V9" s="88">
        <v>94084.43</v>
      </c>
      <c r="W9" s="88">
        <v>23952.24</v>
      </c>
      <c r="X9" s="99">
        <f t="shared" si="5"/>
        <v>1.00106858614232</v>
      </c>
      <c r="Y9" s="99">
        <f t="shared" si="6"/>
        <v>1.09987937643278</v>
      </c>
      <c r="Z9" s="99">
        <f t="shared" si="7"/>
        <v>0.800854868913858</v>
      </c>
      <c r="AA9" s="99">
        <f t="shared" si="8"/>
        <v>1.00033722057685</v>
      </c>
      <c r="AB9" s="99">
        <f t="shared" si="9"/>
        <v>0.667379057428215</v>
      </c>
      <c r="AC9" s="99">
        <f t="shared" si="10"/>
        <v>0.916847734169258</v>
      </c>
      <c r="AD9" s="110">
        <v>200</v>
      </c>
      <c r="AE9" s="111"/>
    </row>
    <row r="10" s="62" customFormat="1" spans="1:31">
      <c r="A10" s="81">
        <v>7</v>
      </c>
      <c r="B10" s="81">
        <v>712</v>
      </c>
      <c r="C10" s="82" t="s">
        <v>40</v>
      </c>
      <c r="D10" s="82" t="s">
        <v>31</v>
      </c>
      <c r="E10" s="83"/>
      <c r="F10" s="89" t="s">
        <v>41</v>
      </c>
      <c r="G10" s="85">
        <v>18840</v>
      </c>
      <c r="H10" s="85">
        <f t="shared" ref="H10:M10" si="21">G10*3</f>
        <v>56520</v>
      </c>
      <c r="I10" s="96">
        <v>5277.76037870433</v>
      </c>
      <c r="J10" s="96">
        <f t="shared" si="21"/>
        <v>15833.281136113</v>
      </c>
      <c r="K10" s="97">
        <f t="shared" si="1"/>
        <v>0.280135901205113</v>
      </c>
      <c r="L10" s="85">
        <v>23550</v>
      </c>
      <c r="M10" s="85">
        <f t="shared" si="21"/>
        <v>70650</v>
      </c>
      <c r="N10" s="96">
        <v>5802.94292253117</v>
      </c>
      <c r="O10" s="96">
        <f t="shared" ref="O10:T10" si="22">N10*3</f>
        <v>17408.8287675935</v>
      </c>
      <c r="P10" s="97">
        <f t="shared" si="3"/>
        <v>0.24640946592489</v>
      </c>
      <c r="Q10" s="85">
        <v>28260</v>
      </c>
      <c r="R10" s="85">
        <f t="shared" si="22"/>
        <v>84780</v>
      </c>
      <c r="S10" s="96">
        <v>6331.36733391251</v>
      </c>
      <c r="T10" s="96">
        <f t="shared" si="22"/>
        <v>18994.1020017375</v>
      </c>
      <c r="U10" s="97">
        <f t="shared" si="4"/>
        <v>0.224039891504335</v>
      </c>
      <c r="V10" s="85">
        <v>51664.07</v>
      </c>
      <c r="W10" s="85">
        <v>16302.14</v>
      </c>
      <c r="X10" s="97">
        <f t="shared" si="5"/>
        <v>0.9140847487615</v>
      </c>
      <c r="Y10" s="97">
        <f t="shared" si="6"/>
        <v>1.02961223639348</v>
      </c>
      <c r="Z10" s="97">
        <f t="shared" si="7"/>
        <v>0.7312677990092</v>
      </c>
      <c r="AA10" s="97">
        <f t="shared" si="8"/>
        <v>0.936429452988038</v>
      </c>
      <c r="AB10" s="97">
        <f t="shared" si="9"/>
        <v>0.609389832507667</v>
      </c>
      <c r="AC10" s="97">
        <f t="shared" si="10"/>
        <v>0.858273794597331</v>
      </c>
      <c r="AD10" s="108">
        <v>-200</v>
      </c>
      <c r="AE10" s="109"/>
    </row>
    <row r="11" s="63" customFormat="1" spans="1:31">
      <c r="A11" s="86">
        <v>8</v>
      </c>
      <c r="B11" s="86">
        <v>341</v>
      </c>
      <c r="C11" s="87" t="s">
        <v>42</v>
      </c>
      <c r="D11" s="87" t="s">
        <v>43</v>
      </c>
      <c r="E11" s="83">
        <v>4</v>
      </c>
      <c r="F11" s="86" t="s">
        <v>44</v>
      </c>
      <c r="G11" s="88">
        <v>30227</v>
      </c>
      <c r="H11" s="88">
        <f t="shared" ref="H11:M11" si="23">G11*3</f>
        <v>90681</v>
      </c>
      <c r="I11" s="98">
        <v>7453.78498061136</v>
      </c>
      <c r="J11" s="98">
        <f t="shared" si="23"/>
        <v>22361.3549418341</v>
      </c>
      <c r="K11" s="99">
        <f t="shared" si="1"/>
        <v>0.246593607721949</v>
      </c>
      <c r="L11" s="88">
        <v>37784</v>
      </c>
      <c r="M11" s="88">
        <f t="shared" si="23"/>
        <v>113352</v>
      </c>
      <c r="N11" s="98">
        <v>8195.55491142869</v>
      </c>
      <c r="O11" s="98">
        <f t="shared" ref="O11:T11" si="24">N11*3</f>
        <v>24586.6647342861</v>
      </c>
      <c r="P11" s="99">
        <f t="shared" si="3"/>
        <v>0.216905433819307</v>
      </c>
      <c r="Q11" s="88">
        <v>45340</v>
      </c>
      <c r="R11" s="88">
        <f t="shared" si="24"/>
        <v>136020</v>
      </c>
      <c r="S11" s="98">
        <v>8941.69627438291</v>
      </c>
      <c r="T11" s="98">
        <f t="shared" si="24"/>
        <v>26825.0888231487</v>
      </c>
      <c r="U11" s="99">
        <f t="shared" si="4"/>
        <v>0.197214298067554</v>
      </c>
      <c r="V11" s="88">
        <v>138260.32</v>
      </c>
      <c r="W11" s="88">
        <v>40075.57</v>
      </c>
      <c r="X11" s="99">
        <f t="shared" si="5"/>
        <v>1.52468896461221</v>
      </c>
      <c r="Y11" s="99">
        <f t="shared" si="6"/>
        <v>1.79217986138334</v>
      </c>
      <c r="Z11" s="99">
        <f t="shared" si="7"/>
        <v>1.21974310113628</v>
      </c>
      <c r="AA11" s="99">
        <f t="shared" si="8"/>
        <v>1.62997179296607</v>
      </c>
      <c r="AB11" s="99">
        <f t="shared" si="9"/>
        <v>1.01647051904132</v>
      </c>
      <c r="AC11" s="99">
        <f t="shared" si="10"/>
        <v>1.49395852010812</v>
      </c>
      <c r="AD11" s="112"/>
      <c r="AE11" s="110">
        <v>200</v>
      </c>
    </row>
    <row r="12" s="62" customFormat="1" spans="1:31">
      <c r="A12" s="81">
        <v>9</v>
      </c>
      <c r="B12" s="81">
        <v>517</v>
      </c>
      <c r="C12" s="82" t="s">
        <v>44</v>
      </c>
      <c r="D12" s="82" t="s">
        <v>34</v>
      </c>
      <c r="E12" s="83"/>
      <c r="F12" s="89" t="s">
        <v>45</v>
      </c>
      <c r="G12" s="85">
        <v>29015</v>
      </c>
      <c r="H12" s="85">
        <f t="shared" ref="H12:M12" si="25">G12*3</f>
        <v>87045</v>
      </c>
      <c r="I12" s="96">
        <v>6483.72957435553</v>
      </c>
      <c r="J12" s="96">
        <f t="shared" si="25"/>
        <v>19451.1887230666</v>
      </c>
      <c r="K12" s="97">
        <f t="shared" si="1"/>
        <v>0.223461298444099</v>
      </c>
      <c r="L12" s="85">
        <v>36269</v>
      </c>
      <c r="M12" s="85">
        <f t="shared" si="25"/>
        <v>108807</v>
      </c>
      <c r="N12" s="96">
        <v>7128.96556341599</v>
      </c>
      <c r="O12" s="96">
        <f t="shared" ref="O12:T12" si="26">N12*3</f>
        <v>21386.896690248</v>
      </c>
      <c r="P12" s="97">
        <f t="shared" si="3"/>
        <v>0.196558095437315</v>
      </c>
      <c r="Q12" s="85">
        <v>43522</v>
      </c>
      <c r="R12" s="85">
        <f t="shared" si="26"/>
        <v>130566</v>
      </c>
      <c r="S12" s="96">
        <v>7777.99655123529</v>
      </c>
      <c r="T12" s="96">
        <f t="shared" si="26"/>
        <v>23333.9896537059</v>
      </c>
      <c r="U12" s="97">
        <f t="shared" si="4"/>
        <v>0.178714134259347</v>
      </c>
      <c r="V12" s="85">
        <v>101665.35</v>
      </c>
      <c r="W12" s="85">
        <v>22886.26</v>
      </c>
      <c r="X12" s="97">
        <f t="shared" si="5"/>
        <v>1.16796312252283</v>
      </c>
      <c r="Y12" s="97">
        <f t="shared" si="6"/>
        <v>1.17659955521689</v>
      </c>
      <c r="Z12" s="97">
        <f t="shared" si="7"/>
        <v>0.934364057459539</v>
      </c>
      <c r="AA12" s="97">
        <f t="shared" si="8"/>
        <v>1.07010663264838</v>
      </c>
      <c r="AB12" s="97">
        <f t="shared" si="9"/>
        <v>0.778651027066771</v>
      </c>
      <c r="AC12" s="97">
        <f t="shared" si="10"/>
        <v>0.980812125986574</v>
      </c>
      <c r="AD12" s="108"/>
      <c r="AE12" s="109"/>
    </row>
    <row r="13" s="63" customFormat="1" spans="1:31">
      <c r="A13" s="86">
        <v>10</v>
      </c>
      <c r="B13" s="86">
        <v>585</v>
      </c>
      <c r="C13" s="87" t="s">
        <v>46</v>
      </c>
      <c r="D13" s="87" t="s">
        <v>28</v>
      </c>
      <c r="E13" s="83">
        <v>5</v>
      </c>
      <c r="F13" s="86" t="s">
        <v>47</v>
      </c>
      <c r="G13" s="88">
        <v>16736</v>
      </c>
      <c r="H13" s="88">
        <f t="shared" ref="H13:M13" si="27">G13*3</f>
        <v>50208</v>
      </c>
      <c r="I13" s="98">
        <v>4344.03754869056</v>
      </c>
      <c r="J13" s="98">
        <f t="shared" si="27"/>
        <v>13032.1126460717</v>
      </c>
      <c r="K13" s="99">
        <f t="shared" si="1"/>
        <v>0.259562473033614</v>
      </c>
      <c r="L13" s="88">
        <v>20919</v>
      </c>
      <c r="M13" s="88">
        <f t="shared" si="27"/>
        <v>62757</v>
      </c>
      <c r="N13" s="98">
        <v>4776.07832843655</v>
      </c>
      <c r="O13" s="98">
        <f t="shared" ref="O13:T13" si="28">N13*3</f>
        <v>14328.2349853096</v>
      </c>
      <c r="P13" s="99">
        <f t="shared" si="3"/>
        <v>0.228312936968141</v>
      </c>
      <c r="Q13" s="88">
        <v>25103</v>
      </c>
      <c r="R13" s="88">
        <f t="shared" si="28"/>
        <v>75309</v>
      </c>
      <c r="S13" s="98">
        <v>5211.03647558524</v>
      </c>
      <c r="T13" s="98">
        <f t="shared" si="28"/>
        <v>15633.1094267557</v>
      </c>
      <c r="U13" s="99">
        <f t="shared" si="4"/>
        <v>0.207586203863492</v>
      </c>
      <c r="V13" s="88">
        <v>50312.51</v>
      </c>
      <c r="W13" s="88">
        <v>14714.23</v>
      </c>
      <c r="X13" s="99">
        <f t="shared" si="5"/>
        <v>1.00208154079031</v>
      </c>
      <c r="Y13" s="99">
        <f t="shared" si="6"/>
        <v>1.12907480157757</v>
      </c>
      <c r="Z13" s="99">
        <f t="shared" si="7"/>
        <v>0.801703554981914</v>
      </c>
      <c r="AA13" s="99">
        <f t="shared" si="8"/>
        <v>1.02693946707924</v>
      </c>
      <c r="AB13" s="99">
        <f t="shared" si="9"/>
        <v>0.668080973057669</v>
      </c>
      <c r="AC13" s="99">
        <f t="shared" si="10"/>
        <v>0.941222222548826</v>
      </c>
      <c r="AD13" s="110">
        <v>200</v>
      </c>
      <c r="AE13" s="111"/>
    </row>
    <row r="14" s="62" customFormat="1" spans="1:31">
      <c r="A14" s="81">
        <v>11</v>
      </c>
      <c r="B14" s="81">
        <v>581</v>
      </c>
      <c r="C14" s="82" t="s">
        <v>48</v>
      </c>
      <c r="D14" s="82" t="s">
        <v>28</v>
      </c>
      <c r="E14" s="83"/>
      <c r="F14" s="89" t="s">
        <v>49</v>
      </c>
      <c r="G14" s="85">
        <v>16823</v>
      </c>
      <c r="H14" s="85">
        <v>50469</v>
      </c>
      <c r="I14" s="96">
        <v>4737.59650163979</v>
      </c>
      <c r="J14" s="96">
        <f t="shared" ref="J14:O14" si="29">I14*3</f>
        <v>14212.7895049194</v>
      </c>
      <c r="K14" s="97">
        <f t="shared" si="1"/>
        <v>0.281614248447946</v>
      </c>
      <c r="L14" s="85">
        <v>21028</v>
      </c>
      <c r="M14" s="85">
        <f t="shared" si="29"/>
        <v>63084</v>
      </c>
      <c r="N14" s="96">
        <v>5208.84231218206</v>
      </c>
      <c r="O14" s="96">
        <f t="shared" si="29"/>
        <v>15626.5269365462</v>
      </c>
      <c r="P14" s="97">
        <f t="shared" si="3"/>
        <v>0.247709830330134</v>
      </c>
      <c r="Q14" s="85">
        <v>25234</v>
      </c>
      <c r="R14" s="85">
        <f>Q14*3</f>
        <v>75702</v>
      </c>
      <c r="S14" s="96">
        <v>5683.257147928</v>
      </c>
      <c r="T14" s="96">
        <f>S14*3</f>
        <v>17049.771443784</v>
      </c>
      <c r="U14" s="97">
        <f t="shared" si="4"/>
        <v>0.225222206068321</v>
      </c>
      <c r="V14" s="85">
        <v>44233.59</v>
      </c>
      <c r="W14" s="85">
        <v>13266.33</v>
      </c>
      <c r="X14" s="97">
        <f t="shared" si="5"/>
        <v>0.87645069250431</v>
      </c>
      <c r="Y14" s="97">
        <f t="shared" si="6"/>
        <v>0.93340789965321</v>
      </c>
      <c r="Z14" s="97">
        <f t="shared" si="7"/>
        <v>0.701185562107666</v>
      </c>
      <c r="AA14" s="97">
        <f t="shared" si="8"/>
        <v>0.848962156074083</v>
      </c>
      <c r="AB14" s="97">
        <f t="shared" si="9"/>
        <v>0.584312039312039</v>
      </c>
      <c r="AC14" s="97">
        <f t="shared" si="10"/>
        <v>0.778094301365936</v>
      </c>
      <c r="AD14" s="108">
        <v>-200</v>
      </c>
      <c r="AE14" s="109"/>
    </row>
    <row r="15" s="62" customFormat="1" spans="1:31">
      <c r="A15" s="81">
        <v>12</v>
      </c>
      <c r="B15" s="81">
        <v>387</v>
      </c>
      <c r="C15" s="82" t="s">
        <v>50</v>
      </c>
      <c r="D15" s="82" t="s">
        <v>31</v>
      </c>
      <c r="E15" s="83">
        <v>6</v>
      </c>
      <c r="F15" s="89" t="s">
        <v>51</v>
      </c>
      <c r="G15" s="85">
        <v>17498</v>
      </c>
      <c r="H15" s="85">
        <f t="shared" ref="H15:M15" si="30">G15*3</f>
        <v>52494</v>
      </c>
      <c r="I15" s="96">
        <v>4158.29728184378</v>
      </c>
      <c r="J15" s="96">
        <f t="shared" si="30"/>
        <v>12474.8918455313</v>
      </c>
      <c r="K15" s="97">
        <f t="shared" si="1"/>
        <v>0.237644146865001</v>
      </c>
      <c r="L15" s="85">
        <v>21873</v>
      </c>
      <c r="M15" s="85">
        <f t="shared" si="30"/>
        <v>65619</v>
      </c>
      <c r="N15" s="96">
        <v>4572.18813741371</v>
      </c>
      <c r="O15" s="96">
        <f t="shared" ref="O15:T15" si="31">N15*3</f>
        <v>13716.5644122411</v>
      </c>
      <c r="P15" s="97">
        <f t="shared" si="3"/>
        <v>0.209033426480762</v>
      </c>
      <c r="Q15" s="85">
        <v>26247</v>
      </c>
      <c r="R15" s="85">
        <f t="shared" si="31"/>
        <v>78741</v>
      </c>
      <c r="S15" s="96">
        <v>4988.42419621677</v>
      </c>
      <c r="T15" s="96">
        <f t="shared" si="31"/>
        <v>14965.2725886503</v>
      </c>
      <c r="U15" s="97">
        <f t="shared" si="4"/>
        <v>0.190056928266726</v>
      </c>
      <c r="V15" s="85">
        <v>48049.9</v>
      </c>
      <c r="W15" s="85">
        <v>12882.11</v>
      </c>
      <c r="X15" s="97">
        <f t="shared" si="5"/>
        <v>0.915340800853431</v>
      </c>
      <c r="Y15" s="97">
        <f t="shared" si="6"/>
        <v>1.03264302083826</v>
      </c>
      <c r="Z15" s="97">
        <f t="shared" si="7"/>
        <v>0.732255901491946</v>
      </c>
      <c r="AA15" s="97">
        <f t="shared" si="8"/>
        <v>0.939164473904529</v>
      </c>
      <c r="AB15" s="97">
        <f t="shared" si="9"/>
        <v>0.610227200568954</v>
      </c>
      <c r="AC15" s="97">
        <f t="shared" si="10"/>
        <v>0.860800224231787</v>
      </c>
      <c r="AD15" s="108"/>
      <c r="AE15" s="109"/>
    </row>
    <row r="16" s="62" customFormat="1" spans="1:31">
      <c r="A16" s="81">
        <v>13</v>
      </c>
      <c r="B16" s="81">
        <v>730</v>
      </c>
      <c r="C16" s="82" t="s">
        <v>52</v>
      </c>
      <c r="D16" s="82" t="s">
        <v>28</v>
      </c>
      <c r="E16" s="83"/>
      <c r="F16" s="89" t="s">
        <v>53</v>
      </c>
      <c r="G16" s="85">
        <v>17997</v>
      </c>
      <c r="H16" s="85">
        <f t="shared" ref="H16:M16" si="32">G16*3</f>
        <v>53991</v>
      </c>
      <c r="I16" s="96">
        <v>4422.40156603995</v>
      </c>
      <c r="J16" s="96">
        <f t="shared" si="32"/>
        <v>13267.2046981199</v>
      </c>
      <c r="K16" s="97">
        <f t="shared" si="1"/>
        <v>0.245729930879588</v>
      </c>
      <c r="L16" s="85">
        <v>22497</v>
      </c>
      <c r="M16" s="85">
        <f t="shared" si="32"/>
        <v>67491</v>
      </c>
      <c r="N16" s="96">
        <v>4862.63066164451</v>
      </c>
      <c r="O16" s="96">
        <f t="shared" ref="O16:T16" si="33">N16*3</f>
        <v>14587.8919849335</v>
      </c>
      <c r="P16" s="97">
        <f t="shared" si="3"/>
        <v>0.216145737727008</v>
      </c>
      <c r="Q16" s="85">
        <v>26996</v>
      </c>
      <c r="R16" s="85">
        <f t="shared" si="33"/>
        <v>80988</v>
      </c>
      <c r="S16" s="96">
        <v>5305.35026330529</v>
      </c>
      <c r="T16" s="96">
        <f t="shared" si="33"/>
        <v>15916.0507899159</v>
      </c>
      <c r="U16" s="97">
        <f t="shared" si="4"/>
        <v>0.196523568799277</v>
      </c>
      <c r="V16" s="85">
        <v>44342.03</v>
      </c>
      <c r="W16" s="85">
        <v>13178.76</v>
      </c>
      <c r="X16" s="97">
        <f t="shared" si="5"/>
        <v>0.821285584634476</v>
      </c>
      <c r="Y16" s="97">
        <f t="shared" si="6"/>
        <v>0.993333584569443</v>
      </c>
      <c r="Z16" s="97">
        <f t="shared" si="7"/>
        <v>0.657006563838141</v>
      </c>
      <c r="AA16" s="97">
        <f t="shared" si="8"/>
        <v>0.903404002004617</v>
      </c>
      <c r="AB16" s="97">
        <f t="shared" si="9"/>
        <v>0.5475135822591</v>
      </c>
      <c r="AC16" s="97">
        <f t="shared" si="10"/>
        <v>0.828016960611222</v>
      </c>
      <c r="AD16" s="108"/>
      <c r="AE16" s="109"/>
    </row>
    <row r="17" s="63" customFormat="1" spans="1:31">
      <c r="A17" s="86">
        <v>14</v>
      </c>
      <c r="B17" s="86">
        <v>385</v>
      </c>
      <c r="C17" s="87" t="s">
        <v>54</v>
      </c>
      <c r="D17" s="87" t="s">
        <v>43</v>
      </c>
      <c r="E17" s="90">
        <v>7</v>
      </c>
      <c r="F17" s="86" t="s">
        <v>55</v>
      </c>
      <c r="G17" s="88">
        <v>16962</v>
      </c>
      <c r="H17" s="88">
        <f t="shared" ref="H17:M17" si="34">G17*3</f>
        <v>50886</v>
      </c>
      <c r="I17" s="98">
        <v>3741.9053803316</v>
      </c>
      <c r="J17" s="98">
        <f t="shared" si="34"/>
        <v>11225.7161409948</v>
      </c>
      <c r="K17" s="99">
        <f t="shared" si="1"/>
        <v>0.220605198698951</v>
      </c>
      <c r="L17" s="88">
        <v>21202</v>
      </c>
      <c r="M17" s="88">
        <f t="shared" si="34"/>
        <v>63606</v>
      </c>
      <c r="N17" s="98">
        <v>4114.16012129687</v>
      </c>
      <c r="O17" s="98">
        <f t="shared" ref="O17:T17" si="35">N17*3</f>
        <v>12342.4803638906</v>
      </c>
      <c r="P17" s="99">
        <f t="shared" si="3"/>
        <v>0.19404585045264</v>
      </c>
      <c r="Q17" s="88">
        <v>25442</v>
      </c>
      <c r="R17" s="88">
        <f t="shared" si="35"/>
        <v>76326</v>
      </c>
      <c r="S17" s="98">
        <v>4488.73094583471</v>
      </c>
      <c r="T17" s="98">
        <f t="shared" si="35"/>
        <v>13466.1928375041</v>
      </c>
      <c r="U17" s="99">
        <f t="shared" si="4"/>
        <v>0.176429956207637</v>
      </c>
      <c r="V17" s="88">
        <v>76563.4</v>
      </c>
      <c r="W17" s="88">
        <v>18972.2</v>
      </c>
      <c r="X17" s="99">
        <f t="shared" si="5"/>
        <v>1.50460637503439</v>
      </c>
      <c r="Y17" s="99">
        <f t="shared" si="6"/>
        <v>1.69006589528093</v>
      </c>
      <c r="Z17" s="99">
        <f t="shared" si="7"/>
        <v>1.20371348614911</v>
      </c>
      <c r="AA17" s="99">
        <f t="shared" si="8"/>
        <v>1.53714646008313</v>
      </c>
      <c r="AB17" s="99">
        <f t="shared" si="9"/>
        <v>1.00311034247832</v>
      </c>
      <c r="AC17" s="99">
        <f t="shared" si="10"/>
        <v>1.4088763044564</v>
      </c>
      <c r="AD17" s="112"/>
      <c r="AE17" s="110">
        <v>200</v>
      </c>
    </row>
    <row r="18" s="62" customFormat="1" spans="1:31">
      <c r="A18" s="81">
        <v>15</v>
      </c>
      <c r="B18" s="81">
        <v>707</v>
      </c>
      <c r="C18" s="82" t="s">
        <v>56</v>
      </c>
      <c r="D18" s="82" t="s">
        <v>31</v>
      </c>
      <c r="E18" s="83"/>
      <c r="F18" s="89" t="s">
        <v>57</v>
      </c>
      <c r="G18" s="85">
        <v>16814</v>
      </c>
      <c r="H18" s="85">
        <f t="shared" ref="H18:M18" si="36">G18*3</f>
        <v>50442</v>
      </c>
      <c r="I18" s="96">
        <v>4646.81320782506</v>
      </c>
      <c r="J18" s="96">
        <f t="shared" si="36"/>
        <v>13940.4396234752</v>
      </c>
      <c r="K18" s="97">
        <f t="shared" si="1"/>
        <v>0.276365719509044</v>
      </c>
      <c r="L18" s="85">
        <v>21018</v>
      </c>
      <c r="M18" s="85">
        <f t="shared" si="36"/>
        <v>63054</v>
      </c>
      <c r="N18" s="96">
        <v>5109.33262890788</v>
      </c>
      <c r="O18" s="96">
        <f t="shared" ref="O18:T18" si="37">N18*3</f>
        <v>15327.9978867236</v>
      </c>
      <c r="P18" s="97">
        <f t="shared" si="3"/>
        <v>0.24309318816766</v>
      </c>
      <c r="Q18" s="85">
        <v>25221</v>
      </c>
      <c r="R18" s="85">
        <f t="shared" si="37"/>
        <v>75663</v>
      </c>
      <c r="S18" s="96">
        <v>5574.46326466974</v>
      </c>
      <c r="T18" s="96">
        <f t="shared" si="37"/>
        <v>16723.3897940092</v>
      </c>
      <c r="U18" s="97">
        <f t="shared" si="4"/>
        <v>0.221024672482048</v>
      </c>
      <c r="V18" s="85">
        <v>58691.1</v>
      </c>
      <c r="W18" s="85">
        <v>18039.48</v>
      </c>
      <c r="X18" s="97">
        <f t="shared" si="5"/>
        <v>1.16353633876531</v>
      </c>
      <c r="Y18" s="97">
        <f t="shared" si="6"/>
        <v>1.29403953442201</v>
      </c>
      <c r="Z18" s="97">
        <f t="shared" si="7"/>
        <v>0.930806927395566</v>
      </c>
      <c r="AA18" s="97">
        <f t="shared" si="8"/>
        <v>1.17689734388762</v>
      </c>
      <c r="AB18" s="97">
        <f t="shared" si="9"/>
        <v>0.77569089251021</v>
      </c>
      <c r="AC18" s="97">
        <f t="shared" si="10"/>
        <v>1.07869757400873</v>
      </c>
      <c r="AD18" s="108"/>
      <c r="AE18" s="109"/>
    </row>
    <row r="19" s="63" customFormat="1" spans="1:31">
      <c r="A19" s="86">
        <v>16</v>
      </c>
      <c r="B19" s="86">
        <v>365</v>
      </c>
      <c r="C19" s="87" t="s">
        <v>58</v>
      </c>
      <c r="D19" s="87" t="s">
        <v>28</v>
      </c>
      <c r="E19" s="90">
        <v>8</v>
      </c>
      <c r="F19" s="86" t="s">
        <v>59</v>
      </c>
      <c r="G19" s="88">
        <v>17418</v>
      </c>
      <c r="H19" s="88">
        <f t="shared" ref="H19:M19" si="38">G19*3</f>
        <v>52254</v>
      </c>
      <c r="I19" s="98">
        <v>4337.59430981177</v>
      </c>
      <c r="J19" s="98">
        <f t="shared" si="38"/>
        <v>13012.7829294353</v>
      </c>
      <c r="K19" s="99">
        <f t="shared" si="1"/>
        <v>0.249029412665735</v>
      </c>
      <c r="L19" s="88">
        <v>21772</v>
      </c>
      <c r="M19" s="88">
        <f t="shared" si="38"/>
        <v>65316</v>
      </c>
      <c r="N19" s="98">
        <v>4769.11272082531</v>
      </c>
      <c r="O19" s="98">
        <f t="shared" ref="O19:T19" si="39">N19*3</f>
        <v>14307.3381624759</v>
      </c>
      <c r="P19" s="99">
        <f t="shared" si="3"/>
        <v>0.219047984605241</v>
      </c>
      <c r="Q19" s="88">
        <v>26126</v>
      </c>
      <c r="R19" s="88">
        <f t="shared" si="39"/>
        <v>78378</v>
      </c>
      <c r="S19" s="98">
        <v>5203.31538744908</v>
      </c>
      <c r="T19" s="98">
        <f t="shared" si="39"/>
        <v>15609.9461623472</v>
      </c>
      <c r="U19" s="99">
        <f t="shared" si="4"/>
        <v>0.199162343544709</v>
      </c>
      <c r="V19" s="88">
        <v>58618.07</v>
      </c>
      <c r="W19" s="88">
        <v>16996.55</v>
      </c>
      <c r="X19" s="99">
        <f t="shared" si="5"/>
        <v>1.12179105905768</v>
      </c>
      <c r="Y19" s="99">
        <f t="shared" si="6"/>
        <v>1.30614259011063</v>
      </c>
      <c r="Z19" s="99">
        <f t="shared" si="7"/>
        <v>0.897453457039623</v>
      </c>
      <c r="AA19" s="99">
        <f t="shared" si="8"/>
        <v>1.1879603184733</v>
      </c>
      <c r="AB19" s="99">
        <f t="shared" si="9"/>
        <v>0.747889331189875</v>
      </c>
      <c r="AC19" s="99">
        <f t="shared" si="10"/>
        <v>1.08882822677489</v>
      </c>
      <c r="AD19" s="112"/>
      <c r="AE19" s="110">
        <v>200</v>
      </c>
    </row>
    <row r="20" s="62" customFormat="1" spans="1:31">
      <c r="A20" s="81">
        <v>17</v>
      </c>
      <c r="B20" s="81">
        <v>546</v>
      </c>
      <c r="C20" s="82" t="s">
        <v>60</v>
      </c>
      <c r="D20" s="82" t="s">
        <v>31</v>
      </c>
      <c r="E20" s="83"/>
      <c r="F20" s="89" t="s">
        <v>61</v>
      </c>
      <c r="G20" s="85">
        <v>14478</v>
      </c>
      <c r="H20" s="85">
        <f t="shared" ref="H20:M20" si="40">G20*3</f>
        <v>43434</v>
      </c>
      <c r="I20" s="96">
        <v>4279.56634080053</v>
      </c>
      <c r="J20" s="96">
        <f t="shared" si="40"/>
        <v>12838.6990224016</v>
      </c>
      <c r="K20" s="97">
        <f t="shared" si="1"/>
        <v>0.295590989142183</v>
      </c>
      <c r="L20" s="85">
        <v>18098</v>
      </c>
      <c r="M20" s="85">
        <f t="shared" si="40"/>
        <v>54294</v>
      </c>
      <c r="N20" s="96">
        <v>4705.54999581153</v>
      </c>
      <c r="O20" s="96">
        <f t="shared" ref="O20:T20" si="41">N20*3</f>
        <v>14116.6499874346</v>
      </c>
      <c r="P20" s="97">
        <f t="shared" si="3"/>
        <v>0.260003867599267</v>
      </c>
      <c r="Q20" s="85">
        <v>21717</v>
      </c>
      <c r="R20" s="85">
        <f t="shared" si="41"/>
        <v>65151</v>
      </c>
      <c r="S20" s="96">
        <v>5133.90237320849</v>
      </c>
      <c r="T20" s="96">
        <f t="shared" si="41"/>
        <v>15401.7071196255</v>
      </c>
      <c r="U20" s="97">
        <f t="shared" si="4"/>
        <v>0.236400164535087</v>
      </c>
      <c r="V20" s="85">
        <v>44441.12</v>
      </c>
      <c r="W20" s="85">
        <v>14326.9</v>
      </c>
      <c r="X20" s="97">
        <f t="shared" si="5"/>
        <v>1.0231873647373</v>
      </c>
      <c r="Y20" s="97">
        <f t="shared" si="6"/>
        <v>1.11591524772111</v>
      </c>
      <c r="Z20" s="97">
        <f t="shared" si="7"/>
        <v>0.818527277415552</v>
      </c>
      <c r="AA20" s="97">
        <f t="shared" si="8"/>
        <v>1.01489376110852</v>
      </c>
      <c r="AB20" s="97">
        <f t="shared" si="9"/>
        <v>0.682124909824868</v>
      </c>
      <c r="AC20" s="97">
        <f t="shared" si="10"/>
        <v>0.930215065688664</v>
      </c>
      <c r="AD20" s="108"/>
      <c r="AE20" s="109"/>
    </row>
    <row r="21" s="63" customFormat="1" spans="1:31">
      <c r="A21" s="86">
        <v>18</v>
      </c>
      <c r="B21" s="86">
        <v>373</v>
      </c>
      <c r="C21" s="87" t="s">
        <v>62</v>
      </c>
      <c r="D21" s="87" t="s">
        <v>34</v>
      </c>
      <c r="E21" s="90">
        <v>9</v>
      </c>
      <c r="F21" s="86" t="s">
        <v>63</v>
      </c>
      <c r="G21" s="88">
        <v>14908</v>
      </c>
      <c r="H21" s="88">
        <f t="shared" ref="H21:M21" si="42">G21*3</f>
        <v>44724</v>
      </c>
      <c r="I21" s="98">
        <v>4163.353872549</v>
      </c>
      <c r="J21" s="98">
        <f t="shared" si="42"/>
        <v>12490.061617647</v>
      </c>
      <c r="K21" s="99">
        <f t="shared" si="1"/>
        <v>0.279269779484102</v>
      </c>
      <c r="L21" s="88">
        <v>18635</v>
      </c>
      <c r="M21" s="88">
        <f t="shared" si="42"/>
        <v>55905</v>
      </c>
      <c r="N21" s="98">
        <v>4577.64338566506</v>
      </c>
      <c r="O21" s="98">
        <f t="shared" ref="O21:T21" si="43">N21*3</f>
        <v>13732.9301569952</v>
      </c>
      <c r="P21" s="99">
        <f t="shared" si="3"/>
        <v>0.245647619300513</v>
      </c>
      <c r="Q21" s="88">
        <v>22362</v>
      </c>
      <c r="R21" s="88">
        <f t="shared" si="43"/>
        <v>67086</v>
      </c>
      <c r="S21" s="98">
        <v>4994.49024145467</v>
      </c>
      <c r="T21" s="98">
        <f t="shared" si="43"/>
        <v>14983.470724364</v>
      </c>
      <c r="U21" s="99">
        <f t="shared" si="4"/>
        <v>0.223347206933846</v>
      </c>
      <c r="V21" s="88">
        <v>48975.79</v>
      </c>
      <c r="W21" s="88">
        <v>13994.16</v>
      </c>
      <c r="X21" s="99">
        <f t="shared" si="5"/>
        <v>1.09506730167248</v>
      </c>
      <c r="Y21" s="99">
        <f t="shared" si="6"/>
        <v>1.12042361586334</v>
      </c>
      <c r="Z21" s="99">
        <f t="shared" si="7"/>
        <v>0.876053841337984</v>
      </c>
      <c r="AA21" s="99">
        <f t="shared" si="8"/>
        <v>1.0190221489528</v>
      </c>
      <c r="AB21" s="99">
        <f t="shared" si="9"/>
        <v>0.730044867781653</v>
      </c>
      <c r="AC21" s="99">
        <f t="shared" si="10"/>
        <v>0.933973193356642</v>
      </c>
      <c r="AD21" s="112"/>
      <c r="AE21" s="110">
        <v>200</v>
      </c>
    </row>
    <row r="22" s="62" customFormat="1" spans="1:31">
      <c r="A22" s="81">
        <v>19</v>
      </c>
      <c r="B22" s="81">
        <v>513</v>
      </c>
      <c r="C22" s="82" t="s">
        <v>64</v>
      </c>
      <c r="D22" s="82" t="s">
        <v>28</v>
      </c>
      <c r="E22" s="83"/>
      <c r="F22" s="89" t="s">
        <v>65</v>
      </c>
      <c r="G22" s="85">
        <v>14896</v>
      </c>
      <c r="H22" s="85">
        <f t="shared" ref="H22:M22" si="44">G22*3</f>
        <v>44688</v>
      </c>
      <c r="I22" s="96">
        <v>4181.1455325464</v>
      </c>
      <c r="J22" s="96">
        <f t="shared" si="44"/>
        <v>12543.4365976392</v>
      </c>
      <c r="K22" s="97">
        <f t="shared" si="1"/>
        <v>0.280689146921751</v>
      </c>
      <c r="L22" s="85">
        <v>18620</v>
      </c>
      <c r="M22" s="85">
        <f t="shared" si="44"/>
        <v>55860</v>
      </c>
      <c r="N22" s="96">
        <v>4597.20546883174</v>
      </c>
      <c r="O22" s="96">
        <f t="shared" ref="O22:T22" si="45">N22*3</f>
        <v>13791.6164064952</v>
      </c>
      <c r="P22" s="97">
        <f t="shared" si="3"/>
        <v>0.246896104663359</v>
      </c>
      <c r="Q22" s="85">
        <v>22344</v>
      </c>
      <c r="R22" s="85">
        <f t="shared" si="45"/>
        <v>67032</v>
      </c>
      <c r="S22" s="96">
        <v>5015.8336763287</v>
      </c>
      <c r="T22" s="96">
        <f t="shared" si="45"/>
        <v>15047.5010289861</v>
      </c>
      <c r="U22" s="97">
        <f t="shared" si="4"/>
        <v>0.224482352145037</v>
      </c>
      <c r="V22" s="85">
        <v>45271.39</v>
      </c>
      <c r="W22" s="85">
        <v>14794.19</v>
      </c>
      <c r="X22" s="97">
        <f t="shared" si="5"/>
        <v>1.01305473505192</v>
      </c>
      <c r="Y22" s="97">
        <f t="shared" si="6"/>
        <v>1.17943674246214</v>
      </c>
      <c r="Z22" s="97">
        <f t="shared" si="7"/>
        <v>0.810443788041532</v>
      </c>
      <c r="AA22" s="97">
        <f t="shared" si="8"/>
        <v>1.07269442275328</v>
      </c>
      <c r="AB22" s="97">
        <f t="shared" si="9"/>
        <v>0.675369823367944</v>
      </c>
      <c r="AC22" s="97">
        <f t="shared" si="10"/>
        <v>0.983165907182984</v>
      </c>
      <c r="AD22" s="108"/>
      <c r="AE22" s="109"/>
    </row>
    <row r="23" s="62" customFormat="1" spans="1:31">
      <c r="A23" s="81">
        <v>20</v>
      </c>
      <c r="B23" s="81">
        <v>724</v>
      </c>
      <c r="C23" s="82" t="s">
        <v>66</v>
      </c>
      <c r="D23" s="82" t="s">
        <v>31</v>
      </c>
      <c r="E23" s="83">
        <v>10</v>
      </c>
      <c r="F23" s="89" t="s">
        <v>67</v>
      </c>
      <c r="G23" s="85">
        <v>15501</v>
      </c>
      <c r="H23" s="85">
        <f t="shared" ref="H23:M23" si="46">G23*3</f>
        <v>46503</v>
      </c>
      <c r="I23" s="96">
        <v>4222.60888986537</v>
      </c>
      <c r="J23" s="96">
        <f t="shared" si="46"/>
        <v>12667.8266695961</v>
      </c>
      <c r="K23" s="97">
        <f t="shared" si="1"/>
        <v>0.272408805229686</v>
      </c>
      <c r="L23" s="85">
        <v>19376</v>
      </c>
      <c r="M23" s="85">
        <f t="shared" si="46"/>
        <v>58128</v>
      </c>
      <c r="N23" s="96">
        <v>4642.73488360365</v>
      </c>
      <c r="O23" s="96">
        <f t="shared" ref="O23:T23" si="47">N23*3</f>
        <v>13928.2046508109</v>
      </c>
      <c r="P23" s="97">
        <f t="shared" si="3"/>
        <v>0.239612659145523</v>
      </c>
      <c r="Q23" s="85">
        <v>23251</v>
      </c>
      <c r="R23" s="85">
        <f t="shared" si="47"/>
        <v>69753</v>
      </c>
      <c r="S23" s="96">
        <v>5065.4654937192</v>
      </c>
      <c r="T23" s="96">
        <f t="shared" si="47"/>
        <v>15196.3964811576</v>
      </c>
      <c r="U23" s="97">
        <f t="shared" si="4"/>
        <v>0.217860113273373</v>
      </c>
      <c r="V23" s="85">
        <v>47308.03</v>
      </c>
      <c r="W23" s="85">
        <v>14337.33</v>
      </c>
      <c r="X23" s="97">
        <f t="shared" si="5"/>
        <v>1.01731135625659</v>
      </c>
      <c r="Y23" s="97">
        <f t="shared" si="6"/>
        <v>1.13179082521005</v>
      </c>
      <c r="Z23" s="97">
        <f t="shared" si="7"/>
        <v>0.813859585741811</v>
      </c>
      <c r="AA23" s="97">
        <f t="shared" si="8"/>
        <v>1.02937387548834</v>
      </c>
      <c r="AB23" s="97">
        <f t="shared" si="9"/>
        <v>0.678222155319484</v>
      </c>
      <c r="AC23" s="97">
        <f t="shared" si="10"/>
        <v>0.943469066352488</v>
      </c>
      <c r="AD23" s="108"/>
      <c r="AE23" s="109"/>
    </row>
    <row r="24" s="63" customFormat="1" spans="1:31">
      <c r="A24" s="86">
        <v>21</v>
      </c>
      <c r="B24" s="86">
        <v>514</v>
      </c>
      <c r="C24" s="87" t="s">
        <v>68</v>
      </c>
      <c r="D24" s="87" t="s">
        <v>43</v>
      </c>
      <c r="E24" s="90"/>
      <c r="F24" s="86" t="s">
        <v>69</v>
      </c>
      <c r="G24" s="88">
        <v>12010</v>
      </c>
      <c r="H24" s="88">
        <f t="shared" ref="H24:M24" si="48">G24*3</f>
        <v>36030</v>
      </c>
      <c r="I24" s="98">
        <v>3496.55876539735</v>
      </c>
      <c r="J24" s="98">
        <f t="shared" si="48"/>
        <v>10489.6762961921</v>
      </c>
      <c r="K24" s="99">
        <f t="shared" si="1"/>
        <v>0.291137282714184</v>
      </c>
      <c r="L24" s="88">
        <v>15012</v>
      </c>
      <c r="M24" s="88">
        <f t="shared" si="48"/>
        <v>45036</v>
      </c>
      <c r="N24" s="98">
        <v>3844.36838806316</v>
      </c>
      <c r="O24" s="98">
        <f t="shared" ref="O24:T24" si="49">N24*3</f>
        <v>11533.1051641895</v>
      </c>
      <c r="P24" s="99">
        <f t="shared" si="3"/>
        <v>0.256086356785449</v>
      </c>
      <c r="Q24" s="88">
        <v>18014</v>
      </c>
      <c r="R24" s="88">
        <f t="shared" si="49"/>
        <v>54042</v>
      </c>
      <c r="S24" s="98">
        <v>4194.3490221615</v>
      </c>
      <c r="T24" s="98">
        <f t="shared" si="49"/>
        <v>12583.0470664845</v>
      </c>
      <c r="U24" s="99">
        <f t="shared" si="4"/>
        <v>0.232838293669452</v>
      </c>
      <c r="V24" s="88">
        <v>42797.82</v>
      </c>
      <c r="W24" s="88">
        <v>11091.42</v>
      </c>
      <c r="X24" s="99">
        <f t="shared" si="5"/>
        <v>1.18783846794338</v>
      </c>
      <c r="Y24" s="99">
        <f t="shared" si="6"/>
        <v>1.05736532632817</v>
      </c>
      <c r="Z24" s="99">
        <f t="shared" si="7"/>
        <v>0.950302424726885</v>
      </c>
      <c r="AA24" s="99">
        <f t="shared" si="8"/>
        <v>0.961702840830678</v>
      </c>
      <c r="AB24" s="99">
        <f t="shared" si="9"/>
        <v>0.791936271788609</v>
      </c>
      <c r="AC24" s="99">
        <f t="shared" si="10"/>
        <v>0.881457403870203</v>
      </c>
      <c r="AD24" s="112"/>
      <c r="AE24" s="110">
        <v>200</v>
      </c>
    </row>
    <row r="25" s="62" customFormat="1" spans="1:31">
      <c r="A25" s="81">
        <v>22</v>
      </c>
      <c r="B25" s="81">
        <v>742</v>
      </c>
      <c r="C25" s="82" t="s">
        <v>70</v>
      </c>
      <c r="D25" s="82" t="s">
        <v>34</v>
      </c>
      <c r="E25" s="83">
        <v>11</v>
      </c>
      <c r="F25" s="89" t="s">
        <v>71</v>
      </c>
      <c r="G25" s="85">
        <v>13124</v>
      </c>
      <c r="H25" s="85">
        <f t="shared" ref="H25:M25" si="50">G25*3</f>
        <v>39372</v>
      </c>
      <c r="I25" s="96">
        <v>2966.69911236574</v>
      </c>
      <c r="J25" s="96">
        <f t="shared" si="50"/>
        <v>8900.09733709722</v>
      </c>
      <c r="K25" s="97">
        <f t="shared" si="1"/>
        <v>0.226051441051946</v>
      </c>
      <c r="L25" s="85">
        <v>16404</v>
      </c>
      <c r="M25" s="85">
        <f t="shared" si="50"/>
        <v>49212</v>
      </c>
      <c r="N25" s="96">
        <v>3261.71234979797</v>
      </c>
      <c r="O25" s="96">
        <f t="shared" ref="O25:T25" si="51">N25*3</f>
        <v>9785.13704939391</v>
      </c>
      <c r="P25" s="97">
        <f t="shared" si="3"/>
        <v>0.198836402694341</v>
      </c>
      <c r="Q25" s="85">
        <v>19685</v>
      </c>
      <c r="R25" s="85">
        <f t="shared" si="51"/>
        <v>59055</v>
      </c>
      <c r="S25" s="96">
        <v>3558.7647711757</v>
      </c>
      <c r="T25" s="96">
        <f t="shared" si="51"/>
        <v>10676.2943135271</v>
      </c>
      <c r="U25" s="97">
        <f t="shared" si="4"/>
        <v>0.180785611946949</v>
      </c>
      <c r="V25" s="85">
        <v>32074.14</v>
      </c>
      <c r="W25" s="85">
        <v>7984.95</v>
      </c>
      <c r="X25" s="97">
        <f t="shared" si="5"/>
        <v>0.814643401402012</v>
      </c>
      <c r="Y25" s="97">
        <f t="shared" si="6"/>
        <v>0.897175581071151</v>
      </c>
      <c r="Z25" s="97">
        <f t="shared" si="7"/>
        <v>0.651754450134114</v>
      </c>
      <c r="AA25" s="97">
        <f t="shared" si="8"/>
        <v>0.816028427572671</v>
      </c>
      <c r="AB25" s="97">
        <f t="shared" si="9"/>
        <v>0.54312319024638</v>
      </c>
      <c r="AC25" s="97">
        <f t="shared" si="10"/>
        <v>0.747914001385564</v>
      </c>
      <c r="AD25" s="108"/>
      <c r="AE25" s="109"/>
    </row>
    <row r="26" s="63" customFormat="1" spans="1:31">
      <c r="A26" s="86">
        <v>23</v>
      </c>
      <c r="B26" s="86">
        <v>359</v>
      </c>
      <c r="C26" s="87" t="s">
        <v>72</v>
      </c>
      <c r="D26" s="87" t="s">
        <v>28</v>
      </c>
      <c r="E26" s="90"/>
      <c r="F26" s="86" t="s">
        <v>73</v>
      </c>
      <c r="G26" s="88">
        <v>14781</v>
      </c>
      <c r="H26" s="88">
        <f t="shared" ref="H26:M26" si="52">G26*3</f>
        <v>44343</v>
      </c>
      <c r="I26" s="98">
        <v>3205.08874385022</v>
      </c>
      <c r="J26" s="98">
        <f t="shared" si="52"/>
        <v>9615.26623155066</v>
      </c>
      <c r="K26" s="99">
        <f t="shared" si="1"/>
        <v>0.21683842391247</v>
      </c>
      <c r="L26" s="88">
        <v>18476</v>
      </c>
      <c r="M26" s="88">
        <f t="shared" si="52"/>
        <v>55428</v>
      </c>
      <c r="N26" s="98">
        <v>3523.97495290917</v>
      </c>
      <c r="O26" s="98">
        <f t="shared" ref="O26:T26" si="53">N26*3</f>
        <v>10571.9248587275</v>
      </c>
      <c r="P26" s="99">
        <f t="shared" si="3"/>
        <v>0.190732569436521</v>
      </c>
      <c r="Q26" s="88">
        <v>22171</v>
      </c>
      <c r="R26" s="88">
        <f t="shared" si="53"/>
        <v>66513</v>
      </c>
      <c r="S26" s="98">
        <v>3844.83854725154</v>
      </c>
      <c r="T26" s="98">
        <f t="shared" si="53"/>
        <v>11534.5156417546</v>
      </c>
      <c r="U26" s="99">
        <f t="shared" si="4"/>
        <v>0.173417461875943</v>
      </c>
      <c r="V26" s="88">
        <v>46456.49</v>
      </c>
      <c r="W26" s="88">
        <v>13535.03</v>
      </c>
      <c r="X26" s="99">
        <f t="shared" si="5"/>
        <v>1.04766231423223</v>
      </c>
      <c r="Y26" s="99">
        <f t="shared" si="6"/>
        <v>1.40766045100107</v>
      </c>
      <c r="Z26" s="99">
        <f t="shared" si="7"/>
        <v>0.838141192177239</v>
      </c>
      <c r="AA26" s="99">
        <f t="shared" si="8"/>
        <v>1.28028057150126</v>
      </c>
      <c r="AB26" s="99">
        <f t="shared" si="9"/>
        <v>0.698457294062815</v>
      </c>
      <c r="AC26" s="99">
        <f t="shared" si="10"/>
        <v>1.17343722271298</v>
      </c>
      <c r="AE26" s="110">
        <v>200</v>
      </c>
    </row>
    <row r="27" s="62" customFormat="1" spans="1:31">
      <c r="A27" s="81">
        <v>24</v>
      </c>
      <c r="B27" s="81">
        <v>726</v>
      </c>
      <c r="C27" s="82" t="s">
        <v>74</v>
      </c>
      <c r="D27" s="82" t="s">
        <v>28</v>
      </c>
      <c r="E27" s="83">
        <v>12</v>
      </c>
      <c r="F27" s="89" t="s">
        <v>75</v>
      </c>
      <c r="G27" s="85">
        <v>13102</v>
      </c>
      <c r="H27" s="85">
        <f t="shared" ref="H27:M27" si="54">G27*3</f>
        <v>39306</v>
      </c>
      <c r="I27" s="96">
        <v>3515.87462427671</v>
      </c>
      <c r="J27" s="96">
        <f t="shared" si="54"/>
        <v>10547.6238728301</v>
      </c>
      <c r="K27" s="97">
        <f t="shared" si="1"/>
        <v>0.268346406981889</v>
      </c>
      <c r="L27" s="85">
        <v>16377</v>
      </c>
      <c r="M27" s="85">
        <f t="shared" si="54"/>
        <v>49131</v>
      </c>
      <c r="N27" s="96">
        <v>3865.61636451346</v>
      </c>
      <c r="O27" s="96">
        <f t="shared" ref="O27:T27" si="55">N27*3</f>
        <v>11596.8490935404</v>
      </c>
      <c r="P27" s="97">
        <f t="shared" si="3"/>
        <v>0.236039345699057</v>
      </c>
      <c r="Q27" s="85">
        <v>19652</v>
      </c>
      <c r="R27" s="85">
        <f t="shared" si="55"/>
        <v>58956</v>
      </c>
      <c r="S27" s="96">
        <v>4217.53916105069</v>
      </c>
      <c r="T27" s="96">
        <f t="shared" si="55"/>
        <v>12652.6174831521</v>
      </c>
      <c r="U27" s="97">
        <f t="shared" si="4"/>
        <v>0.214611192807383</v>
      </c>
      <c r="V27" s="85">
        <v>40623.51</v>
      </c>
      <c r="W27" s="85">
        <v>12461.45</v>
      </c>
      <c r="X27" s="97">
        <f t="shared" si="5"/>
        <v>1.033519310029</v>
      </c>
      <c r="Y27" s="97">
        <f t="shared" si="6"/>
        <v>1.18144618638704</v>
      </c>
      <c r="Z27" s="97">
        <f t="shared" si="7"/>
        <v>0.826840691213287</v>
      </c>
      <c r="AA27" s="97">
        <f t="shared" si="8"/>
        <v>1.07455481221543</v>
      </c>
      <c r="AB27" s="97">
        <f t="shared" si="9"/>
        <v>0.689047934052514</v>
      </c>
      <c r="AC27" s="97">
        <f t="shared" si="10"/>
        <v>0.984891072269698</v>
      </c>
      <c r="AD27" s="108"/>
      <c r="AE27" s="109"/>
    </row>
    <row r="28" s="63" customFormat="1" spans="1:31">
      <c r="A28" s="86">
        <v>25</v>
      </c>
      <c r="B28" s="86">
        <v>709</v>
      </c>
      <c r="C28" s="87" t="s">
        <v>76</v>
      </c>
      <c r="D28" s="87" t="s">
        <v>28</v>
      </c>
      <c r="E28" s="90"/>
      <c r="F28" s="86" t="s">
        <v>77</v>
      </c>
      <c r="G28" s="88">
        <v>14098</v>
      </c>
      <c r="H28" s="88">
        <f t="shared" ref="H28:M28" si="56">G28*3</f>
        <v>42294</v>
      </c>
      <c r="I28" s="98">
        <v>3653.24511880495</v>
      </c>
      <c r="J28" s="98">
        <f t="shared" si="56"/>
        <v>10959.7353564149</v>
      </c>
      <c r="K28" s="99">
        <f t="shared" si="1"/>
        <v>0.259132154830824</v>
      </c>
      <c r="L28" s="88">
        <v>17623</v>
      </c>
      <c r="M28" s="88">
        <f t="shared" si="56"/>
        <v>52869</v>
      </c>
      <c r="N28" s="98">
        <v>4016.88839145191</v>
      </c>
      <c r="O28" s="98">
        <f t="shared" ref="O28:T28" si="57">N28*3</f>
        <v>12050.6651743557</v>
      </c>
      <c r="P28" s="99">
        <f t="shared" si="3"/>
        <v>0.227934426116547</v>
      </c>
      <c r="Q28" s="88">
        <v>21147</v>
      </c>
      <c r="R28" s="88">
        <f t="shared" si="57"/>
        <v>63441</v>
      </c>
      <c r="S28" s="98">
        <v>4382.54773773099</v>
      </c>
      <c r="T28" s="98">
        <f t="shared" si="57"/>
        <v>13147.643213193</v>
      </c>
      <c r="U28" s="99">
        <f t="shared" si="4"/>
        <v>0.207242055030548</v>
      </c>
      <c r="V28" s="88">
        <v>46405.66</v>
      </c>
      <c r="W28" s="88">
        <v>13778.38</v>
      </c>
      <c r="X28" s="99">
        <f t="shared" si="5"/>
        <v>1.09721615359153</v>
      </c>
      <c r="Y28" s="99">
        <f t="shared" si="6"/>
        <v>1.25718181615903</v>
      </c>
      <c r="Z28" s="99">
        <f t="shared" si="7"/>
        <v>0.8777480186877</v>
      </c>
      <c r="AA28" s="99">
        <f t="shared" si="8"/>
        <v>1.14337090945991</v>
      </c>
      <c r="AB28" s="99">
        <f t="shared" si="9"/>
        <v>0.731477435727684</v>
      </c>
      <c r="AC28" s="99">
        <f t="shared" si="10"/>
        <v>1.04797337260978</v>
      </c>
      <c r="AD28" s="112"/>
      <c r="AE28" s="110">
        <v>200</v>
      </c>
    </row>
    <row r="29" s="63" customFormat="1" ht="13" customHeight="1" spans="1:31">
      <c r="A29" s="86">
        <v>26</v>
      </c>
      <c r="B29" s="86">
        <v>355</v>
      </c>
      <c r="C29" s="87" t="s">
        <v>78</v>
      </c>
      <c r="D29" s="87" t="s">
        <v>34</v>
      </c>
      <c r="E29" s="90">
        <v>13</v>
      </c>
      <c r="F29" s="86" t="s">
        <v>79</v>
      </c>
      <c r="G29" s="88">
        <v>12869</v>
      </c>
      <c r="H29" s="88">
        <f t="shared" ref="H29:M29" si="58">G29*3</f>
        <v>38607</v>
      </c>
      <c r="I29" s="98">
        <v>3578.68151854641</v>
      </c>
      <c r="J29" s="98">
        <f t="shared" si="58"/>
        <v>10736.0445556392</v>
      </c>
      <c r="K29" s="99">
        <f t="shared" si="1"/>
        <v>0.27808543931513</v>
      </c>
      <c r="L29" s="88">
        <v>16086</v>
      </c>
      <c r="M29" s="88">
        <f t="shared" si="58"/>
        <v>48258</v>
      </c>
      <c r="N29" s="98">
        <v>3934.72995307788</v>
      </c>
      <c r="O29" s="98">
        <f t="shared" ref="O29:T29" si="59">N29*3</f>
        <v>11804.1898592336</v>
      </c>
      <c r="P29" s="99">
        <f t="shared" si="3"/>
        <v>0.24460586554009</v>
      </c>
      <c r="Q29" s="88">
        <v>19303</v>
      </c>
      <c r="R29" s="88">
        <f t="shared" si="59"/>
        <v>57909</v>
      </c>
      <c r="S29" s="98">
        <v>4292.98769785021</v>
      </c>
      <c r="T29" s="98">
        <f t="shared" si="59"/>
        <v>12878.9630935506</v>
      </c>
      <c r="U29" s="99">
        <f t="shared" si="4"/>
        <v>0.222400025791339</v>
      </c>
      <c r="V29" s="88">
        <v>39642.51</v>
      </c>
      <c r="W29" s="88">
        <v>12030.43</v>
      </c>
      <c r="X29" s="99">
        <f t="shared" si="5"/>
        <v>1.02682181987722</v>
      </c>
      <c r="Y29" s="99">
        <f t="shared" si="6"/>
        <v>1.12056446279192</v>
      </c>
      <c r="Z29" s="99">
        <f t="shared" si="7"/>
        <v>0.821470222553774</v>
      </c>
      <c r="AA29" s="99">
        <f t="shared" si="8"/>
        <v>1.01916608792847</v>
      </c>
      <c r="AB29" s="99">
        <f t="shared" si="9"/>
        <v>0.684565611562969</v>
      </c>
      <c r="AC29" s="99">
        <f t="shared" si="10"/>
        <v>0.934114797333683</v>
      </c>
      <c r="AD29" s="110">
        <v>200</v>
      </c>
      <c r="AE29" s="111"/>
    </row>
    <row r="30" s="64" customFormat="1" ht="13" customHeight="1" spans="1:31">
      <c r="A30" s="91">
        <v>27</v>
      </c>
      <c r="B30" s="91">
        <v>391</v>
      </c>
      <c r="C30" s="92" t="s">
        <v>80</v>
      </c>
      <c r="D30" s="92" t="s">
        <v>34</v>
      </c>
      <c r="E30" s="93"/>
      <c r="F30" s="91" t="s">
        <v>81</v>
      </c>
      <c r="G30" s="94">
        <v>14140</v>
      </c>
      <c r="H30" s="94">
        <f t="shared" ref="H30:M30" si="60">G30*3</f>
        <v>42420</v>
      </c>
      <c r="I30" s="100">
        <v>4012.56789598574</v>
      </c>
      <c r="J30" s="100">
        <f t="shared" si="60"/>
        <v>12037.7036879572</v>
      </c>
      <c r="K30" s="101">
        <f t="shared" si="1"/>
        <v>0.283774250069713</v>
      </c>
      <c r="L30" s="94">
        <v>17675</v>
      </c>
      <c r="M30" s="94">
        <f t="shared" si="60"/>
        <v>53025</v>
      </c>
      <c r="N30" s="100">
        <v>4411.85290774845</v>
      </c>
      <c r="O30" s="100">
        <f t="shared" ref="O30:T30" si="61">N30*3</f>
        <v>13235.5587232454</v>
      </c>
      <c r="P30" s="101">
        <f t="shared" si="3"/>
        <v>0.249609782616603</v>
      </c>
      <c r="Q30" s="94">
        <v>21210</v>
      </c>
      <c r="R30" s="94">
        <f t="shared" si="61"/>
        <v>63630</v>
      </c>
      <c r="S30" s="100">
        <v>4813.60264180599</v>
      </c>
      <c r="T30" s="100">
        <f t="shared" si="61"/>
        <v>14440.807925418</v>
      </c>
      <c r="U30" s="101">
        <f t="shared" si="4"/>
        <v>0.226949676652805</v>
      </c>
      <c r="V30" s="94">
        <v>29822.75</v>
      </c>
      <c r="W30" s="94">
        <v>9307.99</v>
      </c>
      <c r="X30" s="101">
        <f t="shared" si="5"/>
        <v>0.703035124941066</v>
      </c>
      <c r="Y30" s="101">
        <f t="shared" si="6"/>
        <v>0.773236344844734</v>
      </c>
      <c r="Z30" s="101">
        <f t="shared" si="7"/>
        <v>0.562428099952852</v>
      </c>
      <c r="AA30" s="101">
        <f t="shared" si="8"/>
        <v>0.703256295758223</v>
      </c>
      <c r="AB30" s="101">
        <f t="shared" si="9"/>
        <v>0.468690083294044</v>
      </c>
      <c r="AC30" s="101">
        <f t="shared" si="10"/>
        <v>0.644561581877738</v>
      </c>
      <c r="AD30" s="113">
        <v>-200</v>
      </c>
      <c r="AE30" s="114"/>
    </row>
    <row r="31" s="63" customFormat="1" ht="13" customHeight="1" spans="1:31">
      <c r="A31" s="86">
        <v>28</v>
      </c>
      <c r="B31" s="86">
        <v>102934</v>
      </c>
      <c r="C31" s="87" t="s">
        <v>82</v>
      </c>
      <c r="D31" s="87" t="s">
        <v>28</v>
      </c>
      <c r="E31" s="90">
        <v>14</v>
      </c>
      <c r="F31" s="86" t="s">
        <v>83</v>
      </c>
      <c r="G31" s="88">
        <v>13686</v>
      </c>
      <c r="H31" s="88">
        <f t="shared" ref="H31:M31" si="62">G31*3</f>
        <v>41058</v>
      </c>
      <c r="I31" s="98">
        <v>3078.91909945558</v>
      </c>
      <c r="J31" s="98">
        <f t="shared" si="62"/>
        <v>9236.75729836674</v>
      </c>
      <c r="K31" s="99">
        <f t="shared" si="1"/>
        <v>0.224968515231301</v>
      </c>
      <c r="L31" s="88">
        <v>17107</v>
      </c>
      <c r="M31" s="88">
        <f t="shared" si="62"/>
        <v>51321</v>
      </c>
      <c r="N31" s="98">
        <v>3385.19908511583</v>
      </c>
      <c r="O31" s="98">
        <f t="shared" ref="O31:T31" si="63">N31*3</f>
        <v>10155.5972553475</v>
      </c>
      <c r="P31" s="99">
        <f t="shared" si="3"/>
        <v>0.197883853692397</v>
      </c>
      <c r="Q31" s="88">
        <v>20528</v>
      </c>
      <c r="R31" s="88">
        <f t="shared" si="63"/>
        <v>61584</v>
      </c>
      <c r="S31" s="98">
        <v>3693.38826304049</v>
      </c>
      <c r="T31" s="98">
        <f t="shared" si="63"/>
        <v>11080.1647891215</v>
      </c>
      <c r="U31" s="99">
        <f t="shared" si="4"/>
        <v>0.179919537365573</v>
      </c>
      <c r="V31" s="88">
        <v>51561.12</v>
      </c>
      <c r="W31" s="88">
        <v>15087.03</v>
      </c>
      <c r="X31" s="99">
        <f t="shared" si="5"/>
        <v>1.25581177845974</v>
      </c>
      <c r="Y31" s="99">
        <f t="shared" si="6"/>
        <v>1.63336867178135</v>
      </c>
      <c r="Z31" s="99">
        <f t="shared" si="7"/>
        <v>1.00467878646168</v>
      </c>
      <c r="AA31" s="99">
        <f t="shared" si="8"/>
        <v>1.48558766369509</v>
      </c>
      <c r="AB31" s="99">
        <f t="shared" si="9"/>
        <v>0.837248636009353</v>
      </c>
      <c r="AC31" s="99">
        <f t="shared" si="10"/>
        <v>1.36162505586672</v>
      </c>
      <c r="AD31" s="110">
        <v>200</v>
      </c>
      <c r="AE31" s="111"/>
    </row>
    <row r="32" s="62" customFormat="1" ht="13" customHeight="1" spans="1:31">
      <c r="A32" s="81">
        <v>29</v>
      </c>
      <c r="B32" s="81">
        <v>598</v>
      </c>
      <c r="C32" s="82" t="s">
        <v>84</v>
      </c>
      <c r="D32" s="82" t="s">
        <v>31</v>
      </c>
      <c r="E32" s="83"/>
      <c r="F32" s="89" t="s">
        <v>82</v>
      </c>
      <c r="G32" s="85">
        <v>12292</v>
      </c>
      <c r="H32" s="85">
        <f t="shared" ref="H32:M32" si="64">G32*3</f>
        <v>36876</v>
      </c>
      <c r="I32" s="96">
        <v>3186.71038199342</v>
      </c>
      <c r="J32" s="96">
        <f t="shared" si="64"/>
        <v>9560.13114598026</v>
      </c>
      <c r="K32" s="97">
        <f t="shared" si="1"/>
        <v>0.259250763260122</v>
      </c>
      <c r="L32" s="85">
        <v>15365</v>
      </c>
      <c r="M32" s="85">
        <f t="shared" si="64"/>
        <v>46095</v>
      </c>
      <c r="N32" s="96">
        <v>3503.8154691451</v>
      </c>
      <c r="O32" s="96">
        <f t="shared" ref="O32:T32" si="65">N32*3</f>
        <v>10511.4464074353</v>
      </c>
      <c r="P32" s="97">
        <f t="shared" si="3"/>
        <v>0.228038754906938</v>
      </c>
      <c r="Q32" s="85">
        <v>18438</v>
      </c>
      <c r="R32" s="85">
        <f t="shared" si="65"/>
        <v>55314</v>
      </c>
      <c r="S32" s="96">
        <v>3822.87799510636</v>
      </c>
      <c r="T32" s="96">
        <f t="shared" si="65"/>
        <v>11468.6339853191</v>
      </c>
      <c r="U32" s="97">
        <f t="shared" si="4"/>
        <v>0.207336912631867</v>
      </c>
      <c r="V32" s="85">
        <v>36785.61</v>
      </c>
      <c r="W32" s="85">
        <v>9638.37</v>
      </c>
      <c r="X32" s="97">
        <f t="shared" si="5"/>
        <v>0.9975488122356</v>
      </c>
      <c r="Y32" s="97">
        <f t="shared" si="6"/>
        <v>1.00818386827807</v>
      </c>
      <c r="Z32" s="97">
        <f t="shared" si="7"/>
        <v>0.79803904978848</v>
      </c>
      <c r="AA32" s="97">
        <f t="shared" si="8"/>
        <v>0.916940412042844</v>
      </c>
      <c r="AB32" s="97">
        <f t="shared" si="9"/>
        <v>0.6650325414904</v>
      </c>
      <c r="AC32" s="97">
        <f t="shared" si="10"/>
        <v>0.840411335154474</v>
      </c>
      <c r="AD32" s="108">
        <v>-200</v>
      </c>
      <c r="AE32" s="109"/>
    </row>
    <row r="33" s="63" customFormat="1" ht="13" customHeight="1" spans="1:31">
      <c r="A33" s="86">
        <v>30</v>
      </c>
      <c r="B33" s="86">
        <v>578</v>
      </c>
      <c r="C33" s="87" t="s">
        <v>85</v>
      </c>
      <c r="D33" s="87" t="s">
        <v>34</v>
      </c>
      <c r="E33" s="90">
        <v>15</v>
      </c>
      <c r="F33" s="86" t="s">
        <v>86</v>
      </c>
      <c r="G33" s="88">
        <v>14501</v>
      </c>
      <c r="H33" s="88">
        <f t="shared" ref="H33:M33" si="66">G33*3</f>
        <v>43503</v>
      </c>
      <c r="I33" s="98">
        <v>3997.67129055638</v>
      </c>
      <c r="J33" s="98">
        <f t="shared" si="66"/>
        <v>11993.0138716691</v>
      </c>
      <c r="K33" s="99">
        <f t="shared" si="1"/>
        <v>0.275682455731079</v>
      </c>
      <c r="L33" s="88">
        <v>18127</v>
      </c>
      <c r="M33" s="88">
        <f t="shared" si="66"/>
        <v>54381</v>
      </c>
      <c r="N33" s="98">
        <v>4395.65583111387</v>
      </c>
      <c r="O33" s="98">
        <f t="shared" ref="O33:T33" si="67">N33*3</f>
        <v>13186.9674933416</v>
      </c>
      <c r="P33" s="99">
        <f t="shared" si="3"/>
        <v>0.242492184647976</v>
      </c>
      <c r="Q33" s="88">
        <v>21752</v>
      </c>
      <c r="R33" s="88">
        <f t="shared" si="67"/>
        <v>65256</v>
      </c>
      <c r="S33" s="98">
        <v>4795.84244455485</v>
      </c>
      <c r="T33" s="98">
        <f t="shared" si="67"/>
        <v>14387.5273336645</v>
      </c>
      <c r="U33" s="99">
        <f t="shared" si="4"/>
        <v>0.220478229337755</v>
      </c>
      <c r="V33" s="88">
        <v>46348.55</v>
      </c>
      <c r="W33" s="88">
        <v>15143.99</v>
      </c>
      <c r="X33" s="99">
        <f t="shared" si="5"/>
        <v>1.0654104314645</v>
      </c>
      <c r="Y33" s="99">
        <f t="shared" si="6"/>
        <v>1.26273430199013</v>
      </c>
      <c r="Z33" s="99">
        <f t="shared" si="7"/>
        <v>0.852293080303783</v>
      </c>
      <c r="AA33" s="99">
        <f t="shared" si="8"/>
        <v>1.14840580350612</v>
      </c>
      <c r="AB33" s="99">
        <f t="shared" si="9"/>
        <v>0.710257294348412</v>
      </c>
      <c r="AC33" s="99">
        <f t="shared" si="10"/>
        <v>1.05257767014388</v>
      </c>
      <c r="AD33" s="115"/>
      <c r="AE33" s="110">
        <v>200</v>
      </c>
    </row>
    <row r="34" s="64" customFormat="1" ht="13" customHeight="1" spans="1:31">
      <c r="A34" s="91">
        <v>31</v>
      </c>
      <c r="B34" s="91">
        <v>308</v>
      </c>
      <c r="C34" s="92" t="s">
        <v>87</v>
      </c>
      <c r="D34" s="92" t="s">
        <v>34</v>
      </c>
      <c r="E34" s="93"/>
      <c r="F34" s="91" t="s">
        <v>88</v>
      </c>
      <c r="G34" s="94">
        <v>12744</v>
      </c>
      <c r="H34" s="94">
        <f t="shared" ref="H34:M34" si="68">G34*3</f>
        <v>38232</v>
      </c>
      <c r="I34" s="100">
        <v>3907.87816159588</v>
      </c>
      <c r="J34" s="100">
        <f t="shared" si="68"/>
        <v>11723.6344847876</v>
      </c>
      <c r="K34" s="101">
        <f t="shared" si="1"/>
        <v>0.306644551286557</v>
      </c>
      <c r="L34" s="94">
        <v>15930</v>
      </c>
      <c r="M34" s="94">
        <f t="shared" si="68"/>
        <v>47790</v>
      </c>
      <c r="N34" s="100">
        <v>4296.74564450653</v>
      </c>
      <c r="O34" s="100">
        <f t="shared" ref="O34:T34" si="69">N34*3</f>
        <v>12890.2369335196</v>
      </c>
      <c r="P34" s="101">
        <f t="shared" si="3"/>
        <v>0.26972665690562</v>
      </c>
      <c r="Q34" s="94">
        <v>19116</v>
      </c>
      <c r="R34" s="94">
        <f t="shared" si="69"/>
        <v>57348</v>
      </c>
      <c r="S34" s="100">
        <v>4688.01354397835</v>
      </c>
      <c r="T34" s="100">
        <f t="shared" si="69"/>
        <v>14064.040631935</v>
      </c>
      <c r="U34" s="101">
        <f t="shared" si="4"/>
        <v>0.245240298387652</v>
      </c>
      <c r="V34" s="94">
        <v>47874.86</v>
      </c>
      <c r="W34" s="94">
        <v>13803.8</v>
      </c>
      <c r="X34" s="101">
        <f t="shared" si="5"/>
        <v>1.25221960661226</v>
      </c>
      <c r="Y34" s="101">
        <f t="shared" si="6"/>
        <v>1.17743350135247</v>
      </c>
      <c r="Z34" s="101">
        <f t="shared" si="7"/>
        <v>1.00177568528981</v>
      </c>
      <c r="AA34" s="101">
        <f t="shared" si="8"/>
        <v>1.07087248055967</v>
      </c>
      <c r="AB34" s="101">
        <f t="shared" si="9"/>
        <v>0.834813071074841</v>
      </c>
      <c r="AC34" s="101">
        <f t="shared" si="10"/>
        <v>0.981496026729041</v>
      </c>
      <c r="AD34" s="116"/>
      <c r="AE34" s="113">
        <v>200</v>
      </c>
    </row>
    <row r="35" s="62" customFormat="1" ht="13" customHeight="1" spans="1:31">
      <c r="A35" s="81">
        <v>32</v>
      </c>
      <c r="B35" s="81">
        <v>377</v>
      </c>
      <c r="C35" s="82" t="s">
        <v>89</v>
      </c>
      <c r="D35" s="82" t="s">
        <v>31</v>
      </c>
      <c r="E35" s="83">
        <v>16</v>
      </c>
      <c r="F35" s="89" t="s">
        <v>90</v>
      </c>
      <c r="G35" s="85">
        <v>13748</v>
      </c>
      <c r="H35" s="85">
        <f t="shared" ref="H35:M35" si="70">G35*3</f>
        <v>41244</v>
      </c>
      <c r="I35" s="96">
        <v>3918.18380575668</v>
      </c>
      <c r="J35" s="96">
        <f t="shared" si="70"/>
        <v>11754.55141727</v>
      </c>
      <c r="K35" s="97">
        <f t="shared" si="1"/>
        <v>0.285000276822569</v>
      </c>
      <c r="L35" s="85">
        <v>17185</v>
      </c>
      <c r="M35" s="85">
        <f t="shared" si="70"/>
        <v>51555</v>
      </c>
      <c r="N35" s="96">
        <v>4308.0767888848</v>
      </c>
      <c r="O35" s="96">
        <f t="shared" ref="O35:T35" si="71">N35*3</f>
        <v>12924.2303666544</v>
      </c>
      <c r="P35" s="97">
        <f t="shared" si="3"/>
        <v>0.250688204182997</v>
      </c>
      <c r="Q35" s="85">
        <v>20622</v>
      </c>
      <c r="R35" s="85">
        <f t="shared" si="71"/>
        <v>61866</v>
      </c>
      <c r="S35" s="96">
        <v>4700.37651882235</v>
      </c>
      <c r="T35" s="96">
        <f t="shared" si="71"/>
        <v>14101.129556467</v>
      </c>
      <c r="U35" s="97">
        <f t="shared" si="4"/>
        <v>0.227930196820015</v>
      </c>
      <c r="V35" s="85">
        <v>39626.59</v>
      </c>
      <c r="W35" s="85">
        <v>12144.22</v>
      </c>
      <c r="X35" s="97">
        <f t="shared" si="5"/>
        <v>0.960784356512462</v>
      </c>
      <c r="Y35" s="97">
        <f t="shared" si="6"/>
        <v>1.03315044265811</v>
      </c>
      <c r="Z35" s="97">
        <f t="shared" si="7"/>
        <v>0.76862748520997</v>
      </c>
      <c r="AA35" s="97">
        <f t="shared" si="8"/>
        <v>0.939647441702456</v>
      </c>
      <c r="AB35" s="97">
        <f t="shared" si="9"/>
        <v>0.640522904341642</v>
      </c>
      <c r="AC35" s="97">
        <f t="shared" si="10"/>
        <v>0.861223205656633</v>
      </c>
      <c r="AD35" s="108">
        <v>-200</v>
      </c>
      <c r="AE35" s="109"/>
    </row>
    <row r="36" s="63" customFormat="1" ht="13" customHeight="1" spans="1:31">
      <c r="A36" s="86">
        <v>33</v>
      </c>
      <c r="B36" s="86">
        <v>54</v>
      </c>
      <c r="C36" s="87" t="s">
        <v>90</v>
      </c>
      <c r="D36" s="87" t="s">
        <v>91</v>
      </c>
      <c r="E36" s="90"/>
      <c r="F36" s="86" t="s">
        <v>92</v>
      </c>
      <c r="G36" s="88">
        <v>10824</v>
      </c>
      <c r="H36" s="88">
        <f t="shared" ref="H36:M36" si="72">G36*3</f>
        <v>32472</v>
      </c>
      <c r="I36" s="98">
        <v>3249.38513002161</v>
      </c>
      <c r="J36" s="98">
        <f t="shared" si="72"/>
        <v>9748.15539006483</v>
      </c>
      <c r="K36" s="99">
        <f t="shared" si="1"/>
        <v>0.300201878235552</v>
      </c>
      <c r="L36" s="88">
        <v>13530</v>
      </c>
      <c r="M36" s="88">
        <f t="shared" si="72"/>
        <v>40590</v>
      </c>
      <c r="N36" s="98">
        <v>3572.72689357413</v>
      </c>
      <c r="O36" s="98">
        <f t="shared" ref="O36:T36" si="73">N36*3</f>
        <v>10718.1806807224</v>
      </c>
      <c r="P36" s="99">
        <f t="shared" si="3"/>
        <v>0.264059637366898</v>
      </c>
      <c r="Q36" s="88">
        <v>16236</v>
      </c>
      <c r="R36" s="88">
        <f t="shared" si="73"/>
        <v>48708</v>
      </c>
      <c r="S36" s="98">
        <v>3898.0645939387</v>
      </c>
      <c r="T36" s="98">
        <f t="shared" si="73"/>
        <v>11694.1937818161</v>
      </c>
      <c r="U36" s="99">
        <f t="shared" si="4"/>
        <v>0.240087742913199</v>
      </c>
      <c r="V36" s="88">
        <v>39703.61</v>
      </c>
      <c r="W36" s="88">
        <v>11381.95</v>
      </c>
      <c r="X36" s="99">
        <f t="shared" si="5"/>
        <v>1.2227029440749</v>
      </c>
      <c r="Y36" s="99">
        <f t="shared" si="6"/>
        <v>1.16760038638698</v>
      </c>
      <c r="Z36" s="99">
        <f t="shared" si="7"/>
        <v>0.978162355259916</v>
      </c>
      <c r="AA36" s="99">
        <f t="shared" si="8"/>
        <v>1.06192928996536</v>
      </c>
      <c r="AB36" s="99">
        <f t="shared" si="9"/>
        <v>0.81513529604993</v>
      </c>
      <c r="AC36" s="99">
        <f t="shared" si="10"/>
        <v>0.973299246819253</v>
      </c>
      <c r="AD36" s="110">
        <v>200</v>
      </c>
      <c r="AE36" s="111"/>
    </row>
    <row r="37" s="62" customFormat="1" ht="13" customHeight="1" spans="1:31">
      <c r="A37" s="81">
        <v>34</v>
      </c>
      <c r="B37" s="81">
        <v>399</v>
      </c>
      <c r="C37" s="82" t="s">
        <v>93</v>
      </c>
      <c r="D37" s="82" t="s">
        <v>31</v>
      </c>
      <c r="E37" s="83">
        <v>17</v>
      </c>
      <c r="F37" s="89" t="s">
        <v>94</v>
      </c>
      <c r="G37" s="85">
        <v>10899</v>
      </c>
      <c r="H37" s="85">
        <f t="shared" ref="H37:M37" si="74">G37*3</f>
        <v>32697</v>
      </c>
      <c r="I37" s="96">
        <v>2995.648339131</v>
      </c>
      <c r="J37" s="96">
        <f t="shared" si="74"/>
        <v>8986.945017393</v>
      </c>
      <c r="K37" s="97">
        <f t="shared" si="1"/>
        <v>0.274855338942196</v>
      </c>
      <c r="L37" s="85">
        <v>13624</v>
      </c>
      <c r="M37" s="85">
        <f t="shared" si="74"/>
        <v>40872</v>
      </c>
      <c r="N37" s="96">
        <v>3293.80155113995</v>
      </c>
      <c r="O37" s="96">
        <f t="shared" ref="O37:T37" si="75">N37*3</f>
        <v>9881.40465341985</v>
      </c>
      <c r="P37" s="97">
        <f t="shared" si="3"/>
        <v>0.241764647030237</v>
      </c>
      <c r="Q37" s="85">
        <v>16349</v>
      </c>
      <c r="R37" s="85">
        <f t="shared" si="75"/>
        <v>49047</v>
      </c>
      <c r="S37" s="96">
        <v>3593.78386802734</v>
      </c>
      <c r="T37" s="96">
        <f t="shared" si="75"/>
        <v>10781.351604082</v>
      </c>
      <c r="U37" s="97">
        <f t="shared" si="4"/>
        <v>0.219816739129448</v>
      </c>
      <c r="V37" s="85">
        <v>39428.71</v>
      </c>
      <c r="W37" s="85">
        <v>10691.86</v>
      </c>
      <c r="X37" s="97">
        <f t="shared" si="5"/>
        <v>1.20588157934979</v>
      </c>
      <c r="Y37" s="97">
        <f t="shared" si="6"/>
        <v>1.18971018286051</v>
      </c>
      <c r="Z37" s="97">
        <f t="shared" si="7"/>
        <v>0.964687561166569</v>
      </c>
      <c r="AA37" s="97">
        <f t="shared" si="8"/>
        <v>1.08201823273169</v>
      </c>
      <c r="AB37" s="97">
        <f t="shared" si="9"/>
        <v>0.803896466654433</v>
      </c>
      <c r="AC37" s="97">
        <f t="shared" si="10"/>
        <v>0.991699407702452</v>
      </c>
      <c r="AD37" s="108"/>
      <c r="AE37" s="109"/>
    </row>
    <row r="38" s="63" customFormat="1" ht="13" customHeight="1" spans="1:31">
      <c r="A38" s="86">
        <v>35</v>
      </c>
      <c r="B38" s="86">
        <v>754</v>
      </c>
      <c r="C38" s="87" t="s">
        <v>95</v>
      </c>
      <c r="D38" s="87" t="s">
        <v>91</v>
      </c>
      <c r="E38" s="90"/>
      <c r="F38" s="86" t="s">
        <v>96</v>
      </c>
      <c r="G38" s="88">
        <v>12589</v>
      </c>
      <c r="H38" s="88">
        <f t="shared" ref="H38:M38" si="76">G38*3</f>
        <v>37767</v>
      </c>
      <c r="I38" s="98">
        <v>2809.45471243273</v>
      </c>
      <c r="J38" s="98">
        <f t="shared" si="76"/>
        <v>8428.36413729819</v>
      </c>
      <c r="K38" s="99">
        <f t="shared" si="1"/>
        <v>0.223167424929123</v>
      </c>
      <c r="L38" s="88">
        <v>15736</v>
      </c>
      <c r="M38" s="88">
        <f t="shared" si="76"/>
        <v>47208</v>
      </c>
      <c r="N38" s="98">
        <v>3088.97054134918</v>
      </c>
      <c r="O38" s="98">
        <f t="shared" ref="O38:T38" si="77">N38*3</f>
        <v>9266.91162404754</v>
      </c>
      <c r="P38" s="99">
        <f t="shared" si="3"/>
        <v>0.196299602271809</v>
      </c>
      <c r="Q38" s="88">
        <v>18883</v>
      </c>
      <c r="R38" s="88">
        <f t="shared" si="77"/>
        <v>56649</v>
      </c>
      <c r="S38" s="98">
        <v>3370.22098979576</v>
      </c>
      <c r="T38" s="98">
        <f t="shared" si="77"/>
        <v>10110.6629693873</v>
      </c>
      <c r="U38" s="99">
        <f t="shared" si="4"/>
        <v>0.178479107652161</v>
      </c>
      <c r="V38" s="88">
        <v>57555.57</v>
      </c>
      <c r="W38" s="88">
        <v>12523.14</v>
      </c>
      <c r="X38" s="99">
        <f t="shared" si="5"/>
        <v>1.52396457224561</v>
      </c>
      <c r="Y38" s="99">
        <f t="shared" si="6"/>
        <v>1.48583281358017</v>
      </c>
      <c r="Z38" s="99">
        <f t="shared" si="7"/>
        <v>1.21919102694459</v>
      </c>
      <c r="AA38" s="99">
        <f t="shared" si="8"/>
        <v>1.35138226283529</v>
      </c>
      <c r="AB38" s="99">
        <f t="shared" si="9"/>
        <v>1.01600328337658</v>
      </c>
      <c r="AC38" s="99">
        <f t="shared" si="10"/>
        <v>1.23860720488034</v>
      </c>
      <c r="AD38" s="112"/>
      <c r="AE38" s="110">
        <v>200</v>
      </c>
    </row>
    <row r="39" s="62" customFormat="1" ht="13" customHeight="1" spans="1:31">
      <c r="A39" s="81">
        <v>36</v>
      </c>
      <c r="B39" s="81">
        <v>744</v>
      </c>
      <c r="C39" s="82" t="s">
        <v>97</v>
      </c>
      <c r="D39" s="82" t="s">
        <v>34</v>
      </c>
      <c r="E39" s="83">
        <v>18</v>
      </c>
      <c r="F39" s="89" t="s">
        <v>98</v>
      </c>
      <c r="G39" s="85">
        <v>14858</v>
      </c>
      <c r="H39" s="85">
        <f t="shared" ref="H39:M39" si="78">G39*3</f>
        <v>44574</v>
      </c>
      <c r="I39" s="96">
        <v>3566.53641821997</v>
      </c>
      <c r="J39" s="96">
        <f t="shared" si="78"/>
        <v>10699.6092546599</v>
      </c>
      <c r="K39" s="97">
        <f t="shared" si="1"/>
        <v>0.240041487294385</v>
      </c>
      <c r="L39" s="85">
        <v>18572</v>
      </c>
      <c r="M39" s="85">
        <f t="shared" si="78"/>
        <v>55716</v>
      </c>
      <c r="N39" s="96">
        <v>3921.33189122165</v>
      </c>
      <c r="O39" s="96">
        <f t="shared" ref="O39:T39" si="79">N39*3</f>
        <v>11763.995673665</v>
      </c>
      <c r="P39" s="97">
        <f t="shared" si="3"/>
        <v>0.211142143615208</v>
      </c>
      <c r="Q39" s="85">
        <v>22287</v>
      </c>
      <c r="R39" s="85">
        <f t="shared" si="79"/>
        <v>66861</v>
      </c>
      <c r="S39" s="96">
        <v>4278.52925355258</v>
      </c>
      <c r="T39" s="96">
        <f t="shared" si="79"/>
        <v>12835.5877606577</v>
      </c>
      <c r="U39" s="97">
        <f t="shared" si="4"/>
        <v>0.191974211583101</v>
      </c>
      <c r="V39" s="85">
        <v>38931.22</v>
      </c>
      <c r="W39" s="85">
        <v>10762.84</v>
      </c>
      <c r="X39" s="97">
        <f t="shared" si="5"/>
        <v>0.873406470139543</v>
      </c>
      <c r="Y39" s="97">
        <f t="shared" si="6"/>
        <v>1.00590963126177</v>
      </c>
      <c r="Z39" s="97">
        <f t="shared" si="7"/>
        <v>0.698743987364491</v>
      </c>
      <c r="AA39" s="97">
        <f t="shared" si="8"/>
        <v>0.914896630240506</v>
      </c>
      <c r="AB39" s="97">
        <f t="shared" si="9"/>
        <v>0.582270980093029</v>
      </c>
      <c r="AC39" s="97">
        <f t="shared" si="10"/>
        <v>0.838515555398961</v>
      </c>
      <c r="AD39" s="108">
        <v>-200</v>
      </c>
      <c r="AE39" s="109"/>
    </row>
    <row r="40" s="63" customFormat="1" ht="13" customHeight="1" spans="1:31">
      <c r="A40" s="86">
        <v>37</v>
      </c>
      <c r="B40" s="86">
        <v>379</v>
      </c>
      <c r="C40" s="87" t="s">
        <v>99</v>
      </c>
      <c r="D40" s="87" t="s">
        <v>28</v>
      </c>
      <c r="E40" s="90"/>
      <c r="F40" s="86" t="s">
        <v>100</v>
      </c>
      <c r="G40" s="88">
        <v>13644</v>
      </c>
      <c r="H40" s="88">
        <f t="shared" ref="H40:M40" si="80">G40*3</f>
        <v>40932</v>
      </c>
      <c r="I40" s="98">
        <v>3144.09275407962</v>
      </c>
      <c r="J40" s="98">
        <f t="shared" si="80"/>
        <v>9432.27826223886</v>
      </c>
      <c r="K40" s="99">
        <f t="shared" si="1"/>
        <v>0.230437756822018</v>
      </c>
      <c r="L40" s="88">
        <v>17054</v>
      </c>
      <c r="M40" s="88">
        <f t="shared" si="80"/>
        <v>51162</v>
      </c>
      <c r="N40" s="98">
        <v>3456.754326127</v>
      </c>
      <c r="O40" s="98">
        <f t="shared" ref="O40:T40" si="81">N40*3</f>
        <v>10370.262978381</v>
      </c>
      <c r="P40" s="99">
        <f t="shared" si="3"/>
        <v>0.202694636221825</v>
      </c>
      <c r="Q40" s="88">
        <v>20465</v>
      </c>
      <c r="R40" s="88">
        <f t="shared" si="81"/>
        <v>61395</v>
      </c>
      <c r="S40" s="98">
        <v>3771.56825476543</v>
      </c>
      <c r="T40" s="98">
        <f t="shared" si="81"/>
        <v>11314.7047642963</v>
      </c>
      <c r="U40" s="99">
        <f t="shared" si="4"/>
        <v>0.184293586844145</v>
      </c>
      <c r="V40" s="88">
        <v>41315.32</v>
      </c>
      <c r="W40" s="88">
        <v>11747.63</v>
      </c>
      <c r="X40" s="99">
        <f t="shared" si="5"/>
        <v>1.00936480015636</v>
      </c>
      <c r="Y40" s="99">
        <f t="shared" si="6"/>
        <v>1.24547110182599</v>
      </c>
      <c r="Z40" s="99">
        <f t="shared" si="7"/>
        <v>0.807539189242016</v>
      </c>
      <c r="AA40" s="99">
        <f t="shared" si="8"/>
        <v>1.1328189096545</v>
      </c>
      <c r="AB40" s="99">
        <f t="shared" si="9"/>
        <v>0.672942747780764</v>
      </c>
      <c r="AC40" s="99">
        <f t="shared" si="10"/>
        <v>1.03826217693897</v>
      </c>
      <c r="AD40" s="110">
        <v>200</v>
      </c>
      <c r="AE40" s="111"/>
    </row>
    <row r="41" s="63" customFormat="1" ht="13" customHeight="1" spans="1:31">
      <c r="A41" s="86">
        <v>38</v>
      </c>
      <c r="B41" s="86">
        <v>747</v>
      </c>
      <c r="C41" s="87" t="s">
        <v>101</v>
      </c>
      <c r="D41" s="87" t="s">
        <v>34</v>
      </c>
      <c r="E41" s="90">
        <v>19</v>
      </c>
      <c r="F41" s="86" t="s">
        <v>102</v>
      </c>
      <c r="G41" s="88">
        <v>12124</v>
      </c>
      <c r="H41" s="88">
        <f t="shared" ref="H41:M41" si="82">G41*3</f>
        <v>36372</v>
      </c>
      <c r="I41" s="98">
        <v>2534.4701488915</v>
      </c>
      <c r="J41" s="98">
        <f t="shared" si="82"/>
        <v>7603.4104466745</v>
      </c>
      <c r="K41" s="99">
        <f t="shared" si="1"/>
        <v>0.209045706770991</v>
      </c>
      <c r="L41" s="88">
        <v>15155</v>
      </c>
      <c r="M41" s="88">
        <f t="shared" si="82"/>
        <v>45465</v>
      </c>
      <c r="N41" s="98">
        <v>2786.67172390404</v>
      </c>
      <c r="O41" s="98">
        <f t="shared" ref="O41:T41" si="83">N41*3</f>
        <v>8360.01517171212</v>
      </c>
      <c r="P41" s="99">
        <f t="shared" si="3"/>
        <v>0.183878041828046</v>
      </c>
      <c r="Q41" s="88">
        <v>18186</v>
      </c>
      <c r="R41" s="88">
        <f t="shared" si="83"/>
        <v>54558</v>
      </c>
      <c r="S41" s="98">
        <v>3040.43009876235</v>
      </c>
      <c r="T41" s="98">
        <f t="shared" si="83"/>
        <v>9121.29029628705</v>
      </c>
      <c r="U41" s="99">
        <f t="shared" si="4"/>
        <v>0.167185202835277</v>
      </c>
      <c r="V41" s="88">
        <v>55438.01</v>
      </c>
      <c r="W41" s="88">
        <v>11794.65</v>
      </c>
      <c r="X41" s="99">
        <f t="shared" si="5"/>
        <v>1.52419471021665</v>
      </c>
      <c r="Y41" s="99">
        <f t="shared" si="6"/>
        <v>1.5512315273153</v>
      </c>
      <c r="Z41" s="99">
        <f t="shared" si="7"/>
        <v>1.21935576817332</v>
      </c>
      <c r="AA41" s="99">
        <f t="shared" si="8"/>
        <v>1.41084074104431</v>
      </c>
      <c r="AB41" s="99">
        <f t="shared" si="9"/>
        <v>1.0161298068111</v>
      </c>
      <c r="AC41" s="99">
        <f t="shared" si="10"/>
        <v>1.29309008011741</v>
      </c>
      <c r="AD41" s="110">
        <v>200</v>
      </c>
      <c r="AE41" s="111"/>
    </row>
    <row r="42" s="62" customFormat="1" ht="13" customHeight="1" spans="1:31">
      <c r="A42" s="81">
        <v>39</v>
      </c>
      <c r="B42" s="81">
        <v>515</v>
      </c>
      <c r="C42" s="82" t="s">
        <v>103</v>
      </c>
      <c r="D42" s="82" t="s">
        <v>34</v>
      </c>
      <c r="E42" s="83"/>
      <c r="F42" s="89" t="s">
        <v>104</v>
      </c>
      <c r="G42" s="85">
        <v>12166</v>
      </c>
      <c r="H42" s="85">
        <f t="shared" ref="H42:M42" si="84">G42*3</f>
        <v>36498</v>
      </c>
      <c r="I42" s="96">
        <v>3441.24552671288</v>
      </c>
      <c r="J42" s="96">
        <f t="shared" si="84"/>
        <v>10323.7365801386</v>
      </c>
      <c r="K42" s="97">
        <f t="shared" si="1"/>
        <v>0.282857597132408</v>
      </c>
      <c r="L42" s="85">
        <v>15207</v>
      </c>
      <c r="M42" s="85">
        <f t="shared" si="84"/>
        <v>45621</v>
      </c>
      <c r="N42" s="96">
        <v>3783.55464789712</v>
      </c>
      <c r="O42" s="96">
        <f t="shared" ref="O42:T42" si="85">N42*3</f>
        <v>11350.6639436914</v>
      </c>
      <c r="P42" s="97">
        <f t="shared" si="3"/>
        <v>0.248803488386738</v>
      </c>
      <c r="Q42" s="85">
        <v>18249</v>
      </c>
      <c r="R42" s="85">
        <f t="shared" si="85"/>
        <v>54747</v>
      </c>
      <c r="S42" s="96">
        <v>4128.22635974831</v>
      </c>
      <c r="T42" s="96">
        <f t="shared" si="85"/>
        <v>12384.6790792449</v>
      </c>
      <c r="U42" s="97">
        <f t="shared" si="4"/>
        <v>0.226216579524813</v>
      </c>
      <c r="V42" s="85">
        <v>35405.51</v>
      </c>
      <c r="W42" s="85">
        <v>10312.68</v>
      </c>
      <c r="X42" s="97">
        <f t="shared" si="5"/>
        <v>0.970067126965861</v>
      </c>
      <c r="Y42" s="97">
        <f t="shared" si="6"/>
        <v>0.998929013729402</v>
      </c>
      <c r="Z42" s="97">
        <f t="shared" si="7"/>
        <v>0.776079217904035</v>
      </c>
      <c r="AA42" s="97">
        <f t="shared" si="8"/>
        <v>0.908553019555451</v>
      </c>
      <c r="AB42" s="97">
        <f t="shared" si="9"/>
        <v>0.646711417977241</v>
      </c>
      <c r="AC42" s="97">
        <f t="shared" si="10"/>
        <v>0.832696586969516</v>
      </c>
      <c r="AD42" s="108">
        <v>-200</v>
      </c>
      <c r="AE42" s="109"/>
    </row>
    <row r="43" s="63" customFormat="1" spans="1:31">
      <c r="A43" s="86">
        <v>40</v>
      </c>
      <c r="B43" s="86">
        <v>329</v>
      </c>
      <c r="C43" s="87" t="s">
        <v>105</v>
      </c>
      <c r="D43" s="87" t="s">
        <v>91</v>
      </c>
      <c r="E43" s="90">
        <v>20</v>
      </c>
      <c r="F43" s="86" t="s">
        <v>106</v>
      </c>
      <c r="G43" s="88">
        <v>10412</v>
      </c>
      <c r="H43" s="88">
        <f t="shared" ref="H43:M43" si="86">G43*3</f>
        <v>31236</v>
      </c>
      <c r="I43" s="98">
        <v>2828.33868089575</v>
      </c>
      <c r="J43" s="98">
        <f t="shared" si="86"/>
        <v>8485.01604268725</v>
      </c>
      <c r="K43" s="99">
        <f t="shared" si="1"/>
        <v>0.271642209075658</v>
      </c>
      <c r="L43" s="88">
        <v>13014</v>
      </c>
      <c r="M43" s="88">
        <f t="shared" si="86"/>
        <v>39042</v>
      </c>
      <c r="N43" s="98">
        <v>3109.54376361179</v>
      </c>
      <c r="O43" s="98">
        <f t="shared" ref="O43:T43" si="87">N43*3</f>
        <v>9328.63129083537</v>
      </c>
      <c r="P43" s="99">
        <f t="shared" si="3"/>
        <v>0.238938355894559</v>
      </c>
      <c r="Q43" s="88">
        <v>15617</v>
      </c>
      <c r="R43" s="88">
        <f t="shared" si="87"/>
        <v>46851</v>
      </c>
      <c r="S43" s="98">
        <v>3392.74678478696</v>
      </c>
      <c r="T43" s="98">
        <f t="shared" si="87"/>
        <v>10178.2403543609</v>
      </c>
      <c r="U43" s="99">
        <f t="shared" si="4"/>
        <v>0.217247024703013</v>
      </c>
      <c r="V43" s="88">
        <v>36777.03</v>
      </c>
      <c r="W43" s="88">
        <v>10703.71</v>
      </c>
      <c r="X43" s="99">
        <f t="shared" si="5"/>
        <v>1.17739243180945</v>
      </c>
      <c r="Y43" s="99">
        <f t="shared" si="6"/>
        <v>1.26148376693111</v>
      </c>
      <c r="Z43" s="99">
        <f t="shared" si="7"/>
        <v>0.941986322422007</v>
      </c>
      <c r="AA43" s="99">
        <f t="shared" si="8"/>
        <v>1.14740412245851</v>
      </c>
      <c r="AB43" s="99">
        <f t="shared" si="9"/>
        <v>0.784978549017097</v>
      </c>
      <c r="AC43" s="99">
        <f t="shared" si="10"/>
        <v>1.05162676723526</v>
      </c>
      <c r="AE43" s="110">
        <v>200</v>
      </c>
    </row>
    <row r="44" s="64" customFormat="1" ht="15" customHeight="1" spans="1:31">
      <c r="A44" s="91">
        <v>41</v>
      </c>
      <c r="B44" s="91">
        <v>349</v>
      </c>
      <c r="C44" s="92" t="s">
        <v>107</v>
      </c>
      <c r="D44" s="92" t="s">
        <v>34</v>
      </c>
      <c r="E44" s="93"/>
      <c r="F44" s="91" t="s">
        <v>105</v>
      </c>
      <c r="G44" s="94">
        <v>11037</v>
      </c>
      <c r="H44" s="94">
        <f t="shared" ref="H44:M44" si="88">G44*3</f>
        <v>33111</v>
      </c>
      <c r="I44" s="100">
        <v>3075.4085070762</v>
      </c>
      <c r="J44" s="100">
        <f t="shared" si="88"/>
        <v>9226.2255212286</v>
      </c>
      <c r="K44" s="101">
        <f t="shared" si="1"/>
        <v>0.278645329987877</v>
      </c>
      <c r="L44" s="94">
        <v>13796</v>
      </c>
      <c r="M44" s="94">
        <f t="shared" si="88"/>
        <v>41388</v>
      </c>
      <c r="N44" s="100">
        <v>3381.37682594488</v>
      </c>
      <c r="O44" s="100">
        <f t="shared" ref="O44:T44" si="89">N44*3</f>
        <v>10144.1304778346</v>
      </c>
      <c r="P44" s="101">
        <f t="shared" si="3"/>
        <v>0.245098349227666</v>
      </c>
      <c r="Q44" s="94">
        <v>16555</v>
      </c>
      <c r="R44" s="94">
        <f t="shared" si="89"/>
        <v>49665</v>
      </c>
      <c r="S44" s="100">
        <v>3689.24534165234</v>
      </c>
      <c r="T44" s="100">
        <f t="shared" si="89"/>
        <v>11067.736024957</v>
      </c>
      <c r="U44" s="101">
        <f t="shared" si="4"/>
        <v>0.222847800764261</v>
      </c>
      <c r="V44" s="94">
        <v>33403.08</v>
      </c>
      <c r="W44" s="94">
        <v>10001.57</v>
      </c>
      <c r="X44" s="101">
        <f t="shared" si="5"/>
        <v>1.00882123765516</v>
      </c>
      <c r="Y44" s="101">
        <f t="shared" si="6"/>
        <v>1.08403701784521</v>
      </c>
      <c r="Z44" s="101">
        <f t="shared" si="7"/>
        <v>0.807071614960858</v>
      </c>
      <c r="AA44" s="101">
        <f t="shared" si="8"/>
        <v>0.985946505898549</v>
      </c>
      <c r="AB44" s="101">
        <f t="shared" si="9"/>
        <v>0.672567804288735</v>
      </c>
      <c r="AC44" s="101">
        <f t="shared" si="10"/>
        <v>0.903669004884751</v>
      </c>
      <c r="AD44" s="113"/>
      <c r="AE44" s="114"/>
    </row>
    <row r="45" s="62" customFormat="1" spans="1:31">
      <c r="A45" s="81">
        <v>42</v>
      </c>
      <c r="B45" s="81">
        <v>357</v>
      </c>
      <c r="C45" s="82" t="s">
        <v>108</v>
      </c>
      <c r="D45" s="82" t="s">
        <v>28</v>
      </c>
      <c r="E45" s="83">
        <v>21</v>
      </c>
      <c r="F45" s="89" t="s">
        <v>109</v>
      </c>
      <c r="G45" s="85">
        <v>13529</v>
      </c>
      <c r="H45" s="85">
        <f t="shared" ref="H45:M45" si="90">G45*3</f>
        <v>40587</v>
      </c>
      <c r="I45" s="96">
        <v>3209.14458517158</v>
      </c>
      <c r="J45" s="96">
        <f t="shared" si="90"/>
        <v>9627.43375551474</v>
      </c>
      <c r="K45" s="97">
        <f t="shared" si="1"/>
        <v>0.237204862530237</v>
      </c>
      <c r="L45" s="85">
        <v>16911</v>
      </c>
      <c r="M45" s="85">
        <f t="shared" si="90"/>
        <v>50733</v>
      </c>
      <c r="N45" s="96">
        <v>3528.42990670537</v>
      </c>
      <c r="O45" s="96">
        <f t="shared" ref="O45:T45" si="91">N45*3</f>
        <v>10585.2897201161</v>
      </c>
      <c r="P45" s="97">
        <f t="shared" si="3"/>
        <v>0.208647028957801</v>
      </c>
      <c r="Q45" s="85">
        <v>20293</v>
      </c>
      <c r="R45" s="85">
        <f t="shared" si="91"/>
        <v>60879</v>
      </c>
      <c r="S45" s="96">
        <v>3849.69591798193</v>
      </c>
      <c r="T45" s="96">
        <f t="shared" si="91"/>
        <v>11549.0877539458</v>
      </c>
      <c r="U45" s="97">
        <f t="shared" si="4"/>
        <v>0.189705608731185</v>
      </c>
      <c r="V45" s="85">
        <v>32163.85</v>
      </c>
      <c r="W45" s="85">
        <v>9155.94</v>
      </c>
      <c r="X45" s="97">
        <f t="shared" si="5"/>
        <v>0.792466799714194</v>
      </c>
      <c r="Y45" s="97">
        <f t="shared" si="6"/>
        <v>0.951026019239586</v>
      </c>
      <c r="Z45" s="97">
        <f t="shared" si="7"/>
        <v>0.633982811976426</v>
      </c>
      <c r="AA45" s="97">
        <f t="shared" si="8"/>
        <v>0.864968294878147</v>
      </c>
      <c r="AB45" s="97">
        <f t="shared" si="9"/>
        <v>0.528324216889239</v>
      </c>
      <c r="AC45" s="97">
        <f t="shared" si="10"/>
        <v>0.792784693914186</v>
      </c>
      <c r="AD45" s="108">
        <v>-200</v>
      </c>
      <c r="AE45" s="109"/>
    </row>
    <row r="46" s="63" customFormat="1" spans="1:31">
      <c r="A46" s="86">
        <v>43</v>
      </c>
      <c r="B46" s="86">
        <v>103198</v>
      </c>
      <c r="C46" s="87" t="s">
        <v>110</v>
      </c>
      <c r="D46" s="87" t="s">
        <v>28</v>
      </c>
      <c r="E46" s="90"/>
      <c r="F46" s="86" t="s">
        <v>111</v>
      </c>
      <c r="G46" s="88">
        <v>10383</v>
      </c>
      <c r="H46" s="88">
        <f t="shared" ref="H46:M46" si="92">G46*3</f>
        <v>31149</v>
      </c>
      <c r="I46" s="98">
        <v>2407.04480250456</v>
      </c>
      <c r="J46" s="98">
        <f t="shared" si="92"/>
        <v>7221.13440751368</v>
      </c>
      <c r="K46" s="99">
        <f t="shared" si="1"/>
        <v>0.231825561254412</v>
      </c>
      <c r="L46" s="88">
        <v>12979</v>
      </c>
      <c r="M46" s="88">
        <f t="shared" si="92"/>
        <v>38937</v>
      </c>
      <c r="N46" s="98">
        <v>2646.61743859588</v>
      </c>
      <c r="O46" s="98">
        <f t="shared" ref="O46:T46" si="93">N46*3</f>
        <v>7939.85231578764</v>
      </c>
      <c r="P46" s="99">
        <f t="shared" si="3"/>
        <v>0.203915358548107</v>
      </c>
      <c r="Q46" s="88">
        <v>15575</v>
      </c>
      <c r="R46" s="88">
        <f t="shared" si="93"/>
        <v>46725</v>
      </c>
      <c r="S46" s="98">
        <v>2887.65934750109</v>
      </c>
      <c r="T46" s="98">
        <f t="shared" si="93"/>
        <v>8662.97804250327</v>
      </c>
      <c r="U46" s="99">
        <f t="shared" si="4"/>
        <v>0.185403489406169</v>
      </c>
      <c r="V46" s="88">
        <v>31197.77</v>
      </c>
      <c r="W46" s="88">
        <v>8130.99</v>
      </c>
      <c r="X46" s="99">
        <f t="shared" si="5"/>
        <v>1.00156570034351</v>
      </c>
      <c r="Y46" s="99">
        <f t="shared" si="6"/>
        <v>1.12599898314309</v>
      </c>
      <c r="Z46" s="99">
        <f t="shared" si="7"/>
        <v>0.801237126640471</v>
      </c>
      <c r="AA46" s="99">
        <f t="shared" si="8"/>
        <v>1.02407320396027</v>
      </c>
      <c r="AB46" s="99">
        <f t="shared" si="9"/>
        <v>0.667689031567683</v>
      </c>
      <c r="AC46" s="99">
        <f t="shared" si="10"/>
        <v>0.938590627854166</v>
      </c>
      <c r="AD46" s="110">
        <v>200</v>
      </c>
      <c r="AE46" s="111"/>
    </row>
    <row r="47" s="62" customFormat="1" spans="1:31">
      <c r="A47" s="81">
        <v>44</v>
      </c>
      <c r="B47" s="81">
        <v>52</v>
      </c>
      <c r="C47" s="82" t="s">
        <v>112</v>
      </c>
      <c r="D47" s="82" t="s">
        <v>91</v>
      </c>
      <c r="E47" s="83">
        <v>22</v>
      </c>
      <c r="F47" s="89" t="s">
        <v>113</v>
      </c>
      <c r="G47" s="85">
        <v>8697</v>
      </c>
      <c r="H47" s="85">
        <f t="shared" ref="H47:M47" si="94">G47*3</f>
        <v>26091</v>
      </c>
      <c r="I47" s="96">
        <v>2235.90220687853</v>
      </c>
      <c r="J47" s="96">
        <f t="shared" si="94"/>
        <v>6707.70662063559</v>
      </c>
      <c r="K47" s="97">
        <f t="shared" si="1"/>
        <v>0.257088905010754</v>
      </c>
      <c r="L47" s="85">
        <v>10872</v>
      </c>
      <c r="M47" s="85">
        <f t="shared" si="94"/>
        <v>32616</v>
      </c>
      <c r="N47" s="96">
        <v>2458.56330700033</v>
      </c>
      <c r="O47" s="96">
        <f t="shared" ref="O47:T47" si="95">N47*3</f>
        <v>7375.68992100099</v>
      </c>
      <c r="P47" s="97">
        <f t="shared" si="3"/>
        <v>0.226137169518058</v>
      </c>
      <c r="Q47" s="85">
        <v>13046</v>
      </c>
      <c r="R47" s="85">
        <f t="shared" si="95"/>
        <v>39138</v>
      </c>
      <c r="S47" s="96">
        <v>2682.36140965044</v>
      </c>
      <c r="T47" s="96">
        <f t="shared" si="95"/>
        <v>8047.08422895132</v>
      </c>
      <c r="U47" s="97">
        <f t="shared" si="4"/>
        <v>0.205607957201475</v>
      </c>
      <c r="V47" s="85">
        <v>26240.94</v>
      </c>
      <c r="W47" s="85">
        <v>7113.82</v>
      </c>
      <c r="X47" s="97">
        <f t="shared" si="5"/>
        <v>1.00574680924457</v>
      </c>
      <c r="Y47" s="97">
        <f t="shared" si="6"/>
        <v>1.06054429663263</v>
      </c>
      <c r="Z47" s="97">
        <f t="shared" si="7"/>
        <v>0.804541942604856</v>
      </c>
      <c r="AA47" s="97">
        <f t="shared" si="8"/>
        <v>0.964495535494875</v>
      </c>
      <c r="AB47" s="97">
        <f t="shared" si="9"/>
        <v>0.670472175379427</v>
      </c>
      <c r="AC47" s="97">
        <f t="shared" si="10"/>
        <v>0.884024548221618</v>
      </c>
      <c r="AD47" s="108"/>
      <c r="AE47" s="109"/>
    </row>
    <row r="48" s="63" customFormat="1" spans="1:31">
      <c r="A48" s="86">
        <v>45</v>
      </c>
      <c r="B48" s="86">
        <v>721</v>
      </c>
      <c r="C48" s="87" t="s">
        <v>114</v>
      </c>
      <c r="D48" s="87" t="s">
        <v>43</v>
      </c>
      <c r="E48" s="90"/>
      <c r="F48" s="86" t="s">
        <v>112</v>
      </c>
      <c r="G48" s="88">
        <v>8273</v>
      </c>
      <c r="H48" s="88">
        <f t="shared" ref="H48:M48" si="96">G48*3</f>
        <v>24819</v>
      </c>
      <c r="I48" s="98">
        <v>2469.68159330853</v>
      </c>
      <c r="J48" s="98">
        <f t="shared" si="96"/>
        <v>7409.04477992559</v>
      </c>
      <c r="K48" s="99">
        <f t="shared" si="1"/>
        <v>0.298523098429654</v>
      </c>
      <c r="L48" s="88">
        <v>10341</v>
      </c>
      <c r="M48" s="88">
        <f t="shared" si="96"/>
        <v>31023</v>
      </c>
      <c r="N48" s="98">
        <v>2715.37050414805</v>
      </c>
      <c r="O48" s="98">
        <f t="shared" ref="O48:T48" si="97">N48*3</f>
        <v>8146.11151244415</v>
      </c>
      <c r="P48" s="99">
        <f t="shared" si="3"/>
        <v>0.262582971100285</v>
      </c>
      <c r="Q48" s="88">
        <v>12409</v>
      </c>
      <c r="R48" s="88">
        <f t="shared" si="97"/>
        <v>37227</v>
      </c>
      <c r="S48" s="98">
        <v>2962.58833734304</v>
      </c>
      <c r="T48" s="98">
        <f t="shared" si="97"/>
        <v>8887.76501202912</v>
      </c>
      <c r="U48" s="99">
        <f t="shared" si="4"/>
        <v>0.238745131545091</v>
      </c>
      <c r="V48" s="88">
        <v>37324.19</v>
      </c>
      <c r="W48" s="88">
        <v>11409.33</v>
      </c>
      <c r="X48" s="99">
        <f t="shared" si="5"/>
        <v>1.50385551392079</v>
      </c>
      <c r="Y48" s="99">
        <f t="shared" si="6"/>
        <v>1.53991915812319</v>
      </c>
      <c r="Z48" s="99">
        <f t="shared" si="7"/>
        <v>1.20311349643813</v>
      </c>
      <c r="AA48" s="99">
        <f t="shared" si="8"/>
        <v>1.40058603206829</v>
      </c>
      <c r="AB48" s="99">
        <f t="shared" si="9"/>
        <v>1.00261073951702</v>
      </c>
      <c r="AC48" s="99">
        <f t="shared" si="10"/>
        <v>1.28371193259026</v>
      </c>
      <c r="AD48" s="112"/>
      <c r="AE48" s="110">
        <v>200</v>
      </c>
    </row>
    <row r="49" s="63" customFormat="1" spans="1:31">
      <c r="A49" s="86">
        <v>46</v>
      </c>
      <c r="B49" s="86">
        <v>511</v>
      </c>
      <c r="C49" s="87" t="s">
        <v>115</v>
      </c>
      <c r="D49" s="87" t="s">
        <v>34</v>
      </c>
      <c r="E49" s="90">
        <v>23</v>
      </c>
      <c r="F49" s="86" t="s">
        <v>116</v>
      </c>
      <c r="G49" s="88">
        <v>10694</v>
      </c>
      <c r="H49" s="88">
        <f t="shared" ref="H49:M49" si="98">G49*3</f>
        <v>32082</v>
      </c>
      <c r="I49" s="98">
        <v>2956.68974738575</v>
      </c>
      <c r="J49" s="98">
        <f t="shared" si="98"/>
        <v>8870.06924215725</v>
      </c>
      <c r="K49" s="99">
        <f t="shared" si="1"/>
        <v>0.276481180791635</v>
      </c>
      <c r="L49" s="88">
        <v>13367</v>
      </c>
      <c r="M49" s="88">
        <f t="shared" si="98"/>
        <v>40101</v>
      </c>
      <c r="N49" s="98">
        <v>3250.78420595519</v>
      </c>
      <c r="O49" s="98">
        <f t="shared" ref="O49:T49" si="99">N49*3</f>
        <v>9752.35261786557</v>
      </c>
      <c r="P49" s="99">
        <f t="shared" si="3"/>
        <v>0.243194748706156</v>
      </c>
      <c r="Q49" s="88">
        <v>16040</v>
      </c>
      <c r="R49" s="88">
        <f t="shared" si="99"/>
        <v>48120</v>
      </c>
      <c r="S49" s="98">
        <v>3546.71689075367</v>
      </c>
      <c r="T49" s="98">
        <f t="shared" si="99"/>
        <v>10640.150672261</v>
      </c>
      <c r="U49" s="99">
        <f t="shared" si="4"/>
        <v>0.221117013139256</v>
      </c>
      <c r="V49" s="88">
        <v>42043.95</v>
      </c>
      <c r="W49" s="88">
        <v>12159.31</v>
      </c>
      <c r="X49" s="99">
        <f t="shared" si="5"/>
        <v>1.31051524219188</v>
      </c>
      <c r="Y49" s="99">
        <f t="shared" si="6"/>
        <v>1.37082469911394</v>
      </c>
      <c r="Z49" s="99">
        <f t="shared" si="7"/>
        <v>1.04845141018927</v>
      </c>
      <c r="AA49" s="99">
        <f t="shared" si="8"/>
        <v>1.24680787051578</v>
      </c>
      <c r="AB49" s="99">
        <f t="shared" si="9"/>
        <v>0.873731296758105</v>
      </c>
      <c r="AC49" s="99">
        <f t="shared" si="10"/>
        <v>1.14277611046425</v>
      </c>
      <c r="AD49" s="112"/>
      <c r="AE49" s="110">
        <v>200</v>
      </c>
    </row>
    <row r="50" s="62" customFormat="1" spans="1:31">
      <c r="A50" s="81">
        <v>47</v>
      </c>
      <c r="B50" s="81">
        <v>367</v>
      </c>
      <c r="C50" s="82" t="s">
        <v>117</v>
      </c>
      <c r="D50" s="82" t="s">
        <v>91</v>
      </c>
      <c r="E50" s="83"/>
      <c r="F50" s="89" t="s">
        <v>118</v>
      </c>
      <c r="G50" s="85">
        <v>8894</v>
      </c>
      <c r="H50" s="85">
        <f t="shared" ref="H50:M50" si="100">G50*3</f>
        <v>26682</v>
      </c>
      <c r="I50" s="96">
        <v>2200.21253601467</v>
      </c>
      <c r="J50" s="96">
        <f t="shared" si="100"/>
        <v>6600.63760804401</v>
      </c>
      <c r="K50" s="97">
        <f t="shared" si="1"/>
        <v>0.24738166584379</v>
      </c>
      <c r="L50" s="85">
        <v>11117</v>
      </c>
      <c r="M50" s="85">
        <f t="shared" si="100"/>
        <v>33351</v>
      </c>
      <c r="N50" s="96">
        <v>2419.04380478717</v>
      </c>
      <c r="O50" s="96">
        <f t="shared" ref="O50:T50" si="101">N50*3</f>
        <v>7257.13141436151</v>
      </c>
      <c r="P50" s="97">
        <f t="shared" si="3"/>
        <v>0.217598615164808</v>
      </c>
      <c r="Q50" s="85">
        <v>13340</v>
      </c>
      <c r="R50" s="85">
        <f t="shared" si="101"/>
        <v>40020</v>
      </c>
      <c r="S50" s="96">
        <v>2639.24630952563</v>
      </c>
      <c r="T50" s="96">
        <f t="shared" si="101"/>
        <v>7917.73892857689</v>
      </c>
      <c r="U50" s="97">
        <f t="shared" si="4"/>
        <v>0.197844550938953</v>
      </c>
      <c r="V50" s="85">
        <v>33463.44</v>
      </c>
      <c r="W50" s="85">
        <v>8938.2</v>
      </c>
      <c r="X50" s="97">
        <f t="shared" si="5"/>
        <v>1.25415785923094</v>
      </c>
      <c r="Y50" s="97">
        <f t="shared" si="6"/>
        <v>1.35414190730715</v>
      </c>
      <c r="Z50" s="97">
        <f t="shared" si="7"/>
        <v>1.00337141315103</v>
      </c>
      <c r="AA50" s="97">
        <f t="shared" si="8"/>
        <v>1.23164367429143</v>
      </c>
      <c r="AB50" s="97">
        <f t="shared" si="9"/>
        <v>0.836167916041979</v>
      </c>
      <c r="AC50" s="97">
        <f t="shared" si="10"/>
        <v>1.12888288950019</v>
      </c>
      <c r="AD50" s="108"/>
      <c r="AE50" s="109"/>
    </row>
    <row r="51" s="62" customFormat="1" spans="1:31">
      <c r="A51" s="81">
        <v>48</v>
      </c>
      <c r="B51" s="81">
        <v>746</v>
      </c>
      <c r="C51" s="82" t="s">
        <v>119</v>
      </c>
      <c r="D51" s="82" t="s">
        <v>43</v>
      </c>
      <c r="E51" s="83">
        <v>24</v>
      </c>
      <c r="F51" s="89" t="s">
        <v>120</v>
      </c>
      <c r="G51" s="85">
        <v>11008</v>
      </c>
      <c r="H51" s="85">
        <f t="shared" ref="H51:M51" si="102">G51*3</f>
        <v>33024</v>
      </c>
      <c r="I51" s="96">
        <v>2940.29170777646</v>
      </c>
      <c r="J51" s="96">
        <f t="shared" si="102"/>
        <v>8820.87512332938</v>
      </c>
      <c r="K51" s="97">
        <f t="shared" si="1"/>
        <v>0.267104987988414</v>
      </c>
      <c r="L51" s="85">
        <v>13759</v>
      </c>
      <c r="M51" s="85">
        <f t="shared" si="102"/>
        <v>41277</v>
      </c>
      <c r="N51" s="96">
        <v>3232.64107037903</v>
      </c>
      <c r="O51" s="96">
        <f t="shared" ref="O51:T51" si="103">N51*3</f>
        <v>9697.92321113709</v>
      </c>
      <c r="P51" s="97">
        <f t="shared" si="3"/>
        <v>0.234947385011922</v>
      </c>
      <c r="Q51" s="85">
        <v>16511</v>
      </c>
      <c r="R51" s="85">
        <f t="shared" si="103"/>
        <v>49533</v>
      </c>
      <c r="S51" s="96">
        <v>3527.05278537657</v>
      </c>
      <c r="T51" s="96">
        <f t="shared" si="103"/>
        <v>10581.1583561297</v>
      </c>
      <c r="U51" s="97">
        <f t="shared" si="4"/>
        <v>0.213618362629554</v>
      </c>
      <c r="V51" s="85">
        <v>40702.95</v>
      </c>
      <c r="W51" s="85">
        <v>12114.28</v>
      </c>
      <c r="X51" s="97">
        <f t="shared" si="5"/>
        <v>1.23252634447674</v>
      </c>
      <c r="Y51" s="97">
        <f t="shared" si="6"/>
        <v>1.3733648680685</v>
      </c>
      <c r="Z51" s="97">
        <f t="shared" si="7"/>
        <v>0.986092739297914</v>
      </c>
      <c r="AA51" s="97">
        <f t="shared" si="8"/>
        <v>1.24916229343701</v>
      </c>
      <c r="AB51" s="97">
        <f t="shared" si="9"/>
        <v>0.821733995518139</v>
      </c>
      <c r="AC51" s="97">
        <f t="shared" si="10"/>
        <v>1.14489166424602</v>
      </c>
      <c r="AD51" s="108"/>
      <c r="AE51" s="109"/>
    </row>
    <row r="52" s="63" customFormat="1" spans="1:31">
      <c r="A52" s="86">
        <v>49</v>
      </c>
      <c r="B52" s="86">
        <v>704</v>
      </c>
      <c r="C52" s="87" t="s">
        <v>121</v>
      </c>
      <c r="D52" s="87" t="s">
        <v>91</v>
      </c>
      <c r="E52" s="90"/>
      <c r="F52" s="86" t="s">
        <v>122</v>
      </c>
      <c r="G52" s="88">
        <v>9709</v>
      </c>
      <c r="H52" s="88">
        <f t="shared" ref="H52:M52" si="104">G52*3</f>
        <v>29127</v>
      </c>
      <c r="I52" s="98">
        <v>2568.53353869306</v>
      </c>
      <c r="J52" s="98">
        <f t="shared" si="104"/>
        <v>7705.60061607918</v>
      </c>
      <c r="K52" s="99">
        <f t="shared" si="1"/>
        <v>0.264551811586472</v>
      </c>
      <c r="L52" s="88">
        <v>12136</v>
      </c>
      <c r="M52" s="88">
        <f t="shared" si="104"/>
        <v>36408</v>
      </c>
      <c r="N52" s="98">
        <v>2824.0665385209</v>
      </c>
      <c r="O52" s="98">
        <f t="shared" ref="O52:T52" si="105">N52*3</f>
        <v>8472.1996155627</v>
      </c>
      <c r="P52" s="99">
        <f t="shared" si="3"/>
        <v>0.232701593483924</v>
      </c>
      <c r="Q52" s="88">
        <v>14564</v>
      </c>
      <c r="R52" s="88">
        <f t="shared" si="105"/>
        <v>43692</v>
      </c>
      <c r="S52" s="98">
        <v>3081.39940067377</v>
      </c>
      <c r="T52" s="98">
        <f t="shared" si="105"/>
        <v>9244.19820202131</v>
      </c>
      <c r="U52" s="99">
        <f t="shared" si="4"/>
        <v>0.211576448824071</v>
      </c>
      <c r="V52" s="88">
        <v>37358.78</v>
      </c>
      <c r="W52" s="88">
        <v>9514.76</v>
      </c>
      <c r="X52" s="99">
        <f t="shared" si="5"/>
        <v>1.28261681601263</v>
      </c>
      <c r="Y52" s="99">
        <f t="shared" si="6"/>
        <v>1.23478499263843</v>
      </c>
      <c r="Z52" s="99">
        <f t="shared" si="7"/>
        <v>1.02611459019996</v>
      </c>
      <c r="AA52" s="99">
        <f t="shared" si="8"/>
        <v>1.12305663602664</v>
      </c>
      <c r="AB52" s="99">
        <f t="shared" si="9"/>
        <v>0.855048521468461</v>
      </c>
      <c r="AC52" s="99">
        <f t="shared" si="10"/>
        <v>1.02926828179858</v>
      </c>
      <c r="AD52" s="112"/>
      <c r="AE52" s="110">
        <v>200</v>
      </c>
    </row>
    <row r="53" s="62" customFormat="1" spans="1:31">
      <c r="A53" s="81">
        <v>50</v>
      </c>
      <c r="B53" s="81">
        <v>572</v>
      </c>
      <c r="C53" s="82" t="s">
        <v>123</v>
      </c>
      <c r="D53" s="82" t="s">
        <v>34</v>
      </c>
      <c r="E53" s="83">
        <v>25</v>
      </c>
      <c r="F53" s="89" t="s">
        <v>124</v>
      </c>
      <c r="G53" s="85">
        <v>9209</v>
      </c>
      <c r="H53" s="85">
        <f t="shared" ref="H53:M53" si="106">G53*3</f>
        <v>27627</v>
      </c>
      <c r="I53" s="96">
        <v>2327.01330628915</v>
      </c>
      <c r="J53" s="96">
        <f t="shared" si="106"/>
        <v>6981.03991886745</v>
      </c>
      <c r="K53" s="97">
        <f t="shared" si="1"/>
        <v>0.252689033151173</v>
      </c>
      <c r="L53" s="85">
        <v>11511</v>
      </c>
      <c r="M53" s="85">
        <f t="shared" si="106"/>
        <v>34533</v>
      </c>
      <c r="N53" s="96">
        <v>2558.51557468287</v>
      </c>
      <c r="O53" s="96">
        <f t="shared" ref="O53:T53" si="107">N53*3</f>
        <v>7675.54672404861</v>
      </c>
      <c r="P53" s="97">
        <f t="shared" si="3"/>
        <v>0.222267011960983</v>
      </c>
      <c r="Q53" s="85">
        <v>13813</v>
      </c>
      <c r="R53" s="85">
        <f t="shared" si="107"/>
        <v>41439</v>
      </c>
      <c r="S53" s="96">
        <v>2791.45730136494</v>
      </c>
      <c r="T53" s="96">
        <f t="shared" si="107"/>
        <v>8374.37190409482</v>
      </c>
      <c r="U53" s="97">
        <f t="shared" si="4"/>
        <v>0.202089140763407</v>
      </c>
      <c r="V53" s="85">
        <v>31148.15</v>
      </c>
      <c r="W53" s="85">
        <v>7736.83</v>
      </c>
      <c r="X53" s="97">
        <f t="shared" si="5"/>
        <v>1.12745321605676</v>
      </c>
      <c r="Y53" s="97">
        <f t="shared" si="6"/>
        <v>1.10826325159521</v>
      </c>
      <c r="Z53" s="97">
        <f t="shared" si="7"/>
        <v>0.901982161989981</v>
      </c>
      <c r="AA53" s="97">
        <f t="shared" si="8"/>
        <v>1.00798422290355</v>
      </c>
      <c r="AB53" s="97">
        <f t="shared" si="9"/>
        <v>0.75166268491035</v>
      </c>
      <c r="AC53" s="97">
        <f t="shared" si="10"/>
        <v>0.923869884046697</v>
      </c>
      <c r="AD53" s="108"/>
      <c r="AE53" s="109"/>
    </row>
    <row r="54" s="63" customFormat="1" spans="1:31">
      <c r="A54" s="86">
        <v>51</v>
      </c>
      <c r="B54" s="86">
        <v>351</v>
      </c>
      <c r="C54" s="87" t="s">
        <v>125</v>
      </c>
      <c r="D54" s="87" t="s">
        <v>91</v>
      </c>
      <c r="E54" s="90"/>
      <c r="F54" s="86" t="s">
        <v>126</v>
      </c>
      <c r="G54" s="88">
        <v>9443</v>
      </c>
      <c r="H54" s="88">
        <f t="shared" ref="H54:M54" si="108">G54*3</f>
        <v>28329</v>
      </c>
      <c r="I54" s="98">
        <v>2504.29693415179</v>
      </c>
      <c r="J54" s="98">
        <f t="shared" si="108"/>
        <v>7512.89080245537</v>
      </c>
      <c r="K54" s="99">
        <f t="shared" si="1"/>
        <v>0.265201412067329</v>
      </c>
      <c r="L54" s="88">
        <v>11803</v>
      </c>
      <c r="M54" s="88">
        <f t="shared" si="108"/>
        <v>35409</v>
      </c>
      <c r="N54" s="98">
        <v>2753.32106008301</v>
      </c>
      <c r="O54" s="98">
        <f t="shared" ref="O54:T54" si="109">N54*3</f>
        <v>8259.96318024903</v>
      </c>
      <c r="P54" s="99">
        <f t="shared" si="3"/>
        <v>0.233272986535882</v>
      </c>
      <c r="Q54" s="88">
        <v>14164</v>
      </c>
      <c r="R54" s="88">
        <f t="shared" si="109"/>
        <v>42492</v>
      </c>
      <c r="S54" s="98">
        <v>3004.1273134393</v>
      </c>
      <c r="T54" s="98">
        <f t="shared" si="109"/>
        <v>9012.3819403179</v>
      </c>
      <c r="U54" s="99">
        <f t="shared" si="4"/>
        <v>0.212095969601758</v>
      </c>
      <c r="V54" s="88">
        <v>47722.93</v>
      </c>
      <c r="W54" s="88">
        <v>14858.57</v>
      </c>
      <c r="X54" s="99">
        <f t="shared" si="5"/>
        <v>1.68459635003</v>
      </c>
      <c r="Y54" s="99">
        <f t="shared" si="6"/>
        <v>1.97774337344873</v>
      </c>
      <c r="Z54" s="99">
        <f t="shared" si="7"/>
        <v>1.34776271569375</v>
      </c>
      <c r="AA54" s="99">
        <f t="shared" si="8"/>
        <v>1.79886637213219</v>
      </c>
      <c r="AB54" s="99">
        <f t="shared" si="9"/>
        <v>1.12310387837711</v>
      </c>
      <c r="AC54" s="99">
        <f t="shared" si="10"/>
        <v>1.64868401033122</v>
      </c>
      <c r="AD54" s="112"/>
      <c r="AE54" s="110">
        <v>200</v>
      </c>
    </row>
    <row r="55" s="62" customFormat="1" spans="1:31">
      <c r="A55" s="81">
        <v>52</v>
      </c>
      <c r="B55" s="81">
        <v>737</v>
      </c>
      <c r="C55" s="82" t="s">
        <v>127</v>
      </c>
      <c r="D55" s="82" t="s">
        <v>31</v>
      </c>
      <c r="E55" s="83">
        <v>26</v>
      </c>
      <c r="F55" s="89" t="s">
        <v>128</v>
      </c>
      <c r="G55" s="85">
        <v>10321</v>
      </c>
      <c r="H55" s="85">
        <f t="shared" ref="H55:M55" si="110">G55*3</f>
        <v>30963</v>
      </c>
      <c r="I55" s="96">
        <v>3063.31022126475</v>
      </c>
      <c r="J55" s="96">
        <f t="shared" si="110"/>
        <v>9189.93066379425</v>
      </c>
      <c r="K55" s="97">
        <f t="shared" si="1"/>
        <v>0.296803625740214</v>
      </c>
      <c r="L55" s="85">
        <v>12901</v>
      </c>
      <c r="M55" s="85">
        <f t="shared" si="110"/>
        <v>38703</v>
      </c>
      <c r="N55" s="96">
        <v>3368.07066361541</v>
      </c>
      <c r="O55" s="96">
        <f t="shared" ref="O55:T55" si="111">N55*3</f>
        <v>10104.2119908462</v>
      </c>
      <c r="P55" s="97">
        <f t="shared" si="3"/>
        <v>0.261070511093358</v>
      </c>
      <c r="Q55" s="85">
        <v>15481</v>
      </c>
      <c r="R55" s="85">
        <f t="shared" si="111"/>
        <v>46443</v>
      </c>
      <c r="S55" s="96">
        <v>3674.72459641874</v>
      </c>
      <c r="T55" s="96">
        <f t="shared" si="111"/>
        <v>11024.1737892562</v>
      </c>
      <c r="U55" s="97">
        <f t="shared" si="4"/>
        <v>0.237369975868403</v>
      </c>
      <c r="V55" s="85">
        <v>24930.05</v>
      </c>
      <c r="W55" s="85">
        <v>8380.66</v>
      </c>
      <c r="X55" s="97">
        <f t="shared" si="5"/>
        <v>0.805156154119433</v>
      </c>
      <c r="Y55" s="97">
        <f t="shared" si="6"/>
        <v>0.911939415714794</v>
      </c>
      <c r="Z55" s="97">
        <f t="shared" si="7"/>
        <v>0.644137405369093</v>
      </c>
      <c r="AA55" s="97">
        <f t="shared" si="8"/>
        <v>0.82942242379637</v>
      </c>
      <c r="AB55" s="97">
        <f t="shared" si="9"/>
        <v>0.536788105850182</v>
      </c>
      <c r="AC55" s="97">
        <f t="shared" si="10"/>
        <v>0.760207536656173</v>
      </c>
      <c r="AD55" s="108">
        <v>-200</v>
      </c>
      <c r="AE55" s="109"/>
    </row>
    <row r="56" s="63" customFormat="1" spans="1:31">
      <c r="A56" s="86">
        <v>53</v>
      </c>
      <c r="B56" s="86">
        <v>745</v>
      </c>
      <c r="C56" s="87" t="s">
        <v>129</v>
      </c>
      <c r="D56" s="87" t="s">
        <v>28</v>
      </c>
      <c r="E56" s="90"/>
      <c r="F56" s="86" t="s">
        <v>130</v>
      </c>
      <c r="G56" s="88">
        <v>9303</v>
      </c>
      <c r="H56" s="88">
        <f t="shared" ref="H56:M56" si="112">G56*3</f>
        <v>27909</v>
      </c>
      <c r="I56" s="98">
        <v>2271.52012619061</v>
      </c>
      <c r="J56" s="98">
        <f t="shared" si="112"/>
        <v>6814.56037857183</v>
      </c>
      <c r="K56" s="99">
        <f t="shared" si="1"/>
        <v>0.244170711188929</v>
      </c>
      <c r="L56" s="88">
        <v>11629</v>
      </c>
      <c r="M56" s="88">
        <f t="shared" si="112"/>
        <v>34887</v>
      </c>
      <c r="N56" s="98">
        <v>2497.60960626278</v>
      </c>
      <c r="O56" s="98">
        <f t="shared" ref="O56:T56" si="113">N56*3</f>
        <v>7492.82881878834</v>
      </c>
      <c r="P56" s="99">
        <f t="shared" si="3"/>
        <v>0.214774237360287</v>
      </c>
      <c r="Q56" s="88">
        <v>13954</v>
      </c>
      <c r="R56" s="88">
        <f t="shared" si="113"/>
        <v>41862</v>
      </c>
      <c r="S56" s="98">
        <v>2724.88934356099</v>
      </c>
      <c r="T56" s="98">
        <f t="shared" si="113"/>
        <v>8174.66803068297</v>
      </c>
      <c r="U56" s="99">
        <f t="shared" si="4"/>
        <v>0.195276576147412</v>
      </c>
      <c r="V56" s="88">
        <v>31165.64</v>
      </c>
      <c r="W56" s="88">
        <v>8948.67</v>
      </c>
      <c r="X56" s="99">
        <f t="shared" si="5"/>
        <v>1.11668780680067</v>
      </c>
      <c r="Y56" s="99">
        <f t="shared" si="6"/>
        <v>1.3131690825044</v>
      </c>
      <c r="Z56" s="99">
        <f t="shared" si="7"/>
        <v>0.893331040215553</v>
      </c>
      <c r="AA56" s="99">
        <f t="shared" si="8"/>
        <v>1.19429793692352</v>
      </c>
      <c r="AB56" s="99">
        <f t="shared" si="9"/>
        <v>0.744485213319956</v>
      </c>
      <c r="AC56" s="99">
        <f t="shared" si="10"/>
        <v>1.09468298485172</v>
      </c>
      <c r="AD56" s="110">
        <v>200</v>
      </c>
      <c r="AE56" s="111"/>
    </row>
    <row r="57" s="63" customFormat="1" ht="14.25" customHeight="1" spans="1:31">
      <c r="A57" s="86">
        <v>54</v>
      </c>
      <c r="B57" s="86">
        <v>311</v>
      </c>
      <c r="C57" s="87" t="s">
        <v>131</v>
      </c>
      <c r="D57" s="87" t="s">
        <v>28</v>
      </c>
      <c r="E57" s="90">
        <v>27</v>
      </c>
      <c r="F57" s="86" t="s">
        <v>132</v>
      </c>
      <c r="G57" s="88">
        <v>8699</v>
      </c>
      <c r="H57" s="88">
        <f t="shared" ref="H57:M57" si="114">G57*3</f>
        <v>26097</v>
      </c>
      <c r="I57" s="98">
        <v>1807.99801317042</v>
      </c>
      <c r="J57" s="98">
        <f t="shared" si="114"/>
        <v>5423.99403951126</v>
      </c>
      <c r="K57" s="99">
        <f t="shared" si="1"/>
        <v>0.207839753209613</v>
      </c>
      <c r="L57" s="88">
        <v>10873</v>
      </c>
      <c r="M57" s="88">
        <f t="shared" si="114"/>
        <v>32619</v>
      </c>
      <c r="N57" s="98">
        <v>1987.77225041775</v>
      </c>
      <c r="O57" s="98">
        <f t="shared" ref="O57:T57" si="115">N57*3</f>
        <v>5963.31675125325</v>
      </c>
      <c r="P57" s="99">
        <f t="shared" si="3"/>
        <v>0.182817276778971</v>
      </c>
      <c r="Q57" s="88">
        <v>13048</v>
      </c>
      <c r="R57" s="88">
        <f t="shared" si="115"/>
        <v>39144</v>
      </c>
      <c r="S57" s="98">
        <v>2168.84816710227</v>
      </c>
      <c r="T57" s="98">
        <f t="shared" si="115"/>
        <v>6506.54450130681</v>
      </c>
      <c r="U57" s="99">
        <f t="shared" si="4"/>
        <v>0.16622073628926</v>
      </c>
      <c r="V57" s="88">
        <v>48905.97</v>
      </c>
      <c r="W57" s="88">
        <v>24427.32</v>
      </c>
      <c r="X57" s="99">
        <f t="shared" si="5"/>
        <v>1.87400735716749</v>
      </c>
      <c r="Y57" s="99">
        <f t="shared" si="6"/>
        <v>4.5035668959181</v>
      </c>
      <c r="Z57" s="99">
        <f t="shared" si="7"/>
        <v>1.49930929826175</v>
      </c>
      <c r="AA57" s="99">
        <f t="shared" si="8"/>
        <v>4.09626404548549</v>
      </c>
      <c r="AB57" s="99">
        <f t="shared" si="9"/>
        <v>1.24938611281422</v>
      </c>
      <c r="AC57" s="99">
        <f t="shared" si="10"/>
        <v>3.75426925845107</v>
      </c>
      <c r="AD57" s="110">
        <v>200</v>
      </c>
      <c r="AE57" s="111"/>
    </row>
    <row r="58" s="62" customFormat="1" ht="14.25" customHeight="1" spans="1:31">
      <c r="A58" s="81">
        <v>55</v>
      </c>
      <c r="B58" s="81">
        <v>103639</v>
      </c>
      <c r="C58" s="82" t="s">
        <v>133</v>
      </c>
      <c r="D58" s="82" t="s">
        <v>31</v>
      </c>
      <c r="E58" s="83"/>
      <c r="F58" s="89" t="s">
        <v>131</v>
      </c>
      <c r="G58" s="85">
        <v>9360</v>
      </c>
      <c r="H58" s="85">
        <f t="shared" ref="H58:M58" si="116">G58*3</f>
        <v>28080</v>
      </c>
      <c r="I58" s="96">
        <v>2440.02399593943</v>
      </c>
      <c r="J58" s="96">
        <f t="shared" si="116"/>
        <v>7320.07198781829</v>
      </c>
      <c r="K58" s="97">
        <f t="shared" si="1"/>
        <v>0.260686324352503</v>
      </c>
      <c r="L58" s="85">
        <v>11700</v>
      </c>
      <c r="M58" s="85">
        <f t="shared" si="116"/>
        <v>35100</v>
      </c>
      <c r="N58" s="96">
        <v>2682.82736654274</v>
      </c>
      <c r="O58" s="96">
        <f t="shared" ref="O58:T58" si="117">N58*3</f>
        <v>8048.48209962822</v>
      </c>
      <c r="P58" s="97">
        <f t="shared" si="3"/>
        <v>0.229301484319892</v>
      </c>
      <c r="Q58" s="85">
        <v>14040</v>
      </c>
      <c r="R58" s="85">
        <f t="shared" si="117"/>
        <v>42120</v>
      </c>
      <c r="S58" s="96">
        <v>2927.12952338434</v>
      </c>
      <c r="T58" s="96">
        <f t="shared" si="117"/>
        <v>8781.38857015302</v>
      </c>
      <c r="U58" s="97">
        <f t="shared" si="4"/>
        <v>0.208485008788058</v>
      </c>
      <c r="V58" s="85">
        <v>26554.38</v>
      </c>
      <c r="W58" s="85">
        <v>8344.24</v>
      </c>
      <c r="X58" s="97">
        <f t="shared" si="5"/>
        <v>0.945668803418803</v>
      </c>
      <c r="Y58" s="97">
        <f t="shared" si="6"/>
        <v>1.13991228691276</v>
      </c>
      <c r="Z58" s="97">
        <f t="shared" si="7"/>
        <v>0.756535042735043</v>
      </c>
      <c r="AA58" s="97">
        <f t="shared" si="8"/>
        <v>1.03674704083462</v>
      </c>
      <c r="AB58" s="97">
        <f t="shared" si="9"/>
        <v>0.630445868945869</v>
      </c>
      <c r="AC58" s="97">
        <f t="shared" si="10"/>
        <v>0.950218741983604</v>
      </c>
      <c r="AD58" s="108">
        <v>-200</v>
      </c>
      <c r="AE58" s="109"/>
    </row>
    <row r="59" s="63" customFormat="1" ht="14.25" customHeight="1" spans="1:31">
      <c r="A59" s="86">
        <v>56</v>
      </c>
      <c r="B59" s="86">
        <v>587</v>
      </c>
      <c r="C59" s="87" t="s">
        <v>134</v>
      </c>
      <c r="D59" s="87" t="s">
        <v>91</v>
      </c>
      <c r="E59" s="90">
        <v>28</v>
      </c>
      <c r="F59" s="86" t="s">
        <v>135</v>
      </c>
      <c r="G59" s="88">
        <v>7105</v>
      </c>
      <c r="H59" s="88">
        <f t="shared" ref="H59:M59" si="118">G59*3</f>
        <v>21315</v>
      </c>
      <c r="I59" s="98">
        <v>1681.85823974967</v>
      </c>
      <c r="J59" s="98">
        <f t="shared" si="118"/>
        <v>5045.57471924901</v>
      </c>
      <c r="K59" s="99">
        <f t="shared" si="1"/>
        <v>0.236714741695942</v>
      </c>
      <c r="L59" s="88">
        <v>8882</v>
      </c>
      <c r="M59" s="88">
        <f t="shared" si="118"/>
        <v>26646</v>
      </c>
      <c r="N59" s="98">
        <v>1849.37375969563</v>
      </c>
      <c r="O59" s="98">
        <f t="shared" ref="O59:T59" si="119">N59*3</f>
        <v>5548.12127908689</v>
      </c>
      <c r="P59" s="99">
        <f t="shared" si="3"/>
        <v>0.208215915300116</v>
      </c>
      <c r="Q59" s="88">
        <v>10658</v>
      </c>
      <c r="R59" s="88">
        <f t="shared" si="119"/>
        <v>31974</v>
      </c>
      <c r="S59" s="98">
        <v>2017.70469504173</v>
      </c>
      <c r="T59" s="98">
        <f t="shared" si="119"/>
        <v>6053.11408512519</v>
      </c>
      <c r="U59" s="99">
        <f t="shared" si="4"/>
        <v>0.189313632486558</v>
      </c>
      <c r="V59" s="88">
        <v>33722.03</v>
      </c>
      <c r="W59" s="88">
        <v>8385.58</v>
      </c>
      <c r="X59" s="99">
        <f t="shared" si="5"/>
        <v>1.58207975604035</v>
      </c>
      <c r="Y59" s="99">
        <f t="shared" si="6"/>
        <v>1.66196726172913</v>
      </c>
      <c r="Z59" s="99">
        <f t="shared" si="7"/>
        <v>1.26555693162201</v>
      </c>
      <c r="AA59" s="99">
        <f t="shared" si="8"/>
        <v>1.51142694583996</v>
      </c>
      <c r="AB59" s="99">
        <f t="shared" si="9"/>
        <v>1.0546703571652</v>
      </c>
      <c r="AC59" s="99">
        <f t="shared" si="10"/>
        <v>1.38533321560989</v>
      </c>
      <c r="AD59" s="112"/>
      <c r="AE59" s="110">
        <v>200</v>
      </c>
    </row>
    <row r="60" s="62" customFormat="1" ht="14.25" customHeight="1" spans="1:31">
      <c r="A60" s="81">
        <v>57</v>
      </c>
      <c r="B60" s="81">
        <v>347</v>
      </c>
      <c r="C60" s="82" t="s">
        <v>136</v>
      </c>
      <c r="D60" s="82" t="s">
        <v>28</v>
      </c>
      <c r="E60" s="83"/>
      <c r="F60" s="89" t="s">
        <v>137</v>
      </c>
      <c r="G60" s="85">
        <v>8265</v>
      </c>
      <c r="H60" s="85">
        <f t="shared" ref="H60:M60" si="120">G60*3</f>
        <v>24795</v>
      </c>
      <c r="I60" s="96">
        <v>2046.09054340947</v>
      </c>
      <c r="J60" s="96">
        <f t="shared" si="120"/>
        <v>6138.27163022841</v>
      </c>
      <c r="K60" s="97">
        <f t="shared" si="1"/>
        <v>0.247560864296367</v>
      </c>
      <c r="L60" s="85">
        <v>10331</v>
      </c>
      <c r="M60" s="85">
        <f t="shared" si="120"/>
        <v>30993</v>
      </c>
      <c r="N60" s="96">
        <v>2249.6397087921</v>
      </c>
      <c r="O60" s="96">
        <f t="shared" ref="O60:T60" si="121">N60*3</f>
        <v>6748.9191263763</v>
      </c>
      <c r="P60" s="97">
        <f t="shared" si="3"/>
        <v>0.21775623935651</v>
      </c>
      <c r="Q60" s="85">
        <v>12398</v>
      </c>
      <c r="R60" s="85">
        <f t="shared" si="121"/>
        <v>37194</v>
      </c>
      <c r="S60" s="96">
        <v>2454.65355860034</v>
      </c>
      <c r="T60" s="96">
        <f t="shared" si="121"/>
        <v>7363.96067580102</v>
      </c>
      <c r="U60" s="97">
        <f t="shared" si="4"/>
        <v>0.19798786567191</v>
      </c>
      <c r="V60" s="85">
        <v>28797.13</v>
      </c>
      <c r="W60" s="85">
        <v>7332.92</v>
      </c>
      <c r="X60" s="97">
        <f t="shared" si="5"/>
        <v>1.16140875176447</v>
      </c>
      <c r="Y60" s="97">
        <f t="shared" si="6"/>
        <v>1.1946229234771</v>
      </c>
      <c r="Z60" s="97">
        <f t="shared" si="7"/>
        <v>0.929149485367664</v>
      </c>
      <c r="AA60" s="97">
        <f t="shared" si="8"/>
        <v>1.08653250434448</v>
      </c>
      <c r="AB60" s="97">
        <f t="shared" si="9"/>
        <v>0.774241275474539</v>
      </c>
      <c r="AC60" s="97">
        <f t="shared" si="10"/>
        <v>0.995784785230722</v>
      </c>
      <c r="AD60" s="108"/>
      <c r="AE60" s="109"/>
    </row>
    <row r="61" s="63" customFormat="1" ht="14.25" customHeight="1" spans="1:31">
      <c r="A61" s="86">
        <v>58</v>
      </c>
      <c r="B61" s="86">
        <v>102565</v>
      </c>
      <c r="C61" s="87" t="s">
        <v>138</v>
      </c>
      <c r="D61" s="87" t="s">
        <v>28</v>
      </c>
      <c r="E61" s="90">
        <v>29</v>
      </c>
      <c r="F61" s="86" t="s">
        <v>139</v>
      </c>
      <c r="G61" s="88">
        <v>9520</v>
      </c>
      <c r="H61" s="88">
        <f t="shared" ref="H61:M61" si="122">G61*3</f>
        <v>28560</v>
      </c>
      <c r="I61" s="98">
        <v>2500.80675905314</v>
      </c>
      <c r="J61" s="98">
        <f t="shared" si="122"/>
        <v>7502.42027715942</v>
      </c>
      <c r="K61" s="99">
        <f t="shared" si="1"/>
        <v>0.262689785614826</v>
      </c>
      <c r="L61" s="88">
        <v>11899</v>
      </c>
      <c r="M61" s="88">
        <f t="shared" si="122"/>
        <v>35697</v>
      </c>
      <c r="N61" s="98">
        <v>2749.42747354552</v>
      </c>
      <c r="O61" s="98">
        <f t="shared" ref="O61:T61" si="123">N61*3</f>
        <v>8248.28242063656</v>
      </c>
      <c r="P61" s="99">
        <f t="shared" si="3"/>
        <v>0.231063742629256</v>
      </c>
      <c r="Q61" s="88">
        <v>14279</v>
      </c>
      <c r="R61" s="88">
        <f t="shared" si="123"/>
        <v>42837</v>
      </c>
      <c r="S61" s="98">
        <v>2999.83635032549</v>
      </c>
      <c r="T61" s="98">
        <f t="shared" si="123"/>
        <v>8999.50905097647</v>
      </c>
      <c r="U61" s="99">
        <f t="shared" si="4"/>
        <v>0.210087285546991</v>
      </c>
      <c r="V61" s="88">
        <v>29834.01</v>
      </c>
      <c r="W61" s="88">
        <v>9243.41</v>
      </c>
      <c r="X61" s="99">
        <f t="shared" si="5"/>
        <v>1.04460819327731</v>
      </c>
      <c r="Y61" s="99">
        <f t="shared" si="6"/>
        <v>1.2320570773862</v>
      </c>
      <c r="Z61" s="99">
        <f t="shared" si="7"/>
        <v>0.835756786284562</v>
      </c>
      <c r="AA61" s="99">
        <f t="shared" si="8"/>
        <v>1.12064664236929</v>
      </c>
      <c r="AB61" s="99">
        <f t="shared" si="9"/>
        <v>0.69645423348974</v>
      </c>
      <c r="AC61" s="99">
        <f t="shared" si="10"/>
        <v>1.02710158383552</v>
      </c>
      <c r="AD61" s="110">
        <v>200</v>
      </c>
      <c r="AE61" s="111"/>
    </row>
    <row r="62" s="62" customFormat="1" ht="14.25" customHeight="1" spans="1:31">
      <c r="A62" s="81">
        <v>59</v>
      </c>
      <c r="B62" s="81">
        <v>101453</v>
      </c>
      <c r="C62" s="82" t="s">
        <v>140</v>
      </c>
      <c r="D62" s="82" t="s">
        <v>91</v>
      </c>
      <c r="E62" s="83"/>
      <c r="F62" s="89" t="s">
        <v>141</v>
      </c>
      <c r="G62" s="85">
        <v>10329</v>
      </c>
      <c r="H62" s="85">
        <f t="shared" ref="H62:M62" si="124">G62*3</f>
        <v>30987</v>
      </c>
      <c r="I62" s="96">
        <v>2534.23880150342</v>
      </c>
      <c r="J62" s="96">
        <f t="shared" si="124"/>
        <v>7602.71640451026</v>
      </c>
      <c r="K62" s="97">
        <f t="shared" si="1"/>
        <v>0.245351805741448</v>
      </c>
      <c r="L62" s="85">
        <v>12912</v>
      </c>
      <c r="M62" s="85">
        <f t="shared" si="124"/>
        <v>38736</v>
      </c>
      <c r="N62" s="96">
        <v>2786.57921531357</v>
      </c>
      <c r="O62" s="96">
        <f t="shared" ref="O62:T62" si="125">N62*3</f>
        <v>8359.73764594071</v>
      </c>
      <c r="P62" s="97">
        <f t="shared" si="3"/>
        <v>0.215813136254149</v>
      </c>
      <c r="Q62" s="85">
        <v>15494</v>
      </c>
      <c r="R62" s="85">
        <f t="shared" si="125"/>
        <v>46482</v>
      </c>
      <c r="S62" s="96">
        <v>3040.25067774062</v>
      </c>
      <c r="T62" s="96">
        <f t="shared" si="125"/>
        <v>9120.75203322186</v>
      </c>
      <c r="U62" s="97">
        <f t="shared" si="4"/>
        <v>0.196221161594206</v>
      </c>
      <c r="V62" s="85">
        <v>26919.27</v>
      </c>
      <c r="W62" s="85">
        <v>8562.4</v>
      </c>
      <c r="X62" s="97">
        <f t="shared" si="5"/>
        <v>0.868727853616033</v>
      </c>
      <c r="Y62" s="97">
        <f t="shared" si="6"/>
        <v>1.12622904030991</v>
      </c>
      <c r="Z62" s="97">
        <f t="shared" si="7"/>
        <v>0.694941914498141</v>
      </c>
      <c r="AA62" s="97">
        <f t="shared" si="8"/>
        <v>1.02424266916531</v>
      </c>
      <c r="AB62" s="97">
        <f t="shared" si="9"/>
        <v>0.57913321285659</v>
      </c>
      <c r="AC62" s="97">
        <f t="shared" si="10"/>
        <v>0.938782237343139</v>
      </c>
      <c r="AD62" s="108">
        <v>-200</v>
      </c>
      <c r="AE62" s="109"/>
    </row>
    <row r="63" s="63" customFormat="1" ht="14.25" customHeight="1" spans="1:31">
      <c r="A63" s="86">
        <v>60</v>
      </c>
      <c r="B63" s="86">
        <v>103199</v>
      </c>
      <c r="C63" s="87" t="s">
        <v>142</v>
      </c>
      <c r="D63" s="87" t="s">
        <v>28</v>
      </c>
      <c r="E63" s="90">
        <v>30</v>
      </c>
      <c r="F63" s="86" t="s">
        <v>143</v>
      </c>
      <c r="G63" s="88">
        <v>7023</v>
      </c>
      <c r="H63" s="88">
        <f t="shared" ref="H63:M63" si="126">G63*3</f>
        <v>21069</v>
      </c>
      <c r="I63" s="98">
        <v>1910.61451192706</v>
      </c>
      <c r="J63" s="98">
        <f t="shared" si="126"/>
        <v>5731.84353578118</v>
      </c>
      <c r="K63" s="99">
        <f t="shared" si="1"/>
        <v>0.272051048259584</v>
      </c>
      <c r="L63" s="88">
        <v>8779</v>
      </c>
      <c r="M63" s="88">
        <f t="shared" si="126"/>
        <v>26337</v>
      </c>
      <c r="N63" s="98">
        <v>2100.79691070314</v>
      </c>
      <c r="O63" s="98">
        <f t="shared" ref="O63:T63" si="127">N63*3</f>
        <v>6302.39073210942</v>
      </c>
      <c r="P63" s="99">
        <f t="shared" si="3"/>
        <v>0.239297973653393</v>
      </c>
      <c r="Q63" s="88">
        <v>10535</v>
      </c>
      <c r="R63" s="88">
        <f t="shared" si="127"/>
        <v>31605</v>
      </c>
      <c r="S63" s="98">
        <v>2292.14204362774</v>
      </c>
      <c r="T63" s="98">
        <f t="shared" si="127"/>
        <v>6876.42613088322</v>
      </c>
      <c r="U63" s="99">
        <f t="shared" si="4"/>
        <v>0.217573995598267</v>
      </c>
      <c r="V63" s="88">
        <v>26826.92</v>
      </c>
      <c r="W63" s="88">
        <v>8885.59</v>
      </c>
      <c r="X63" s="99">
        <f t="shared" si="5"/>
        <v>1.27328871802174</v>
      </c>
      <c r="Y63" s="99">
        <f t="shared" si="6"/>
        <v>1.55021503021349</v>
      </c>
      <c r="Z63" s="99">
        <f t="shared" si="7"/>
        <v>1.01860196681475</v>
      </c>
      <c r="AA63" s="99">
        <f t="shared" si="8"/>
        <v>1.40987608951785</v>
      </c>
      <c r="AB63" s="99">
        <f t="shared" si="9"/>
        <v>0.848818857775668</v>
      </c>
      <c r="AC63" s="99">
        <f t="shared" si="10"/>
        <v>1.29218140802724</v>
      </c>
      <c r="AD63" s="112"/>
      <c r="AE63" s="110">
        <v>200</v>
      </c>
    </row>
    <row r="64" s="62" customFormat="1" ht="14.25" customHeight="1" spans="1:31">
      <c r="A64" s="81">
        <v>61</v>
      </c>
      <c r="B64" s="81">
        <v>102935</v>
      </c>
      <c r="C64" s="82" t="s">
        <v>144</v>
      </c>
      <c r="D64" s="82" t="s">
        <v>34</v>
      </c>
      <c r="E64" s="83"/>
      <c r="F64" s="89" t="s">
        <v>142</v>
      </c>
      <c r="G64" s="85">
        <v>7190</v>
      </c>
      <c r="H64" s="85">
        <f t="shared" ref="H64:M64" si="128">G64*3</f>
        <v>21570</v>
      </c>
      <c r="I64" s="96">
        <v>1969.38851294354</v>
      </c>
      <c r="J64" s="96">
        <f t="shared" si="128"/>
        <v>5908.16553883062</v>
      </c>
      <c r="K64" s="97">
        <f t="shared" si="1"/>
        <v>0.273906608197989</v>
      </c>
      <c r="L64" s="85">
        <v>8988</v>
      </c>
      <c r="M64" s="85">
        <f t="shared" si="128"/>
        <v>26964</v>
      </c>
      <c r="N64" s="96">
        <v>2165.48007082335</v>
      </c>
      <c r="O64" s="96">
        <f t="shared" ref="O64:T64" si="129">N64*3</f>
        <v>6496.44021247005</v>
      </c>
      <c r="P64" s="97">
        <f t="shared" si="3"/>
        <v>0.240930136940738</v>
      </c>
      <c r="Q64" s="85">
        <v>10785</v>
      </c>
      <c r="R64" s="85">
        <f t="shared" si="129"/>
        <v>32355</v>
      </c>
      <c r="S64" s="96">
        <v>2362.54039666999</v>
      </c>
      <c r="T64" s="96">
        <f t="shared" si="129"/>
        <v>7087.62119000997</v>
      </c>
      <c r="U64" s="97">
        <f t="shared" si="4"/>
        <v>0.219057987637459</v>
      </c>
      <c r="V64" s="85">
        <v>27427.84</v>
      </c>
      <c r="W64" s="85">
        <v>8636.97</v>
      </c>
      <c r="X64" s="97">
        <f t="shared" si="5"/>
        <v>1.27157348168753</v>
      </c>
      <c r="Y64" s="97">
        <f t="shared" si="6"/>
        <v>1.46187000740495</v>
      </c>
      <c r="Z64" s="97">
        <f t="shared" si="7"/>
        <v>1.01720219551995</v>
      </c>
      <c r="AA64" s="97">
        <f t="shared" si="8"/>
        <v>1.3294927248651</v>
      </c>
      <c r="AB64" s="97">
        <f t="shared" si="9"/>
        <v>0.847715654458353</v>
      </c>
      <c r="AC64" s="97">
        <f t="shared" si="10"/>
        <v>1.2185992688455</v>
      </c>
      <c r="AD64" s="108"/>
      <c r="AE64" s="109"/>
    </row>
    <row r="65" s="63" customFormat="1" ht="14.25" customHeight="1" spans="1:31">
      <c r="A65" s="86">
        <v>62</v>
      </c>
      <c r="B65" s="86">
        <v>591</v>
      </c>
      <c r="C65" s="87" t="s">
        <v>145</v>
      </c>
      <c r="D65" s="87" t="s">
        <v>43</v>
      </c>
      <c r="E65" s="90">
        <v>31</v>
      </c>
      <c r="F65" s="86" t="s">
        <v>146</v>
      </c>
      <c r="G65" s="88">
        <v>6800</v>
      </c>
      <c r="H65" s="88">
        <f t="shared" ref="H65:M65" si="130">G65*3</f>
        <v>20400</v>
      </c>
      <c r="I65" s="98">
        <v>1826.87852302926</v>
      </c>
      <c r="J65" s="98">
        <f t="shared" si="130"/>
        <v>5480.63556908778</v>
      </c>
      <c r="K65" s="99">
        <f t="shared" si="1"/>
        <v>0.268658606327832</v>
      </c>
      <c r="L65" s="88">
        <v>8500</v>
      </c>
      <c r="M65" s="88">
        <f t="shared" si="130"/>
        <v>25500</v>
      </c>
      <c r="N65" s="98">
        <v>2008.66864632824</v>
      </c>
      <c r="O65" s="98">
        <f t="shared" ref="O65:T65" si="131">N65*3</f>
        <v>6026.00593898472</v>
      </c>
      <c r="P65" s="99">
        <f t="shared" si="3"/>
        <v>0.236313958391558</v>
      </c>
      <c r="Q65" s="88">
        <v>10200</v>
      </c>
      <c r="R65" s="88">
        <f t="shared" si="131"/>
        <v>30600</v>
      </c>
      <c r="S65" s="98">
        <v>2191.58093088215</v>
      </c>
      <c r="T65" s="98">
        <f t="shared" si="131"/>
        <v>6574.74279264645</v>
      </c>
      <c r="U65" s="99">
        <f t="shared" si="4"/>
        <v>0.214860875576681</v>
      </c>
      <c r="V65" s="88">
        <v>20494.12</v>
      </c>
      <c r="W65" s="88">
        <v>6082.65</v>
      </c>
      <c r="X65" s="99">
        <f t="shared" si="5"/>
        <v>1.0046137254902</v>
      </c>
      <c r="Y65" s="99">
        <f t="shared" si="6"/>
        <v>1.1098439083065</v>
      </c>
      <c r="Z65" s="99">
        <f t="shared" si="7"/>
        <v>0.803690980392157</v>
      </c>
      <c r="AA65" s="99">
        <f t="shared" si="8"/>
        <v>1.00939993448211</v>
      </c>
      <c r="AB65" s="99">
        <f t="shared" si="9"/>
        <v>0.669742483660131</v>
      </c>
      <c r="AC65" s="99">
        <f t="shared" si="10"/>
        <v>0.925154061814124</v>
      </c>
      <c r="AD65" s="112"/>
      <c r="AE65" s="110">
        <v>200</v>
      </c>
    </row>
    <row r="66" s="62" customFormat="1" ht="14.25" customHeight="1" spans="1:31">
      <c r="A66" s="81">
        <v>63</v>
      </c>
      <c r="B66" s="81">
        <v>748</v>
      </c>
      <c r="C66" s="82" t="s">
        <v>147</v>
      </c>
      <c r="D66" s="82" t="s">
        <v>43</v>
      </c>
      <c r="E66" s="83"/>
      <c r="F66" s="89" t="s">
        <v>148</v>
      </c>
      <c r="G66" s="85">
        <v>7658</v>
      </c>
      <c r="H66" s="85">
        <f t="shared" ref="H66:M66" si="132">G66*3</f>
        <v>22974</v>
      </c>
      <c r="I66" s="96">
        <v>2022.68474692898</v>
      </c>
      <c r="J66" s="96">
        <f t="shared" si="132"/>
        <v>6068.05424078694</v>
      </c>
      <c r="K66" s="97">
        <f t="shared" si="1"/>
        <v>0.26412702362614</v>
      </c>
      <c r="L66" s="85">
        <v>9572</v>
      </c>
      <c r="M66" s="85">
        <f t="shared" si="132"/>
        <v>28716</v>
      </c>
      <c r="N66" s="96">
        <v>2223.84310936976</v>
      </c>
      <c r="O66" s="96">
        <f t="shared" ref="O66:T66" si="133">N66*3</f>
        <v>6671.52932810928</v>
      </c>
      <c r="P66" s="97">
        <f t="shared" si="3"/>
        <v>0.232327947071642</v>
      </c>
      <c r="Q66" s="85">
        <v>11486</v>
      </c>
      <c r="R66" s="85">
        <f t="shared" si="133"/>
        <v>34458</v>
      </c>
      <c r="S66" s="96">
        <v>2426.26499838301</v>
      </c>
      <c r="T66" s="96">
        <f t="shared" si="133"/>
        <v>7278.79499514903</v>
      </c>
      <c r="U66" s="97">
        <f t="shared" si="4"/>
        <v>0.211236722826311</v>
      </c>
      <c r="V66" s="85">
        <v>23000.16</v>
      </c>
      <c r="W66" s="85">
        <v>6286.28</v>
      </c>
      <c r="X66" s="97">
        <f t="shared" si="5"/>
        <v>1.00113867850614</v>
      </c>
      <c r="Y66" s="97">
        <f t="shared" si="6"/>
        <v>1.03596305348529</v>
      </c>
      <c r="Z66" s="97">
        <f t="shared" si="7"/>
        <v>0.800952778938571</v>
      </c>
      <c r="AA66" s="97">
        <f t="shared" si="8"/>
        <v>0.942254720145484</v>
      </c>
      <c r="AB66" s="97">
        <f t="shared" si="9"/>
        <v>0.667483893435487</v>
      </c>
      <c r="AC66" s="97">
        <f t="shared" si="10"/>
        <v>0.863642952465278</v>
      </c>
      <c r="AD66" s="108"/>
      <c r="AE66" s="109"/>
    </row>
    <row r="67" s="63" customFormat="1" ht="14.25" customHeight="1" spans="1:31">
      <c r="A67" s="86">
        <v>64</v>
      </c>
      <c r="B67" s="86">
        <v>727</v>
      </c>
      <c r="C67" s="87" t="s">
        <v>149</v>
      </c>
      <c r="D67" s="87" t="s">
        <v>28</v>
      </c>
      <c r="E67" s="90">
        <v>32</v>
      </c>
      <c r="F67" s="86" t="s">
        <v>150</v>
      </c>
      <c r="G67" s="88">
        <v>7284</v>
      </c>
      <c r="H67" s="88">
        <f t="shared" ref="H67:M67" si="134">G67*3</f>
        <v>21852</v>
      </c>
      <c r="I67" s="98">
        <v>1834.65681886552</v>
      </c>
      <c r="J67" s="98">
        <f t="shared" si="134"/>
        <v>5503.97045659656</v>
      </c>
      <c r="K67" s="99">
        <f t="shared" si="1"/>
        <v>0.251874906488951</v>
      </c>
      <c r="L67" s="88">
        <v>9105</v>
      </c>
      <c r="M67" s="88">
        <f t="shared" si="134"/>
        <v>27315</v>
      </c>
      <c r="N67" s="98">
        <v>2017.22094948974</v>
      </c>
      <c r="O67" s="98">
        <f t="shared" ref="O67:T67" si="135">N67*3</f>
        <v>6051.66284846922</v>
      </c>
      <c r="P67" s="99">
        <f t="shared" si="3"/>
        <v>0.221550900548022</v>
      </c>
      <c r="Q67" s="88">
        <v>10926</v>
      </c>
      <c r="R67" s="88">
        <f t="shared" si="135"/>
        <v>32778</v>
      </c>
      <c r="S67" s="98">
        <v>2200.91201919187</v>
      </c>
      <c r="T67" s="98">
        <f t="shared" si="135"/>
        <v>6602.73605757561</v>
      </c>
      <c r="U67" s="99">
        <f t="shared" si="4"/>
        <v>0.201438039464751</v>
      </c>
      <c r="V67" s="88">
        <v>27559.05</v>
      </c>
      <c r="W67" s="88">
        <v>7338.3</v>
      </c>
      <c r="X67" s="99">
        <f t="shared" si="5"/>
        <v>1.26116831411312</v>
      </c>
      <c r="Y67" s="99">
        <f t="shared" si="6"/>
        <v>1.33327387162934</v>
      </c>
      <c r="Z67" s="99">
        <f t="shared" si="7"/>
        <v>1.0089346512905</v>
      </c>
      <c r="AA67" s="99">
        <f t="shared" si="8"/>
        <v>1.21260886201819</v>
      </c>
      <c r="AB67" s="99">
        <f t="shared" si="9"/>
        <v>0.840778876075416</v>
      </c>
      <c r="AC67" s="99">
        <f t="shared" si="10"/>
        <v>1.11140289964801</v>
      </c>
      <c r="AD67" s="112"/>
      <c r="AE67" s="110">
        <v>200</v>
      </c>
    </row>
    <row r="68" s="62" customFormat="1" ht="14.25" customHeight="1" spans="1:31">
      <c r="A68" s="81">
        <v>65</v>
      </c>
      <c r="B68" s="81">
        <v>584</v>
      </c>
      <c r="C68" s="82" t="s">
        <v>151</v>
      </c>
      <c r="D68" s="82" t="s">
        <v>31</v>
      </c>
      <c r="E68" s="83"/>
      <c r="F68" s="89" t="s">
        <v>152</v>
      </c>
      <c r="G68" s="85">
        <v>10058</v>
      </c>
      <c r="H68" s="85">
        <f t="shared" ref="H68:M68" si="136">G68*3</f>
        <v>30174</v>
      </c>
      <c r="I68" s="96">
        <v>2840.99185138886</v>
      </c>
      <c r="J68" s="96">
        <f t="shared" si="136"/>
        <v>8522.97555416658</v>
      </c>
      <c r="K68" s="97">
        <f t="shared" ref="K68:K105" si="137">I68/G68</f>
        <v>0.282460911850155</v>
      </c>
      <c r="L68" s="85">
        <v>12572</v>
      </c>
      <c r="M68" s="85">
        <f t="shared" si="136"/>
        <v>37716</v>
      </c>
      <c r="N68" s="96">
        <v>3123.57074445527</v>
      </c>
      <c r="O68" s="96">
        <f t="shared" ref="O68:T68" si="138">N68*3</f>
        <v>9370.71223336581</v>
      </c>
      <c r="P68" s="97">
        <f t="shared" ref="P68:P105" si="139">N68/L68</f>
        <v>0.248454561283429</v>
      </c>
      <c r="Q68" s="85">
        <v>15086</v>
      </c>
      <c r="R68" s="85">
        <f t="shared" si="138"/>
        <v>45258</v>
      </c>
      <c r="S68" s="96">
        <v>3407.91727374399</v>
      </c>
      <c r="T68" s="96">
        <f t="shared" si="138"/>
        <v>10223.751821232</v>
      </c>
      <c r="U68" s="97">
        <f t="shared" ref="U68:U105" si="140">S68/Q68</f>
        <v>0.225899328764682</v>
      </c>
      <c r="V68" s="85">
        <v>33240.65</v>
      </c>
      <c r="W68" s="85">
        <v>9147.63</v>
      </c>
      <c r="X68" s="97">
        <f t="shared" ref="X68:X105" si="141">V68/H68</f>
        <v>1.1016321999072</v>
      </c>
      <c r="Y68" s="97">
        <f t="shared" ref="Y68:Y105" si="142">W68/J68</f>
        <v>1.07329065323061</v>
      </c>
      <c r="Z68" s="97">
        <f t="shared" ref="Z68:Z105" si="143">V68/M68</f>
        <v>0.8813408102662</v>
      </c>
      <c r="AA68" s="97">
        <f t="shared" ref="AA68:AA105" si="144">W68/O68</f>
        <v>0.976193673670664</v>
      </c>
      <c r="AB68" s="97">
        <f t="shared" ref="AB68:AB105" si="145">V68/R68</f>
        <v>0.734470148923947</v>
      </c>
      <c r="AC68" s="97">
        <f t="shared" ref="AC68:AC105" si="146">W68/T68</f>
        <v>0.894742963243967</v>
      </c>
      <c r="AD68" s="108"/>
      <c r="AE68" s="109"/>
    </row>
    <row r="69" s="62" customFormat="1" ht="14.25" customHeight="1" spans="1:31">
      <c r="A69" s="81">
        <v>66</v>
      </c>
      <c r="B69" s="81">
        <v>570</v>
      </c>
      <c r="C69" s="82" t="s">
        <v>153</v>
      </c>
      <c r="D69" s="82" t="s">
        <v>28</v>
      </c>
      <c r="E69" s="83">
        <v>33</v>
      </c>
      <c r="F69" s="89" t="s">
        <v>154</v>
      </c>
      <c r="G69" s="85">
        <v>7571</v>
      </c>
      <c r="H69" s="85">
        <f t="shared" ref="H69:M69" si="147">G69*3</f>
        <v>22713</v>
      </c>
      <c r="I69" s="96">
        <v>2028.14761755714</v>
      </c>
      <c r="J69" s="96">
        <f t="shared" si="147"/>
        <v>6084.44285267142</v>
      </c>
      <c r="K69" s="97">
        <f t="shared" si="137"/>
        <v>0.267883716491499</v>
      </c>
      <c r="L69" s="85">
        <v>9464</v>
      </c>
      <c r="M69" s="85">
        <f t="shared" si="147"/>
        <v>28392</v>
      </c>
      <c r="N69" s="96">
        <v>2230.02465466694</v>
      </c>
      <c r="O69" s="96">
        <f t="shared" ref="O69:T69" si="148">N69*3</f>
        <v>6690.07396400082</v>
      </c>
      <c r="P69" s="97">
        <f t="shared" si="139"/>
        <v>0.235632359960581</v>
      </c>
      <c r="Q69" s="85">
        <v>11356</v>
      </c>
      <c r="R69" s="85">
        <f t="shared" si="148"/>
        <v>34068</v>
      </c>
      <c r="S69" s="96">
        <v>2432.92254593959</v>
      </c>
      <c r="T69" s="96">
        <f t="shared" si="148"/>
        <v>7298.76763781877</v>
      </c>
      <c r="U69" s="97">
        <f t="shared" si="140"/>
        <v>0.214241154098238</v>
      </c>
      <c r="V69" s="85">
        <v>19817.41</v>
      </c>
      <c r="W69" s="85">
        <v>6163.57</v>
      </c>
      <c r="X69" s="97">
        <f t="shared" si="141"/>
        <v>0.872513978778673</v>
      </c>
      <c r="Y69" s="97">
        <f t="shared" si="142"/>
        <v>1.01300483039196</v>
      </c>
      <c r="Z69" s="97">
        <f t="shared" si="143"/>
        <v>0.697992744435052</v>
      </c>
      <c r="AA69" s="97">
        <f t="shared" si="144"/>
        <v>0.921300725995867</v>
      </c>
      <c r="AB69" s="97">
        <f t="shared" si="145"/>
        <v>0.581701596806387</v>
      </c>
      <c r="AC69" s="97">
        <f t="shared" si="146"/>
        <v>0.844467217734579</v>
      </c>
      <c r="AD69" s="108">
        <v>-200</v>
      </c>
      <c r="AE69" s="109"/>
    </row>
    <row r="70" s="63" customFormat="1" ht="14.25" customHeight="1" spans="1:31">
      <c r="A70" s="86">
        <v>67</v>
      </c>
      <c r="B70" s="86">
        <v>102479</v>
      </c>
      <c r="C70" s="87" t="s">
        <v>155</v>
      </c>
      <c r="D70" s="87" t="s">
        <v>34</v>
      </c>
      <c r="E70" s="90"/>
      <c r="F70" s="86" t="s">
        <v>156</v>
      </c>
      <c r="G70" s="88">
        <v>6767</v>
      </c>
      <c r="H70" s="88">
        <f t="shared" ref="H70:M70" si="149">G70*3</f>
        <v>20301</v>
      </c>
      <c r="I70" s="98">
        <v>1730.89324982081</v>
      </c>
      <c r="J70" s="98">
        <f t="shared" si="149"/>
        <v>5192.67974946243</v>
      </c>
      <c r="K70" s="99">
        <f t="shared" si="137"/>
        <v>0.255784431774909</v>
      </c>
      <c r="L70" s="88">
        <v>8458</v>
      </c>
      <c r="M70" s="88">
        <f t="shared" si="149"/>
        <v>25374</v>
      </c>
      <c r="N70" s="98">
        <v>1902.96327069996</v>
      </c>
      <c r="O70" s="98">
        <f t="shared" ref="O70:T70" si="150">N70*3</f>
        <v>5708.88981209988</v>
      </c>
      <c r="P70" s="99">
        <f t="shared" si="139"/>
        <v>0.224989745885547</v>
      </c>
      <c r="Q70" s="88">
        <v>10150</v>
      </c>
      <c r="R70" s="88">
        <f t="shared" si="150"/>
        <v>30450</v>
      </c>
      <c r="S70" s="98">
        <v>2076.33169609027</v>
      </c>
      <c r="T70" s="98">
        <f t="shared" si="150"/>
        <v>6228.99508827081</v>
      </c>
      <c r="U70" s="99">
        <f t="shared" si="140"/>
        <v>0.204564699122194</v>
      </c>
      <c r="V70" s="88">
        <v>21167.47</v>
      </c>
      <c r="W70" s="88">
        <v>6269.02</v>
      </c>
      <c r="X70" s="99">
        <f t="shared" si="141"/>
        <v>1.04268114871189</v>
      </c>
      <c r="Y70" s="99">
        <f t="shared" si="142"/>
        <v>1.20728030659873</v>
      </c>
      <c r="Z70" s="99">
        <f t="shared" si="143"/>
        <v>0.834218885473319</v>
      </c>
      <c r="AA70" s="99">
        <f t="shared" si="144"/>
        <v>1.0981154316051</v>
      </c>
      <c r="AB70" s="99">
        <f t="shared" si="145"/>
        <v>0.695155008210181</v>
      </c>
      <c r="AC70" s="99">
        <f t="shared" si="146"/>
        <v>1.00642558087814</v>
      </c>
      <c r="AD70" s="110">
        <v>200</v>
      </c>
      <c r="AE70" s="111"/>
    </row>
    <row r="71" s="63" customFormat="1" ht="14.25" customHeight="1" spans="1:31">
      <c r="A71" s="86">
        <v>68</v>
      </c>
      <c r="B71" s="86">
        <v>339</v>
      </c>
      <c r="C71" s="87" t="s">
        <v>157</v>
      </c>
      <c r="D71" s="87" t="s">
        <v>28</v>
      </c>
      <c r="E71" s="90">
        <v>34</v>
      </c>
      <c r="F71" s="86" t="s">
        <v>158</v>
      </c>
      <c r="G71" s="88">
        <v>6386</v>
      </c>
      <c r="H71" s="88">
        <f t="shared" ref="H71:M71" si="151">G71*3</f>
        <v>19158</v>
      </c>
      <c r="I71" s="98">
        <v>1497.69357499555</v>
      </c>
      <c r="J71" s="98">
        <f t="shared" si="151"/>
        <v>4493.08072498665</v>
      </c>
      <c r="K71" s="99">
        <f t="shared" si="137"/>
        <v>0.234527650328148</v>
      </c>
      <c r="L71" s="88">
        <v>7983</v>
      </c>
      <c r="M71" s="88">
        <f t="shared" si="151"/>
        <v>23949</v>
      </c>
      <c r="N71" s="98">
        <v>1646.83011120373</v>
      </c>
      <c r="O71" s="98">
        <f t="shared" ref="O71:T71" si="152">N71*3</f>
        <v>4940.49033361119</v>
      </c>
      <c r="P71" s="99">
        <f t="shared" si="139"/>
        <v>0.206292134686675</v>
      </c>
      <c r="Q71" s="88">
        <v>9579</v>
      </c>
      <c r="R71" s="88">
        <f t="shared" si="152"/>
        <v>28737</v>
      </c>
      <c r="S71" s="98">
        <v>1796.68031447562</v>
      </c>
      <c r="T71" s="98">
        <f t="shared" si="152"/>
        <v>5390.04094342686</v>
      </c>
      <c r="U71" s="99">
        <f t="shared" si="140"/>
        <v>0.187564496761209</v>
      </c>
      <c r="V71" s="88">
        <v>30412.56</v>
      </c>
      <c r="W71" s="88">
        <v>7414.79</v>
      </c>
      <c r="X71" s="99">
        <f t="shared" si="141"/>
        <v>1.58746006890072</v>
      </c>
      <c r="Y71" s="99">
        <f t="shared" si="142"/>
        <v>1.65026859160694</v>
      </c>
      <c r="Z71" s="99">
        <f t="shared" si="143"/>
        <v>1.26988851309032</v>
      </c>
      <c r="AA71" s="99">
        <f t="shared" si="144"/>
        <v>1.50082066744583</v>
      </c>
      <c r="AB71" s="99">
        <f t="shared" si="145"/>
        <v>1.05830671260048</v>
      </c>
      <c r="AC71" s="99">
        <f t="shared" si="146"/>
        <v>1.3756463221383</v>
      </c>
      <c r="AD71" s="112"/>
      <c r="AE71" s="110">
        <v>200</v>
      </c>
    </row>
    <row r="72" s="62" customFormat="1" ht="14.25" customHeight="1" spans="1:31">
      <c r="A72" s="81">
        <v>69</v>
      </c>
      <c r="B72" s="81">
        <v>743</v>
      </c>
      <c r="C72" s="82" t="s">
        <v>159</v>
      </c>
      <c r="D72" s="82" t="s">
        <v>31</v>
      </c>
      <c r="E72" s="83"/>
      <c r="F72" s="89" t="s">
        <v>160</v>
      </c>
      <c r="G72" s="85">
        <v>7047</v>
      </c>
      <c r="H72" s="85">
        <f t="shared" ref="H72:M72" si="153">G72*3</f>
        <v>21141</v>
      </c>
      <c r="I72" s="96">
        <v>1896.06316490037</v>
      </c>
      <c r="J72" s="96">
        <f t="shared" si="153"/>
        <v>5688.18949470111</v>
      </c>
      <c r="K72" s="97">
        <f t="shared" si="137"/>
        <v>0.269059623229796</v>
      </c>
      <c r="L72" s="85">
        <v>8809</v>
      </c>
      <c r="M72" s="85">
        <f t="shared" si="153"/>
        <v>26427</v>
      </c>
      <c r="N72" s="96">
        <v>2084.79692169335</v>
      </c>
      <c r="O72" s="96">
        <f t="shared" ref="O72:T72" si="154">N72*3</f>
        <v>6254.39076508005</v>
      </c>
      <c r="P72" s="97">
        <f t="shared" si="139"/>
        <v>0.236666695617363</v>
      </c>
      <c r="Q72" s="85">
        <v>10570</v>
      </c>
      <c r="R72" s="85">
        <f t="shared" si="154"/>
        <v>31710</v>
      </c>
      <c r="S72" s="96">
        <v>2274.46941230694</v>
      </c>
      <c r="T72" s="96">
        <f t="shared" si="154"/>
        <v>6823.40823692082</v>
      </c>
      <c r="U72" s="97">
        <f t="shared" si="140"/>
        <v>0.215181590568301</v>
      </c>
      <c r="V72" s="85">
        <v>21193.88</v>
      </c>
      <c r="W72" s="85">
        <v>6713.89</v>
      </c>
      <c r="X72" s="97">
        <f t="shared" si="141"/>
        <v>1.00250130078993</v>
      </c>
      <c r="Y72" s="97">
        <f t="shared" si="142"/>
        <v>1.18032108569069</v>
      </c>
      <c r="Z72" s="97">
        <f t="shared" si="143"/>
        <v>0.801978279789609</v>
      </c>
      <c r="AA72" s="97">
        <f t="shared" si="144"/>
        <v>1.07346826448476</v>
      </c>
      <c r="AB72" s="97">
        <f t="shared" si="145"/>
        <v>0.668365815200252</v>
      </c>
      <c r="AC72" s="97">
        <f t="shared" si="146"/>
        <v>0.983949628526075</v>
      </c>
      <c r="AD72" s="108"/>
      <c r="AE72" s="109"/>
    </row>
    <row r="73" s="63" customFormat="1" ht="14.25" customHeight="1" spans="1:31">
      <c r="A73" s="86">
        <v>70</v>
      </c>
      <c r="B73" s="86">
        <v>573</v>
      </c>
      <c r="C73" s="87" t="s">
        <v>161</v>
      </c>
      <c r="D73" s="87" t="s">
        <v>31</v>
      </c>
      <c r="E73" s="90">
        <v>35</v>
      </c>
      <c r="F73" s="86" t="s">
        <v>162</v>
      </c>
      <c r="G73" s="88">
        <v>8020</v>
      </c>
      <c r="H73" s="88">
        <f t="shared" ref="H73:M73" si="155">G73*3</f>
        <v>24060</v>
      </c>
      <c r="I73" s="98">
        <v>2139.34440805159</v>
      </c>
      <c r="J73" s="98">
        <f t="shared" si="155"/>
        <v>6418.03322415477</v>
      </c>
      <c r="K73" s="99">
        <f t="shared" si="137"/>
        <v>0.266751173073764</v>
      </c>
      <c r="L73" s="88">
        <v>10025</v>
      </c>
      <c r="M73" s="88">
        <f t="shared" si="155"/>
        <v>30075</v>
      </c>
      <c r="N73" s="98">
        <v>2352.22757396335</v>
      </c>
      <c r="O73" s="98">
        <f t="shared" ref="O73:T73" si="156">N73*3</f>
        <v>7056.68272189005</v>
      </c>
      <c r="P73" s="99">
        <f t="shared" si="139"/>
        <v>0.234636166978888</v>
      </c>
      <c r="Q73" s="88">
        <v>12030</v>
      </c>
      <c r="R73" s="88">
        <f t="shared" si="156"/>
        <v>36090</v>
      </c>
      <c r="S73" s="98">
        <v>2566.42483349186</v>
      </c>
      <c r="T73" s="98">
        <f t="shared" si="156"/>
        <v>7699.27450047558</v>
      </c>
      <c r="U73" s="99">
        <f t="shared" si="140"/>
        <v>0.213335397630246</v>
      </c>
      <c r="V73" s="88">
        <v>24077.67</v>
      </c>
      <c r="W73" s="88">
        <v>6675.89</v>
      </c>
      <c r="X73" s="99">
        <f t="shared" si="141"/>
        <v>1.00073441396509</v>
      </c>
      <c r="Y73" s="99">
        <f t="shared" si="142"/>
        <v>1.04017691508276</v>
      </c>
      <c r="Z73" s="99">
        <f t="shared" si="143"/>
        <v>0.80058753117207</v>
      </c>
      <c r="AA73" s="99">
        <f t="shared" si="144"/>
        <v>0.946037998745669</v>
      </c>
      <c r="AB73" s="99">
        <f t="shared" si="145"/>
        <v>0.667156275976725</v>
      </c>
      <c r="AC73" s="99">
        <f t="shared" si="146"/>
        <v>0.867080398235916</v>
      </c>
      <c r="AD73" s="110">
        <v>200</v>
      </c>
      <c r="AE73" s="111"/>
    </row>
    <row r="74" s="62" customFormat="1" ht="14.25" customHeight="1" spans="1:31">
      <c r="A74" s="81">
        <v>71</v>
      </c>
      <c r="B74" s="89">
        <v>105267</v>
      </c>
      <c r="C74" s="117" t="s">
        <v>163</v>
      </c>
      <c r="D74" s="82" t="s">
        <v>28</v>
      </c>
      <c r="E74" s="83"/>
      <c r="F74" s="89" t="s">
        <v>164</v>
      </c>
      <c r="G74" s="85">
        <v>6135</v>
      </c>
      <c r="H74" s="85">
        <f t="shared" ref="H74:M74" si="157">G74*3</f>
        <v>18405</v>
      </c>
      <c r="I74" s="96">
        <v>1320.88891150728</v>
      </c>
      <c r="J74" s="96">
        <f t="shared" si="157"/>
        <v>3962.66673452184</v>
      </c>
      <c r="K74" s="97">
        <f t="shared" si="137"/>
        <v>0.215303816056606</v>
      </c>
      <c r="L74" s="85">
        <v>7668</v>
      </c>
      <c r="M74" s="85">
        <f t="shared" si="157"/>
        <v>23004</v>
      </c>
      <c r="N74" s="96">
        <v>1452.18668015945</v>
      </c>
      <c r="O74" s="96">
        <f t="shared" ref="O74:T74" si="158">N74*3</f>
        <v>4356.56004047835</v>
      </c>
      <c r="P74" s="97">
        <f t="shared" si="139"/>
        <v>0.189382717809005</v>
      </c>
      <c r="Q74" s="85">
        <v>9202</v>
      </c>
      <c r="R74" s="85">
        <f t="shared" si="158"/>
        <v>27606</v>
      </c>
      <c r="S74" s="96">
        <v>1584.49378463726</v>
      </c>
      <c r="T74" s="96">
        <f t="shared" si="158"/>
        <v>4753.48135391178</v>
      </c>
      <c r="U74" s="97">
        <f t="shared" si="140"/>
        <v>0.172190152644779</v>
      </c>
      <c r="V74" s="85">
        <v>12033.2</v>
      </c>
      <c r="W74" s="85">
        <v>3979.66</v>
      </c>
      <c r="X74" s="97">
        <f t="shared" si="141"/>
        <v>0.653800597663678</v>
      </c>
      <c r="Y74" s="97">
        <f t="shared" si="142"/>
        <v>1.00428834081103</v>
      </c>
      <c r="Z74" s="97">
        <f t="shared" si="143"/>
        <v>0.523091636237176</v>
      </c>
      <c r="AA74" s="97">
        <f t="shared" si="144"/>
        <v>0.913486779253255</v>
      </c>
      <c r="AB74" s="97">
        <f t="shared" si="145"/>
        <v>0.435890748388032</v>
      </c>
      <c r="AC74" s="97">
        <f t="shared" si="146"/>
        <v>0.837209553104699</v>
      </c>
      <c r="AD74" s="108">
        <v>-200</v>
      </c>
      <c r="AE74" s="109"/>
    </row>
    <row r="75" s="63" customFormat="1" ht="14.25" customHeight="1" spans="1:31">
      <c r="A75" s="86">
        <v>72</v>
      </c>
      <c r="B75" s="86">
        <v>549</v>
      </c>
      <c r="C75" s="87" t="s">
        <v>165</v>
      </c>
      <c r="D75" s="87" t="s">
        <v>43</v>
      </c>
      <c r="E75" s="90">
        <v>36</v>
      </c>
      <c r="F75" s="86" t="s">
        <v>166</v>
      </c>
      <c r="G75" s="88">
        <v>6800</v>
      </c>
      <c r="H75" s="88">
        <f t="shared" ref="H75:M75" si="159">G75*3</f>
        <v>20400</v>
      </c>
      <c r="I75" s="98">
        <v>1660.56</v>
      </c>
      <c r="J75" s="98">
        <f t="shared" si="159"/>
        <v>4981.68</v>
      </c>
      <c r="K75" s="99">
        <f t="shared" si="137"/>
        <v>0.2442</v>
      </c>
      <c r="L75" s="88">
        <v>8500</v>
      </c>
      <c r="M75" s="88">
        <f t="shared" si="159"/>
        <v>25500</v>
      </c>
      <c r="N75" s="98">
        <v>1825.8</v>
      </c>
      <c r="O75" s="98">
        <f t="shared" ref="O75:T75" si="160">N75*3</f>
        <v>5477.4</v>
      </c>
      <c r="P75" s="99">
        <f t="shared" si="139"/>
        <v>0.2148</v>
      </c>
      <c r="Q75" s="88">
        <v>10200</v>
      </c>
      <c r="R75" s="88">
        <f t="shared" si="160"/>
        <v>30600</v>
      </c>
      <c r="S75" s="98">
        <v>1992.06</v>
      </c>
      <c r="T75" s="98">
        <f t="shared" si="160"/>
        <v>5976.18</v>
      </c>
      <c r="U75" s="99">
        <f t="shared" si="140"/>
        <v>0.1953</v>
      </c>
      <c r="V75" s="88">
        <v>39226.16</v>
      </c>
      <c r="W75" s="88">
        <v>9737.03</v>
      </c>
      <c r="X75" s="99">
        <f t="shared" si="141"/>
        <v>1.92285098039216</v>
      </c>
      <c r="Y75" s="99">
        <f t="shared" si="142"/>
        <v>1.95456753544989</v>
      </c>
      <c r="Z75" s="99">
        <f t="shared" si="143"/>
        <v>1.53828078431373</v>
      </c>
      <c r="AA75" s="99">
        <f t="shared" si="144"/>
        <v>1.77767371380582</v>
      </c>
      <c r="AB75" s="99">
        <f t="shared" si="145"/>
        <v>1.28190065359477</v>
      </c>
      <c r="AC75" s="99">
        <f t="shared" si="146"/>
        <v>1.62930668085633</v>
      </c>
      <c r="AD75" s="112"/>
      <c r="AE75" s="110">
        <v>200</v>
      </c>
    </row>
    <row r="76" s="62" customFormat="1" ht="14.25" customHeight="1" spans="1:31">
      <c r="A76" s="89">
        <v>73</v>
      </c>
      <c r="B76" s="89">
        <v>539</v>
      </c>
      <c r="C76" s="117" t="s">
        <v>167</v>
      </c>
      <c r="D76" s="117" t="s">
        <v>43</v>
      </c>
      <c r="E76" s="83"/>
      <c r="F76" s="89" t="s">
        <v>168</v>
      </c>
      <c r="G76" s="85">
        <v>6800</v>
      </c>
      <c r="H76" s="85">
        <f t="shared" ref="H76:M76" si="161">G76*3</f>
        <v>20400</v>
      </c>
      <c r="I76" s="96">
        <v>1660.56</v>
      </c>
      <c r="J76" s="96">
        <f t="shared" si="161"/>
        <v>4981.68</v>
      </c>
      <c r="K76" s="97">
        <f t="shared" si="137"/>
        <v>0.2442</v>
      </c>
      <c r="L76" s="85">
        <v>8500</v>
      </c>
      <c r="M76" s="85">
        <f t="shared" si="161"/>
        <v>25500</v>
      </c>
      <c r="N76" s="96">
        <v>1825.8</v>
      </c>
      <c r="O76" s="96">
        <f t="shared" ref="O76:T76" si="162">N76*3</f>
        <v>5477.4</v>
      </c>
      <c r="P76" s="97">
        <f t="shared" si="139"/>
        <v>0.2148</v>
      </c>
      <c r="Q76" s="85">
        <v>10200</v>
      </c>
      <c r="R76" s="85">
        <f t="shared" si="162"/>
        <v>30600</v>
      </c>
      <c r="S76" s="96">
        <v>1992.06</v>
      </c>
      <c r="T76" s="96">
        <f t="shared" si="162"/>
        <v>5976.18</v>
      </c>
      <c r="U76" s="97">
        <f t="shared" si="140"/>
        <v>0.1953</v>
      </c>
      <c r="V76" s="85">
        <v>26384.91</v>
      </c>
      <c r="W76" s="85">
        <v>6102.14</v>
      </c>
      <c r="X76" s="97">
        <f t="shared" si="141"/>
        <v>1.29337794117647</v>
      </c>
      <c r="Y76" s="97">
        <f t="shared" si="142"/>
        <v>1.22491609256315</v>
      </c>
      <c r="Z76" s="97">
        <f t="shared" si="143"/>
        <v>1.03470235294118</v>
      </c>
      <c r="AA76" s="97">
        <f t="shared" si="144"/>
        <v>1.11405776463286</v>
      </c>
      <c r="AB76" s="97">
        <f t="shared" si="145"/>
        <v>0.862251960784314</v>
      </c>
      <c r="AC76" s="97">
        <f t="shared" si="146"/>
        <v>1.0210770090593</v>
      </c>
      <c r="AD76" s="108"/>
      <c r="AE76" s="109"/>
    </row>
    <row r="77" s="62" customFormat="1" ht="14.25" customHeight="1" spans="1:31">
      <c r="A77" s="81">
        <v>74</v>
      </c>
      <c r="B77" s="81">
        <v>717</v>
      </c>
      <c r="C77" s="82" t="s">
        <v>169</v>
      </c>
      <c r="D77" s="82" t="s">
        <v>43</v>
      </c>
      <c r="E77" s="83">
        <v>37</v>
      </c>
      <c r="F77" s="89" t="s">
        <v>170</v>
      </c>
      <c r="G77" s="85">
        <v>7888</v>
      </c>
      <c r="H77" s="85">
        <f t="shared" ref="H77:M77" si="163">G77*3</f>
        <v>23664</v>
      </c>
      <c r="I77" s="96">
        <v>2056.39349837513</v>
      </c>
      <c r="J77" s="96">
        <f t="shared" si="163"/>
        <v>6169.18049512539</v>
      </c>
      <c r="K77" s="97">
        <f t="shared" si="137"/>
        <v>0.26069897291774</v>
      </c>
      <c r="L77" s="85">
        <v>9860</v>
      </c>
      <c r="M77" s="85">
        <f t="shared" si="163"/>
        <v>29580</v>
      </c>
      <c r="N77" s="96">
        <v>2261.02233543703</v>
      </c>
      <c r="O77" s="96">
        <f t="shared" ref="O77:T77" si="164">N77*3</f>
        <v>6783.06700631109</v>
      </c>
      <c r="P77" s="97">
        <f t="shared" si="139"/>
        <v>0.229312610084891</v>
      </c>
      <c r="Q77" s="85">
        <v>11832</v>
      </c>
      <c r="R77" s="85">
        <f t="shared" si="164"/>
        <v>35496</v>
      </c>
      <c r="S77" s="96">
        <v>2466.91431346845</v>
      </c>
      <c r="T77" s="96">
        <f t="shared" si="164"/>
        <v>7400.74294040535</v>
      </c>
      <c r="U77" s="97">
        <f t="shared" si="140"/>
        <v>0.208495124532492</v>
      </c>
      <c r="V77" s="85">
        <v>17429.24</v>
      </c>
      <c r="W77" s="85">
        <v>4958.34</v>
      </c>
      <c r="X77" s="97">
        <f t="shared" si="141"/>
        <v>0.736529749830967</v>
      </c>
      <c r="Y77" s="97">
        <f t="shared" si="142"/>
        <v>0.80372749734229</v>
      </c>
      <c r="Z77" s="97">
        <f t="shared" si="143"/>
        <v>0.589223799864774</v>
      </c>
      <c r="AA77" s="97">
        <f t="shared" si="144"/>
        <v>0.730987913783937</v>
      </c>
      <c r="AB77" s="97">
        <f t="shared" si="145"/>
        <v>0.491019833220645</v>
      </c>
      <c r="AC77" s="97">
        <f t="shared" si="146"/>
        <v>0.669978681860341</v>
      </c>
      <c r="AD77" s="108">
        <v>-200</v>
      </c>
      <c r="AE77" s="109"/>
    </row>
    <row r="78" s="63" customFormat="1" ht="14.25" customHeight="1" spans="1:31">
      <c r="A78" s="86">
        <v>75</v>
      </c>
      <c r="B78" s="86">
        <v>56</v>
      </c>
      <c r="C78" s="87" t="s">
        <v>170</v>
      </c>
      <c r="D78" s="87" t="s">
        <v>91</v>
      </c>
      <c r="E78" s="90"/>
      <c r="F78" s="86" t="s">
        <v>171</v>
      </c>
      <c r="G78" s="88">
        <v>4525</v>
      </c>
      <c r="H78" s="88">
        <f t="shared" ref="H78:M78" si="165">G78*3</f>
        <v>13575</v>
      </c>
      <c r="I78" s="98">
        <v>1280.73372721998</v>
      </c>
      <c r="J78" s="98">
        <f t="shared" si="165"/>
        <v>3842.20118165994</v>
      </c>
      <c r="K78" s="99">
        <f t="shared" si="137"/>
        <v>0.28303507783867</v>
      </c>
      <c r="L78" s="88">
        <v>5656</v>
      </c>
      <c r="M78" s="88">
        <f t="shared" si="165"/>
        <v>16968</v>
      </c>
      <c r="N78" s="98">
        <v>1408.11550685866</v>
      </c>
      <c r="O78" s="98">
        <f t="shared" ref="O78:T78" si="166">N78*3</f>
        <v>4224.34652057598</v>
      </c>
      <c r="P78" s="99">
        <f t="shared" si="139"/>
        <v>0.248959601636963</v>
      </c>
      <c r="Q78" s="88">
        <v>6788</v>
      </c>
      <c r="R78" s="88">
        <f t="shared" si="166"/>
        <v>20364</v>
      </c>
      <c r="S78" s="98">
        <v>1536.52163703703</v>
      </c>
      <c r="T78" s="98">
        <f t="shared" si="166"/>
        <v>4609.56491111109</v>
      </c>
      <c r="U78" s="99">
        <f t="shared" si="140"/>
        <v>0.226358520482768</v>
      </c>
      <c r="V78" s="88">
        <v>24759.24</v>
      </c>
      <c r="W78" s="88">
        <v>6745.2</v>
      </c>
      <c r="X78" s="99">
        <f t="shared" si="141"/>
        <v>1.82388508287293</v>
      </c>
      <c r="Y78" s="99">
        <f t="shared" si="142"/>
        <v>1.75555617238291</v>
      </c>
      <c r="Z78" s="99">
        <f t="shared" si="143"/>
        <v>1.45917256011315</v>
      </c>
      <c r="AA78" s="99">
        <f t="shared" si="144"/>
        <v>1.59674400931491</v>
      </c>
      <c r="AB78" s="99">
        <f t="shared" si="145"/>
        <v>1.21583382439599</v>
      </c>
      <c r="AC78" s="99">
        <f t="shared" si="146"/>
        <v>1.46330513401408</v>
      </c>
      <c r="AD78" s="110">
        <v>200</v>
      </c>
      <c r="AE78" s="111"/>
    </row>
    <row r="79" s="63" customFormat="1" ht="14.25" customHeight="1" spans="1:31">
      <c r="A79" s="86">
        <v>76</v>
      </c>
      <c r="B79" s="86">
        <v>732</v>
      </c>
      <c r="C79" s="87" t="s">
        <v>172</v>
      </c>
      <c r="D79" s="87" t="s">
        <v>43</v>
      </c>
      <c r="E79" s="90">
        <v>38</v>
      </c>
      <c r="F79" s="86" t="s">
        <v>173</v>
      </c>
      <c r="G79" s="88">
        <v>5014</v>
      </c>
      <c r="H79" s="88">
        <f t="shared" ref="H79:M79" si="167">G79*3</f>
        <v>15042</v>
      </c>
      <c r="I79" s="98">
        <v>1303.94405648356</v>
      </c>
      <c r="J79" s="98">
        <f t="shared" si="167"/>
        <v>3911.83216945068</v>
      </c>
      <c r="K79" s="99">
        <f t="shared" si="137"/>
        <v>0.260060641500511</v>
      </c>
      <c r="L79" s="88">
        <v>6267</v>
      </c>
      <c r="M79" s="88">
        <f t="shared" si="167"/>
        <v>18801</v>
      </c>
      <c r="N79" s="98">
        <v>1433.58332781711</v>
      </c>
      <c r="O79" s="98">
        <f t="shared" ref="O79:T79" si="168">N79*3</f>
        <v>4300.74998345133</v>
      </c>
      <c r="P79" s="99">
        <f t="shared" si="139"/>
        <v>0.228751129378827</v>
      </c>
      <c r="Q79" s="88">
        <v>7520</v>
      </c>
      <c r="R79" s="88">
        <f t="shared" si="168"/>
        <v>22560</v>
      </c>
      <c r="S79" s="98">
        <v>1564.04431410145</v>
      </c>
      <c r="T79" s="98">
        <f t="shared" si="168"/>
        <v>4692.13294230435</v>
      </c>
      <c r="U79" s="99">
        <f t="shared" si="140"/>
        <v>0.207984616236895</v>
      </c>
      <c r="V79" s="88">
        <v>15356.54</v>
      </c>
      <c r="W79" s="88">
        <v>4067.53</v>
      </c>
      <c r="X79" s="99">
        <f t="shared" si="141"/>
        <v>1.02091078314054</v>
      </c>
      <c r="Y79" s="99">
        <f t="shared" si="142"/>
        <v>1.03980176648815</v>
      </c>
      <c r="Z79" s="99">
        <f t="shared" si="143"/>
        <v>0.816793787564491</v>
      </c>
      <c r="AA79" s="99">
        <f t="shared" si="144"/>
        <v>0.945772252665529</v>
      </c>
      <c r="AB79" s="99">
        <f t="shared" si="145"/>
        <v>0.680697695035461</v>
      </c>
      <c r="AC79" s="99">
        <f t="shared" si="146"/>
        <v>0.86688294002224</v>
      </c>
      <c r="AD79" s="110">
        <v>200</v>
      </c>
      <c r="AE79" s="111"/>
    </row>
    <row r="80" s="62" customFormat="1" ht="14.25" customHeight="1" spans="1:31">
      <c r="A80" s="81">
        <v>77</v>
      </c>
      <c r="B80" s="81">
        <v>740</v>
      </c>
      <c r="C80" s="82" t="s">
        <v>174</v>
      </c>
      <c r="D80" s="82" t="s">
        <v>31</v>
      </c>
      <c r="E80" s="83"/>
      <c r="F80" s="89" t="s">
        <v>175</v>
      </c>
      <c r="G80" s="85">
        <v>6444</v>
      </c>
      <c r="H80" s="85">
        <f t="shared" ref="H80:M80" si="169">G80*3</f>
        <v>19332</v>
      </c>
      <c r="I80" s="96">
        <v>1790.72154132324</v>
      </c>
      <c r="J80" s="96">
        <f t="shared" si="169"/>
        <v>5372.16462396972</v>
      </c>
      <c r="K80" s="97">
        <f t="shared" si="137"/>
        <v>0.277889748808696</v>
      </c>
      <c r="L80" s="85">
        <v>8054</v>
      </c>
      <c r="M80" s="85">
        <f t="shared" si="169"/>
        <v>24162</v>
      </c>
      <c r="N80" s="96">
        <v>1968.66930027538</v>
      </c>
      <c r="O80" s="96">
        <f t="shared" ref="O80:T80" si="170">N80*3</f>
        <v>5906.00790082614</v>
      </c>
      <c r="P80" s="97">
        <f t="shared" si="139"/>
        <v>0.244433734824358</v>
      </c>
      <c r="Q80" s="85">
        <v>9665</v>
      </c>
      <c r="R80" s="85">
        <f t="shared" si="170"/>
        <v>28995</v>
      </c>
      <c r="S80" s="96">
        <v>2147.9836349824</v>
      </c>
      <c r="T80" s="96">
        <f t="shared" si="170"/>
        <v>6443.9509049472</v>
      </c>
      <c r="U80" s="97">
        <f t="shared" si="140"/>
        <v>0.222243521467398</v>
      </c>
      <c r="V80" s="85">
        <v>16228.73</v>
      </c>
      <c r="W80" s="85">
        <v>5106.14</v>
      </c>
      <c r="X80" s="97">
        <f t="shared" si="141"/>
        <v>0.839474963790606</v>
      </c>
      <c r="Y80" s="97">
        <f t="shared" si="142"/>
        <v>0.950480924805848</v>
      </c>
      <c r="Z80" s="97">
        <f t="shared" si="143"/>
        <v>0.671663355682477</v>
      </c>
      <c r="AA80" s="97">
        <f t="shared" si="144"/>
        <v>0.86456707910698</v>
      </c>
      <c r="AB80" s="97">
        <f t="shared" si="145"/>
        <v>0.559707880669081</v>
      </c>
      <c r="AC80" s="97">
        <f t="shared" si="146"/>
        <v>0.792392753346379</v>
      </c>
      <c r="AD80" s="108">
        <v>-200</v>
      </c>
      <c r="AE80" s="109"/>
    </row>
    <row r="81" s="62" customFormat="1" ht="14.25" customHeight="1" spans="1:31">
      <c r="A81" s="81">
        <v>78</v>
      </c>
      <c r="B81" s="81">
        <v>371</v>
      </c>
      <c r="C81" s="82" t="s">
        <v>176</v>
      </c>
      <c r="D81" s="82" t="s">
        <v>43</v>
      </c>
      <c r="E81" s="83">
        <v>39</v>
      </c>
      <c r="F81" s="89" t="s">
        <v>177</v>
      </c>
      <c r="G81" s="85">
        <v>4935</v>
      </c>
      <c r="H81" s="85">
        <f t="shared" ref="H81:M81" si="171">G81*3</f>
        <v>14805</v>
      </c>
      <c r="I81" s="96">
        <v>1433.62900516611</v>
      </c>
      <c r="J81" s="96">
        <f t="shared" si="171"/>
        <v>4300.88701549833</v>
      </c>
      <c r="K81" s="97">
        <f t="shared" si="137"/>
        <v>0.29050233134065</v>
      </c>
      <c r="L81" s="85">
        <v>6168</v>
      </c>
      <c r="M81" s="85">
        <f t="shared" si="171"/>
        <v>18504</v>
      </c>
      <c r="N81" s="96">
        <v>1576.0957737982</v>
      </c>
      <c r="O81" s="96">
        <f t="shared" ref="O81:T81" si="172">N81*3</f>
        <v>4728.2873213946</v>
      </c>
      <c r="P81" s="97">
        <f t="shared" si="139"/>
        <v>0.255527849189073</v>
      </c>
      <c r="Q81" s="85">
        <v>7402</v>
      </c>
      <c r="R81" s="85">
        <f t="shared" si="172"/>
        <v>22206</v>
      </c>
      <c r="S81" s="96">
        <v>1719.71027645682</v>
      </c>
      <c r="T81" s="96">
        <f t="shared" si="172"/>
        <v>5159.13082937046</v>
      </c>
      <c r="U81" s="97">
        <f t="shared" si="140"/>
        <v>0.232330488578333</v>
      </c>
      <c r="V81" s="85">
        <v>14890.24</v>
      </c>
      <c r="W81" s="85">
        <v>4687.19</v>
      </c>
      <c r="X81" s="97">
        <f t="shared" si="141"/>
        <v>1.00575751435326</v>
      </c>
      <c r="Y81" s="97">
        <f t="shared" si="142"/>
        <v>1.08981937519159</v>
      </c>
      <c r="Z81" s="97">
        <f t="shared" si="143"/>
        <v>0.804703847816688</v>
      </c>
      <c r="AA81" s="97">
        <f t="shared" si="144"/>
        <v>0.991308201342029</v>
      </c>
      <c r="AB81" s="97">
        <f t="shared" si="145"/>
        <v>0.670550301720256</v>
      </c>
      <c r="AC81" s="97">
        <f t="shared" si="146"/>
        <v>0.908523190246748</v>
      </c>
      <c r="AD81" s="108"/>
      <c r="AE81" s="109"/>
    </row>
    <row r="82" s="63" customFormat="1" ht="14.25" customHeight="1" spans="1:31">
      <c r="A82" s="86">
        <v>79</v>
      </c>
      <c r="B82" s="86">
        <v>594</v>
      </c>
      <c r="C82" s="87" t="s">
        <v>178</v>
      </c>
      <c r="D82" s="87" t="s">
        <v>43</v>
      </c>
      <c r="E82" s="90"/>
      <c r="F82" s="86" t="s">
        <v>179</v>
      </c>
      <c r="G82" s="88">
        <v>5964</v>
      </c>
      <c r="H82" s="88">
        <f t="shared" ref="H82:M82" si="173">G82*3</f>
        <v>17892</v>
      </c>
      <c r="I82" s="98">
        <v>1477.67852936713</v>
      </c>
      <c r="J82" s="98">
        <f t="shared" si="173"/>
        <v>4433.03558810139</v>
      </c>
      <c r="K82" s="99">
        <f t="shared" si="137"/>
        <v>0.247766353012597</v>
      </c>
      <c r="L82" s="88">
        <v>7455</v>
      </c>
      <c r="M82" s="88">
        <f t="shared" si="173"/>
        <v>22365</v>
      </c>
      <c r="N82" s="98">
        <v>1624.72025034838</v>
      </c>
      <c r="O82" s="98">
        <f t="shared" ref="O82:T82" si="174">N82*3</f>
        <v>4874.16075104514</v>
      </c>
      <c r="P82" s="99">
        <f t="shared" si="139"/>
        <v>0.217936988644987</v>
      </c>
      <c r="Q82" s="88">
        <v>8946</v>
      </c>
      <c r="R82" s="88">
        <f t="shared" si="174"/>
        <v>26838</v>
      </c>
      <c r="S82" s="98">
        <v>1772.66963627396</v>
      </c>
      <c r="T82" s="98">
        <f t="shared" si="174"/>
        <v>5318.00890882188</v>
      </c>
      <c r="U82" s="99">
        <f t="shared" si="140"/>
        <v>0.198152206156266</v>
      </c>
      <c r="V82" s="88">
        <v>22436.57</v>
      </c>
      <c r="W82" s="88">
        <v>5871.54</v>
      </c>
      <c r="X82" s="99">
        <f t="shared" si="141"/>
        <v>1.2540001117818</v>
      </c>
      <c r="Y82" s="99">
        <f t="shared" si="142"/>
        <v>1.3244964727465</v>
      </c>
      <c r="Z82" s="99">
        <f t="shared" si="143"/>
        <v>1.00320008942544</v>
      </c>
      <c r="AA82" s="99">
        <f t="shared" si="144"/>
        <v>1.20462584225212</v>
      </c>
      <c r="AB82" s="99">
        <f t="shared" si="145"/>
        <v>0.836000074521201</v>
      </c>
      <c r="AC82" s="99">
        <f t="shared" si="146"/>
        <v>1.10408615342105</v>
      </c>
      <c r="AD82" s="112"/>
      <c r="AE82" s="110">
        <v>200</v>
      </c>
    </row>
    <row r="83" s="63" customFormat="1" ht="14.25" customHeight="1" spans="1:31">
      <c r="A83" s="86">
        <v>80</v>
      </c>
      <c r="B83" s="86">
        <v>738</v>
      </c>
      <c r="C83" s="87" t="s">
        <v>180</v>
      </c>
      <c r="D83" s="87" t="s">
        <v>91</v>
      </c>
      <c r="E83" s="90">
        <v>40</v>
      </c>
      <c r="F83" s="86" t="s">
        <v>181</v>
      </c>
      <c r="G83" s="88">
        <v>6028</v>
      </c>
      <c r="H83" s="88">
        <f t="shared" ref="H83:M83" si="175">G83*3</f>
        <v>18084</v>
      </c>
      <c r="I83" s="98">
        <v>1607.14843738121</v>
      </c>
      <c r="J83" s="98">
        <f t="shared" si="175"/>
        <v>4821.44531214363</v>
      </c>
      <c r="K83" s="99">
        <f t="shared" si="137"/>
        <v>0.266613874814401</v>
      </c>
      <c r="L83" s="88">
        <v>7535</v>
      </c>
      <c r="M83" s="88">
        <f t="shared" si="175"/>
        <v>22605</v>
      </c>
      <c r="N83" s="98">
        <v>1767.07352758745</v>
      </c>
      <c r="O83" s="98">
        <f t="shared" ref="O83:T83" si="176">N83*3</f>
        <v>5301.22058276235</v>
      </c>
      <c r="P83" s="99">
        <f t="shared" si="139"/>
        <v>0.234515398485395</v>
      </c>
      <c r="Q83" s="88">
        <v>9041</v>
      </c>
      <c r="R83" s="88">
        <f t="shared" si="176"/>
        <v>27123</v>
      </c>
      <c r="S83" s="98">
        <v>1927.77258411579</v>
      </c>
      <c r="T83" s="98">
        <f t="shared" si="176"/>
        <v>5783.31775234737</v>
      </c>
      <c r="U83" s="99">
        <f t="shared" si="140"/>
        <v>0.213225592756973</v>
      </c>
      <c r="V83" s="88">
        <v>26379.51</v>
      </c>
      <c r="W83" s="88">
        <v>7002.6</v>
      </c>
      <c r="X83" s="99">
        <f t="shared" si="141"/>
        <v>1.45872096881221</v>
      </c>
      <c r="Y83" s="99">
        <f t="shared" si="142"/>
        <v>1.45238606821128</v>
      </c>
      <c r="Z83" s="99">
        <f t="shared" si="143"/>
        <v>1.16697677504977</v>
      </c>
      <c r="AA83" s="99">
        <f t="shared" si="144"/>
        <v>1.32094107209383</v>
      </c>
      <c r="AB83" s="99">
        <f t="shared" si="145"/>
        <v>0.972588209268886</v>
      </c>
      <c r="AC83" s="99">
        <f t="shared" si="146"/>
        <v>1.21082746960562</v>
      </c>
      <c r="AD83" s="112"/>
      <c r="AE83" s="110">
        <v>200</v>
      </c>
    </row>
    <row r="84" s="62" customFormat="1" ht="14.25" customHeight="1" spans="1:31">
      <c r="A84" s="81">
        <v>81</v>
      </c>
      <c r="B84" s="81">
        <v>723</v>
      </c>
      <c r="C84" s="82" t="s">
        <v>182</v>
      </c>
      <c r="D84" s="82" t="s">
        <v>34</v>
      </c>
      <c r="E84" s="83"/>
      <c r="F84" s="89" t="s">
        <v>180</v>
      </c>
      <c r="G84" s="85">
        <v>6892</v>
      </c>
      <c r="H84" s="85">
        <f t="shared" ref="H84:M84" si="177">G84*3</f>
        <v>20676</v>
      </c>
      <c r="I84" s="96">
        <v>1800.91959087337</v>
      </c>
      <c r="J84" s="96">
        <f t="shared" si="177"/>
        <v>5402.75877262011</v>
      </c>
      <c r="K84" s="97">
        <f t="shared" si="137"/>
        <v>0.261305802506293</v>
      </c>
      <c r="L84" s="85">
        <v>8614</v>
      </c>
      <c r="M84" s="85">
        <f t="shared" si="177"/>
        <v>25842</v>
      </c>
      <c r="N84" s="96">
        <v>1979.89673080721</v>
      </c>
      <c r="O84" s="96">
        <f t="shared" ref="O84:T84" si="178">N84*3</f>
        <v>5939.69019242163</v>
      </c>
      <c r="P84" s="97">
        <f t="shared" si="139"/>
        <v>0.229846381565731</v>
      </c>
      <c r="Q84" s="85">
        <v>10337</v>
      </c>
      <c r="R84" s="85">
        <f t="shared" si="178"/>
        <v>31011</v>
      </c>
      <c r="S84" s="96">
        <v>2160.23079902999</v>
      </c>
      <c r="T84" s="96">
        <f t="shared" si="178"/>
        <v>6480.69239708997</v>
      </c>
      <c r="U84" s="97">
        <f t="shared" si="140"/>
        <v>0.208980439105155</v>
      </c>
      <c r="V84" s="85">
        <v>27035.11</v>
      </c>
      <c r="W84" s="85">
        <v>7131.23</v>
      </c>
      <c r="X84" s="97">
        <f t="shared" si="141"/>
        <v>1.30755997291546</v>
      </c>
      <c r="Y84" s="97">
        <f t="shared" si="142"/>
        <v>1.31992382042659</v>
      </c>
      <c r="Z84" s="97">
        <f t="shared" si="143"/>
        <v>1.04616941413203</v>
      </c>
      <c r="AA84" s="97">
        <f t="shared" si="144"/>
        <v>1.20060639006032</v>
      </c>
      <c r="AB84" s="97">
        <f t="shared" si="145"/>
        <v>0.871790977395118</v>
      </c>
      <c r="AC84" s="97">
        <f t="shared" si="146"/>
        <v>1.10038087954956</v>
      </c>
      <c r="AD84" s="108"/>
      <c r="AE84" s="109"/>
    </row>
    <row r="85" s="63" customFormat="1" ht="14.25" customHeight="1" spans="1:31">
      <c r="A85" s="86">
        <v>82</v>
      </c>
      <c r="B85" s="86">
        <v>716</v>
      </c>
      <c r="C85" s="87" t="s">
        <v>183</v>
      </c>
      <c r="D85" s="87" t="s">
        <v>43</v>
      </c>
      <c r="E85" s="90">
        <v>41</v>
      </c>
      <c r="F85" s="86" t="s">
        <v>184</v>
      </c>
      <c r="G85" s="88">
        <v>7255</v>
      </c>
      <c r="H85" s="88">
        <f t="shared" ref="H85:M85" si="179">G85*3</f>
        <v>21765</v>
      </c>
      <c r="I85" s="98">
        <v>2018.46026211977</v>
      </c>
      <c r="J85" s="98">
        <f t="shared" si="179"/>
        <v>6055.38078635931</v>
      </c>
      <c r="K85" s="99">
        <f t="shared" si="137"/>
        <v>0.278216438610582</v>
      </c>
      <c r="L85" s="88">
        <v>9069</v>
      </c>
      <c r="M85" s="88">
        <f t="shared" si="179"/>
        <v>27207</v>
      </c>
      <c r="N85" s="98">
        <v>2219.37559624042</v>
      </c>
      <c r="O85" s="98">
        <f t="shared" ref="O85:T85" si="180">N85*3</f>
        <v>6658.12678872126</v>
      </c>
      <c r="P85" s="99">
        <f t="shared" si="139"/>
        <v>0.244721093421592</v>
      </c>
      <c r="Q85" s="88">
        <v>10883</v>
      </c>
      <c r="R85" s="88">
        <f t="shared" si="180"/>
        <v>32649</v>
      </c>
      <c r="S85" s="98">
        <v>2421.51966266674</v>
      </c>
      <c r="T85" s="98">
        <f t="shared" si="180"/>
        <v>7264.55898800022</v>
      </c>
      <c r="U85" s="99">
        <f t="shared" si="140"/>
        <v>0.222504793041141</v>
      </c>
      <c r="V85" s="88">
        <v>24650.56</v>
      </c>
      <c r="W85" s="88">
        <v>6998.03</v>
      </c>
      <c r="X85" s="99">
        <f t="shared" si="141"/>
        <v>1.13257799218929</v>
      </c>
      <c r="Y85" s="99">
        <f t="shared" si="142"/>
        <v>1.15567133544502</v>
      </c>
      <c r="Z85" s="99">
        <f t="shared" si="143"/>
        <v>0.906037416841254</v>
      </c>
      <c r="AA85" s="99">
        <f t="shared" si="144"/>
        <v>1.05105087693051</v>
      </c>
      <c r="AB85" s="99">
        <f t="shared" si="145"/>
        <v>0.755017305277344</v>
      </c>
      <c r="AC85" s="99">
        <f t="shared" si="146"/>
        <v>0.963311057362122</v>
      </c>
      <c r="AD85" s="110">
        <v>200</v>
      </c>
      <c r="AE85" s="111"/>
    </row>
    <row r="86" s="62" customFormat="1" ht="14.25" customHeight="1" spans="1:31">
      <c r="A86" s="81">
        <v>83</v>
      </c>
      <c r="B86" s="81">
        <v>733</v>
      </c>
      <c r="C86" s="82" t="s">
        <v>185</v>
      </c>
      <c r="D86" s="82" t="s">
        <v>31</v>
      </c>
      <c r="E86" s="83"/>
      <c r="F86" s="89" t="s">
        <v>186</v>
      </c>
      <c r="G86" s="85">
        <v>5359</v>
      </c>
      <c r="H86" s="85">
        <f t="shared" ref="H86:M86" si="181">G86*3</f>
        <v>16077</v>
      </c>
      <c r="I86" s="96">
        <v>1460.04737238321</v>
      </c>
      <c r="J86" s="96">
        <f t="shared" si="181"/>
        <v>4380.14211714963</v>
      </c>
      <c r="K86" s="97">
        <f t="shared" si="137"/>
        <v>0.27244772763262</v>
      </c>
      <c r="L86" s="85">
        <v>6699</v>
      </c>
      <c r="M86" s="85">
        <f t="shared" si="181"/>
        <v>20097</v>
      </c>
      <c r="N86" s="96">
        <v>1605.39455334917</v>
      </c>
      <c r="O86" s="96">
        <f t="shared" ref="O86:T86" si="182">N86*3</f>
        <v>4816.18366004751</v>
      </c>
      <c r="P86" s="97">
        <f t="shared" si="139"/>
        <v>0.239646895558915</v>
      </c>
      <c r="Q86" s="85">
        <v>8039</v>
      </c>
      <c r="R86" s="85">
        <f t="shared" si="182"/>
        <v>24117</v>
      </c>
      <c r="S86" s="96">
        <v>1751.62769148348</v>
      </c>
      <c r="T86" s="96">
        <f t="shared" si="182"/>
        <v>5254.88307445044</v>
      </c>
      <c r="U86" s="97">
        <f t="shared" si="140"/>
        <v>0.217891241632477</v>
      </c>
      <c r="V86" s="85">
        <v>13762.45</v>
      </c>
      <c r="W86" s="85">
        <v>4558.87</v>
      </c>
      <c r="X86" s="97">
        <f t="shared" si="141"/>
        <v>0.856033463954718</v>
      </c>
      <c r="Y86" s="97">
        <f t="shared" si="142"/>
        <v>1.04080412874062</v>
      </c>
      <c r="Z86" s="97">
        <f t="shared" si="143"/>
        <v>0.684801214111559</v>
      </c>
      <c r="AA86" s="97">
        <f t="shared" si="144"/>
        <v>0.946573121332135</v>
      </c>
      <c r="AB86" s="97">
        <f t="shared" si="145"/>
        <v>0.57065348094705</v>
      </c>
      <c r="AC86" s="97">
        <f t="shared" si="146"/>
        <v>0.867549274724209</v>
      </c>
      <c r="AD86" s="108">
        <v>-200</v>
      </c>
      <c r="AE86" s="109"/>
    </row>
    <row r="87" s="63" customFormat="1" ht="14.25" customHeight="1" spans="1:31">
      <c r="A87" s="86">
        <v>84</v>
      </c>
      <c r="B87" s="86">
        <v>720</v>
      </c>
      <c r="C87" s="87" t="s">
        <v>187</v>
      </c>
      <c r="D87" s="87" t="s">
        <v>43</v>
      </c>
      <c r="E87" s="90">
        <v>42</v>
      </c>
      <c r="F87" s="86" t="s">
        <v>188</v>
      </c>
      <c r="G87" s="88">
        <v>5024</v>
      </c>
      <c r="H87" s="88">
        <f t="shared" ref="H87:M87" si="183">G87*3</f>
        <v>15072</v>
      </c>
      <c r="I87" s="98">
        <v>1275.51300995803</v>
      </c>
      <c r="J87" s="98">
        <f t="shared" si="183"/>
        <v>3826.53902987409</v>
      </c>
      <c r="K87" s="99">
        <f t="shared" si="137"/>
        <v>0.253883958988461</v>
      </c>
      <c r="L87" s="88">
        <v>6280</v>
      </c>
      <c r="M87" s="88">
        <f t="shared" si="183"/>
        <v>18840</v>
      </c>
      <c r="N87" s="98">
        <v>1402.43752323395</v>
      </c>
      <c r="O87" s="98">
        <f t="shared" ref="O87:T87" si="184">N87*3</f>
        <v>4207.31256970185</v>
      </c>
      <c r="P87" s="99">
        <f t="shared" si="139"/>
        <v>0.223318076948081</v>
      </c>
      <c r="Q87" s="88">
        <v>7535</v>
      </c>
      <c r="R87" s="88">
        <f t="shared" si="184"/>
        <v>22605</v>
      </c>
      <c r="S87" s="98">
        <v>1529.94247637188</v>
      </c>
      <c r="T87" s="98">
        <f t="shared" si="184"/>
        <v>4589.82742911564</v>
      </c>
      <c r="U87" s="99">
        <f t="shared" si="140"/>
        <v>0.203044787839666</v>
      </c>
      <c r="V87" s="88">
        <v>25814.79</v>
      </c>
      <c r="W87" s="88">
        <v>6589.98</v>
      </c>
      <c r="X87" s="99">
        <f t="shared" si="141"/>
        <v>1.71276472929936</v>
      </c>
      <c r="Y87" s="99">
        <f t="shared" si="142"/>
        <v>1.72217765154138</v>
      </c>
      <c r="Z87" s="99">
        <f t="shared" si="143"/>
        <v>1.37021178343949</v>
      </c>
      <c r="AA87" s="99">
        <f t="shared" si="144"/>
        <v>1.56631576352479</v>
      </c>
      <c r="AB87" s="99">
        <f t="shared" si="145"/>
        <v>1.14199469143995</v>
      </c>
      <c r="AC87" s="99">
        <f t="shared" si="146"/>
        <v>1.43577947140155</v>
      </c>
      <c r="AD87" s="112"/>
      <c r="AE87" s="110">
        <v>200</v>
      </c>
    </row>
    <row r="88" s="62" customFormat="1" ht="14.25" customHeight="1" spans="1:31">
      <c r="A88" s="81">
        <v>85</v>
      </c>
      <c r="B88" s="81">
        <v>710</v>
      </c>
      <c r="C88" s="82" t="s">
        <v>189</v>
      </c>
      <c r="D88" s="82" t="s">
        <v>91</v>
      </c>
      <c r="E88" s="83"/>
      <c r="F88" s="89" t="s">
        <v>190</v>
      </c>
      <c r="G88" s="85">
        <v>4245</v>
      </c>
      <c r="H88" s="85">
        <f t="shared" ref="H88:M88" si="185">G88*3</f>
        <v>12735</v>
      </c>
      <c r="I88" s="96">
        <v>1057.34272938519</v>
      </c>
      <c r="J88" s="96">
        <f t="shared" si="185"/>
        <v>3172.02818815557</v>
      </c>
      <c r="K88" s="97">
        <f t="shared" si="137"/>
        <v>0.249079559336912</v>
      </c>
      <c r="L88" s="85">
        <v>5306</v>
      </c>
      <c r="M88" s="85">
        <f t="shared" si="185"/>
        <v>15918</v>
      </c>
      <c r="N88" s="96">
        <v>1162.50265056342</v>
      </c>
      <c r="O88" s="96">
        <f t="shared" ref="O88:T88" si="186">N88*3</f>
        <v>3487.50795169026</v>
      </c>
      <c r="P88" s="97">
        <f t="shared" si="139"/>
        <v>0.219092093962198</v>
      </c>
      <c r="Q88" s="85">
        <v>6367</v>
      </c>
      <c r="R88" s="85">
        <f t="shared" si="186"/>
        <v>19101</v>
      </c>
      <c r="S88" s="96">
        <v>1268.32198998535</v>
      </c>
      <c r="T88" s="96">
        <f t="shared" si="186"/>
        <v>3804.96596995605</v>
      </c>
      <c r="U88" s="97">
        <f t="shared" si="140"/>
        <v>0.199202448560602</v>
      </c>
      <c r="V88" s="85">
        <v>20029.84</v>
      </c>
      <c r="W88" s="85">
        <v>5588.76</v>
      </c>
      <c r="X88" s="97">
        <f t="shared" si="141"/>
        <v>1.5728182175108</v>
      </c>
      <c r="Y88" s="97">
        <f t="shared" si="142"/>
        <v>1.76188850429153</v>
      </c>
      <c r="Z88" s="97">
        <f t="shared" si="143"/>
        <v>1.25831385852494</v>
      </c>
      <c r="AA88" s="97">
        <f t="shared" si="144"/>
        <v>1.60250817415093</v>
      </c>
      <c r="AB88" s="97">
        <f t="shared" si="145"/>
        <v>1.04862782053296</v>
      </c>
      <c r="AC88" s="97">
        <f t="shared" si="146"/>
        <v>1.46880682879394</v>
      </c>
      <c r="AD88" s="108"/>
      <c r="AE88" s="109"/>
    </row>
    <row r="89" s="62" customFormat="1" ht="14.25" customHeight="1" spans="1:31">
      <c r="A89" s="81">
        <v>86</v>
      </c>
      <c r="B89" s="81">
        <v>752</v>
      </c>
      <c r="C89" s="82" t="s">
        <v>191</v>
      </c>
      <c r="D89" s="82" t="s">
        <v>28</v>
      </c>
      <c r="E89" s="83">
        <v>43</v>
      </c>
      <c r="F89" s="89" t="s">
        <v>192</v>
      </c>
      <c r="G89" s="85">
        <v>7816</v>
      </c>
      <c r="H89" s="85">
        <f t="shared" ref="H89:M89" si="187">G89*3</f>
        <v>23448</v>
      </c>
      <c r="I89" s="96">
        <v>1649.53043390084</v>
      </c>
      <c r="J89" s="96">
        <f t="shared" si="187"/>
        <v>4948.59130170252</v>
      </c>
      <c r="K89" s="97">
        <f t="shared" si="137"/>
        <v>0.211045347223751</v>
      </c>
      <c r="L89" s="85">
        <v>9770</v>
      </c>
      <c r="M89" s="85">
        <f t="shared" si="187"/>
        <v>29310</v>
      </c>
      <c r="N89" s="96">
        <v>1813.67289722512</v>
      </c>
      <c r="O89" s="96">
        <f t="shared" ref="O89:T89" si="188">N89*3</f>
        <v>5441.01869167536</v>
      </c>
      <c r="P89" s="97">
        <f t="shared" si="139"/>
        <v>0.185636939327034</v>
      </c>
      <c r="Q89" s="85">
        <v>11724</v>
      </c>
      <c r="R89" s="85">
        <f t="shared" si="188"/>
        <v>35172</v>
      </c>
      <c r="S89" s="96">
        <v>1978.82858563166</v>
      </c>
      <c r="T89" s="96">
        <f t="shared" si="188"/>
        <v>5936.48575689498</v>
      </c>
      <c r="U89" s="97">
        <f t="shared" si="140"/>
        <v>0.168784423885334</v>
      </c>
      <c r="V89" s="85">
        <v>21645.98</v>
      </c>
      <c r="W89" s="85">
        <v>5944.45</v>
      </c>
      <c r="X89" s="97">
        <f t="shared" si="141"/>
        <v>0.923148242920505</v>
      </c>
      <c r="Y89" s="97">
        <f t="shared" si="142"/>
        <v>1.20124084564326</v>
      </c>
      <c r="Z89" s="97">
        <f t="shared" si="143"/>
        <v>0.738518594336404</v>
      </c>
      <c r="AA89" s="97">
        <f t="shared" si="144"/>
        <v>1.09252519369119</v>
      </c>
      <c r="AB89" s="97">
        <f t="shared" si="145"/>
        <v>0.615432161947003</v>
      </c>
      <c r="AC89" s="97">
        <f t="shared" si="146"/>
        <v>1.00134157537492</v>
      </c>
      <c r="AD89" s="108">
        <v>-200</v>
      </c>
      <c r="AE89" s="109"/>
    </row>
    <row r="90" s="63" customFormat="1" ht="14.25" customHeight="1" spans="1:31">
      <c r="A90" s="86">
        <v>87</v>
      </c>
      <c r="B90" s="86">
        <v>753</v>
      </c>
      <c r="C90" s="87" t="s">
        <v>193</v>
      </c>
      <c r="D90" s="87" t="s">
        <v>31</v>
      </c>
      <c r="E90" s="90"/>
      <c r="F90" s="86" t="s">
        <v>194</v>
      </c>
      <c r="G90" s="88">
        <v>5210</v>
      </c>
      <c r="H90" s="88">
        <f t="shared" ref="H90:M90" si="189">G90*3</f>
        <v>15630</v>
      </c>
      <c r="I90" s="98">
        <v>1171.84503111068</v>
      </c>
      <c r="J90" s="98">
        <f t="shared" si="189"/>
        <v>3515.53509333204</v>
      </c>
      <c r="K90" s="99">
        <f t="shared" si="137"/>
        <v>0.22492227084658</v>
      </c>
      <c r="L90" s="88">
        <v>6513</v>
      </c>
      <c r="M90" s="88">
        <f t="shared" si="189"/>
        <v>19539</v>
      </c>
      <c r="N90" s="98">
        <v>1288.55261058602</v>
      </c>
      <c r="O90" s="98">
        <f t="shared" ref="O90:T90" si="190">N90*3</f>
        <v>3865.65783175806</v>
      </c>
      <c r="P90" s="99">
        <f t="shared" si="139"/>
        <v>0.197843176813453</v>
      </c>
      <c r="Q90" s="88">
        <v>7815</v>
      </c>
      <c r="R90" s="88">
        <f t="shared" si="190"/>
        <v>23445</v>
      </c>
      <c r="S90" s="98">
        <v>1405.78215341472</v>
      </c>
      <c r="T90" s="98">
        <f t="shared" si="190"/>
        <v>4217.34646024416</v>
      </c>
      <c r="U90" s="99">
        <f t="shared" si="140"/>
        <v>0.179882553220054</v>
      </c>
      <c r="V90" s="88">
        <v>23667.44</v>
      </c>
      <c r="W90" s="88">
        <v>4650.62</v>
      </c>
      <c r="X90" s="99">
        <f t="shared" si="141"/>
        <v>1.51423160588612</v>
      </c>
      <c r="Y90" s="99">
        <f t="shared" si="142"/>
        <v>1.32287685275021</v>
      </c>
      <c r="Z90" s="99">
        <f t="shared" si="143"/>
        <v>1.21129228722043</v>
      </c>
      <c r="AA90" s="99">
        <f t="shared" si="144"/>
        <v>1.20306043690498</v>
      </c>
      <c r="AB90" s="99">
        <f t="shared" si="145"/>
        <v>1.00948773725741</v>
      </c>
      <c r="AC90" s="99">
        <f t="shared" si="146"/>
        <v>1.10273605544154</v>
      </c>
      <c r="AD90" s="110">
        <v>200</v>
      </c>
      <c r="AE90" s="111"/>
    </row>
    <row r="91" s="63" customFormat="1" ht="14.25" customHeight="1" spans="1:31">
      <c r="A91" s="86">
        <v>88</v>
      </c>
      <c r="B91" s="86">
        <v>706</v>
      </c>
      <c r="C91" s="87" t="s">
        <v>195</v>
      </c>
      <c r="D91" s="87" t="s">
        <v>91</v>
      </c>
      <c r="E91" s="90">
        <v>44</v>
      </c>
      <c r="F91" s="86" t="s">
        <v>196</v>
      </c>
      <c r="G91" s="88">
        <v>5366</v>
      </c>
      <c r="H91" s="88">
        <f t="shared" ref="H91:M91" si="191">G91*3</f>
        <v>16098</v>
      </c>
      <c r="I91" s="98">
        <v>1477.09420911267</v>
      </c>
      <c r="J91" s="98">
        <f t="shared" si="191"/>
        <v>4431.28262733801</v>
      </c>
      <c r="K91" s="99">
        <f t="shared" si="137"/>
        <v>0.275269140721705</v>
      </c>
      <c r="L91" s="88">
        <v>6708</v>
      </c>
      <c r="M91" s="88">
        <f t="shared" si="191"/>
        <v>20124</v>
      </c>
      <c r="N91" s="98">
        <v>1624.1988495187</v>
      </c>
      <c r="O91" s="98">
        <f t="shared" ref="O91:T91" si="192">N91*3</f>
        <v>4872.5965485561</v>
      </c>
      <c r="P91" s="99">
        <f t="shared" si="139"/>
        <v>0.242128629922287</v>
      </c>
      <c r="Q91" s="88">
        <v>8049</v>
      </c>
      <c r="R91" s="88">
        <f t="shared" si="192"/>
        <v>24147</v>
      </c>
      <c r="S91" s="98">
        <v>1771.96866732005</v>
      </c>
      <c r="T91" s="98">
        <f t="shared" si="192"/>
        <v>5315.90600196015</v>
      </c>
      <c r="U91" s="99">
        <f t="shared" si="140"/>
        <v>0.220147678881855</v>
      </c>
      <c r="V91" s="88">
        <v>24763.12</v>
      </c>
      <c r="W91" s="88">
        <v>6704.32</v>
      </c>
      <c r="X91" s="99">
        <f t="shared" si="141"/>
        <v>1.53827307740092</v>
      </c>
      <c r="Y91" s="99">
        <f t="shared" si="142"/>
        <v>1.51295247083517</v>
      </c>
      <c r="Z91" s="99">
        <f t="shared" si="143"/>
        <v>1.23052673424766</v>
      </c>
      <c r="AA91" s="99">
        <f t="shared" si="144"/>
        <v>1.37592348005638</v>
      </c>
      <c r="AB91" s="99">
        <f t="shared" si="145"/>
        <v>1.02551538493395</v>
      </c>
      <c r="AC91" s="99">
        <f t="shared" si="146"/>
        <v>1.26118106631831</v>
      </c>
      <c r="AD91" s="112"/>
      <c r="AE91" s="110">
        <v>200</v>
      </c>
    </row>
    <row r="92" s="62" customFormat="1" ht="14.25" customHeight="1" spans="1:31">
      <c r="A92" s="81">
        <v>89</v>
      </c>
      <c r="B92" s="81">
        <v>545</v>
      </c>
      <c r="C92" s="82" t="s">
        <v>197</v>
      </c>
      <c r="D92" s="82" t="s">
        <v>31</v>
      </c>
      <c r="E92" s="83"/>
      <c r="F92" s="89" t="s">
        <v>198</v>
      </c>
      <c r="G92" s="85">
        <v>4956</v>
      </c>
      <c r="H92" s="85">
        <f t="shared" ref="H92:M92" si="193">G92*3</f>
        <v>14868</v>
      </c>
      <c r="I92" s="96">
        <v>1319.89039080996</v>
      </c>
      <c r="J92" s="96">
        <f t="shared" si="193"/>
        <v>3959.67117242988</v>
      </c>
      <c r="K92" s="97">
        <f t="shared" si="137"/>
        <v>0.266321709202978</v>
      </c>
      <c r="L92" s="85">
        <v>6194</v>
      </c>
      <c r="M92" s="85">
        <f t="shared" si="193"/>
        <v>18582</v>
      </c>
      <c r="N92" s="96">
        <v>1450.99657669671</v>
      </c>
      <c r="O92" s="96">
        <f t="shared" ref="O92:T92" si="194">N92*3</f>
        <v>4352.98973009013</v>
      </c>
      <c r="P92" s="97">
        <f t="shared" si="139"/>
        <v>0.234258407603602</v>
      </c>
      <c r="Q92" s="85">
        <v>7433</v>
      </c>
      <c r="R92" s="85">
        <f t="shared" si="194"/>
        <v>22299</v>
      </c>
      <c r="S92" s="96">
        <v>1583.16903094992</v>
      </c>
      <c r="T92" s="96">
        <f t="shared" si="194"/>
        <v>4749.50709284976</v>
      </c>
      <c r="U92" s="97">
        <f t="shared" si="140"/>
        <v>0.212991932052996</v>
      </c>
      <c r="V92" s="85">
        <v>17407.14</v>
      </c>
      <c r="W92" s="85">
        <v>5005.88</v>
      </c>
      <c r="X92" s="97">
        <f t="shared" si="141"/>
        <v>1.17077885391445</v>
      </c>
      <c r="Y92" s="97">
        <f t="shared" si="142"/>
        <v>1.26421608815767</v>
      </c>
      <c r="Z92" s="97">
        <f t="shared" si="143"/>
        <v>0.936774297707459</v>
      </c>
      <c r="AA92" s="97">
        <f t="shared" si="144"/>
        <v>1.14998663226719</v>
      </c>
      <c r="AB92" s="97">
        <f t="shared" si="145"/>
        <v>0.780624243239607</v>
      </c>
      <c r="AC92" s="97">
        <f t="shared" si="146"/>
        <v>1.05397884499135</v>
      </c>
      <c r="AD92" s="108"/>
      <c r="AE92" s="109"/>
    </row>
    <row r="93" s="63" customFormat="1" ht="14.25" customHeight="1" spans="1:31">
      <c r="A93" s="86">
        <v>90</v>
      </c>
      <c r="B93" s="86">
        <v>718</v>
      </c>
      <c r="C93" s="87" t="s">
        <v>199</v>
      </c>
      <c r="D93" s="87" t="s">
        <v>34</v>
      </c>
      <c r="E93" s="90">
        <v>45</v>
      </c>
      <c r="F93" s="86" t="s">
        <v>200</v>
      </c>
      <c r="G93" s="88">
        <v>5275</v>
      </c>
      <c r="H93" s="88">
        <f t="shared" ref="H93:M93" si="195">G93*3</f>
        <v>15825</v>
      </c>
      <c r="I93" s="98">
        <v>1295.74518632117</v>
      </c>
      <c r="J93" s="98">
        <f t="shared" si="195"/>
        <v>3887.23555896351</v>
      </c>
      <c r="K93" s="99">
        <f t="shared" si="137"/>
        <v>0.245638897880791</v>
      </c>
      <c r="L93" s="88">
        <v>6593</v>
      </c>
      <c r="M93" s="88">
        <f t="shared" si="195"/>
        <v>19779</v>
      </c>
      <c r="N93" s="98">
        <v>1424.52092588365</v>
      </c>
      <c r="O93" s="98">
        <f t="shared" ref="O93:T93" si="196">N93*3</f>
        <v>4273.56277765095</v>
      </c>
      <c r="P93" s="99">
        <f t="shared" si="139"/>
        <v>0.216065664474996</v>
      </c>
      <c r="Q93" s="88">
        <v>7912</v>
      </c>
      <c r="R93" s="88">
        <f t="shared" si="196"/>
        <v>23736</v>
      </c>
      <c r="S93" s="98">
        <v>1554.31845083706</v>
      </c>
      <c r="T93" s="98">
        <f t="shared" si="196"/>
        <v>4662.95535251118</v>
      </c>
      <c r="U93" s="99">
        <f t="shared" si="140"/>
        <v>0.19645076476707</v>
      </c>
      <c r="V93" s="88">
        <v>16797.38</v>
      </c>
      <c r="W93" s="88">
        <v>4500.23</v>
      </c>
      <c r="X93" s="99">
        <f t="shared" si="141"/>
        <v>1.0614458135861</v>
      </c>
      <c r="Y93" s="99">
        <f t="shared" si="142"/>
        <v>1.15769418439873</v>
      </c>
      <c r="Z93" s="99">
        <f t="shared" si="143"/>
        <v>0.849253248394762</v>
      </c>
      <c r="AA93" s="99">
        <f t="shared" si="144"/>
        <v>1.05303940392181</v>
      </c>
      <c r="AB93" s="99">
        <f t="shared" si="145"/>
        <v>0.707675261206606</v>
      </c>
      <c r="AC93" s="99">
        <f t="shared" si="146"/>
        <v>0.965102528287442</v>
      </c>
      <c r="AD93" s="112"/>
      <c r="AE93" s="110">
        <v>200</v>
      </c>
    </row>
    <row r="94" s="62" customFormat="1" ht="14.25" customHeight="1" spans="1:31">
      <c r="A94" s="81">
        <v>91</v>
      </c>
      <c r="B94" s="81">
        <v>741</v>
      </c>
      <c r="C94" s="82" t="s">
        <v>201</v>
      </c>
      <c r="D94" s="82" t="s">
        <v>28</v>
      </c>
      <c r="E94" s="83"/>
      <c r="F94" s="89" t="s">
        <v>202</v>
      </c>
      <c r="G94" s="85">
        <v>4494</v>
      </c>
      <c r="H94" s="85">
        <f t="shared" ref="H94:M94" si="197">G94*3</f>
        <v>13482</v>
      </c>
      <c r="I94" s="96">
        <v>1100.64109479374</v>
      </c>
      <c r="J94" s="96">
        <f t="shared" si="197"/>
        <v>3301.92328438122</v>
      </c>
      <c r="K94" s="97">
        <f t="shared" si="137"/>
        <v>0.244913461235812</v>
      </c>
      <c r="L94" s="85">
        <v>5617</v>
      </c>
      <c r="M94" s="85">
        <f t="shared" si="197"/>
        <v>16851</v>
      </c>
      <c r="N94" s="96">
        <v>1210.05663491557</v>
      </c>
      <c r="O94" s="96">
        <f t="shared" ref="O94:T94" si="198">N94*3</f>
        <v>3630.16990474671</v>
      </c>
      <c r="P94" s="97">
        <f t="shared" si="139"/>
        <v>0.215427565411353</v>
      </c>
      <c r="Q94" s="85">
        <v>6740</v>
      </c>
      <c r="R94" s="85">
        <f t="shared" si="198"/>
        <v>20220</v>
      </c>
      <c r="S94" s="96">
        <v>1320.16780147767</v>
      </c>
      <c r="T94" s="96">
        <f t="shared" si="198"/>
        <v>3960.50340443301</v>
      </c>
      <c r="U94" s="97">
        <f t="shared" si="140"/>
        <v>0.195870593691049</v>
      </c>
      <c r="V94" s="85">
        <v>13969.5</v>
      </c>
      <c r="W94" s="85">
        <v>3738.22</v>
      </c>
      <c r="X94" s="97">
        <f t="shared" si="141"/>
        <v>1.0361593235425</v>
      </c>
      <c r="Y94" s="97">
        <f t="shared" si="142"/>
        <v>1.13213411640499</v>
      </c>
      <c r="Z94" s="97">
        <f t="shared" si="143"/>
        <v>0.829001246216842</v>
      </c>
      <c r="AA94" s="97">
        <f t="shared" si="144"/>
        <v>1.0297644733135</v>
      </c>
      <c r="AB94" s="97">
        <f t="shared" si="145"/>
        <v>0.690875370919881</v>
      </c>
      <c r="AC94" s="97">
        <f t="shared" si="146"/>
        <v>0.943874961909083</v>
      </c>
      <c r="AD94" s="108"/>
      <c r="AE94" s="109"/>
    </row>
    <row r="95" s="62" customFormat="1" ht="14.25" customHeight="1" spans="1:31">
      <c r="A95" s="81">
        <v>92</v>
      </c>
      <c r="B95" s="81">
        <v>713</v>
      </c>
      <c r="C95" s="82" t="s">
        <v>203</v>
      </c>
      <c r="D95" s="82" t="s">
        <v>91</v>
      </c>
      <c r="E95" s="83">
        <v>46</v>
      </c>
      <c r="F95" s="89" t="s">
        <v>204</v>
      </c>
      <c r="G95" s="85">
        <v>4182</v>
      </c>
      <c r="H95" s="85">
        <f t="shared" ref="H95:M95" si="199">G95*3</f>
        <v>12546</v>
      </c>
      <c r="I95" s="96">
        <v>1307.90519510439</v>
      </c>
      <c r="J95" s="96">
        <f t="shared" si="199"/>
        <v>3923.71558531317</v>
      </c>
      <c r="K95" s="97">
        <f t="shared" si="137"/>
        <v>0.312746340292776</v>
      </c>
      <c r="L95" s="85">
        <v>5228</v>
      </c>
      <c r="M95" s="85">
        <f t="shared" si="199"/>
        <v>15684</v>
      </c>
      <c r="N95" s="96">
        <v>1438.1905562755</v>
      </c>
      <c r="O95" s="96">
        <f t="shared" ref="O95:T95" si="200">N95*3</f>
        <v>4314.5716688265</v>
      </c>
      <c r="P95" s="97">
        <f t="shared" si="139"/>
        <v>0.275093832493401</v>
      </c>
      <c r="Q95" s="85">
        <v>6273</v>
      </c>
      <c r="R95" s="85">
        <f t="shared" si="200"/>
        <v>18819</v>
      </c>
      <c r="S95" s="96">
        <v>1569.00420518359</v>
      </c>
      <c r="T95" s="96">
        <f t="shared" si="200"/>
        <v>4707.01261555077</v>
      </c>
      <c r="U95" s="97">
        <f t="shared" si="140"/>
        <v>0.25012023038157</v>
      </c>
      <c r="V95" s="85">
        <v>15999.86</v>
      </c>
      <c r="W95" s="85">
        <v>5108.21</v>
      </c>
      <c r="X95" s="97">
        <f t="shared" si="141"/>
        <v>1.27529571178065</v>
      </c>
      <c r="Y95" s="97">
        <f t="shared" si="142"/>
        <v>1.30188080377704</v>
      </c>
      <c r="Z95" s="97">
        <f t="shared" si="143"/>
        <v>1.0201389951543</v>
      </c>
      <c r="AA95" s="97">
        <f t="shared" si="144"/>
        <v>1.18394371263031</v>
      </c>
      <c r="AB95" s="97">
        <f t="shared" si="145"/>
        <v>0.850197141187098</v>
      </c>
      <c r="AC95" s="97">
        <f t="shared" si="146"/>
        <v>1.08523397263134</v>
      </c>
      <c r="AD95" s="108"/>
      <c r="AE95" s="109"/>
    </row>
    <row r="96" s="63" customFormat="1" ht="14.25" customHeight="1" spans="1:31">
      <c r="A96" s="86">
        <v>93</v>
      </c>
      <c r="B96" s="86">
        <v>102567</v>
      </c>
      <c r="C96" s="87" t="s">
        <v>205</v>
      </c>
      <c r="D96" s="87" t="s">
        <v>43</v>
      </c>
      <c r="E96" s="90"/>
      <c r="F96" s="86" t="s">
        <v>206</v>
      </c>
      <c r="G96" s="88">
        <v>4964</v>
      </c>
      <c r="H96" s="88">
        <f t="shared" ref="H96:M96" si="201">G96*3</f>
        <v>14892</v>
      </c>
      <c r="I96" s="98">
        <v>1314.77153041438</v>
      </c>
      <c r="J96" s="98">
        <f t="shared" si="201"/>
        <v>3944.31459124314</v>
      </c>
      <c r="K96" s="99">
        <f t="shared" si="137"/>
        <v>0.264861307496853</v>
      </c>
      <c r="L96" s="88">
        <v>6204</v>
      </c>
      <c r="M96" s="88">
        <f t="shared" si="201"/>
        <v>18612</v>
      </c>
      <c r="N96" s="98">
        <v>1445.36963025148</v>
      </c>
      <c r="O96" s="98">
        <f t="shared" ref="O96:T96" si="202">N96*3</f>
        <v>4336.10889075444</v>
      </c>
      <c r="P96" s="99">
        <f t="shared" si="139"/>
        <v>0.232973828215906</v>
      </c>
      <c r="Q96" s="88">
        <v>7445</v>
      </c>
      <c r="R96" s="88">
        <f t="shared" si="202"/>
        <v>22335</v>
      </c>
      <c r="S96" s="98">
        <v>1577.02945299565</v>
      </c>
      <c r="T96" s="98">
        <f t="shared" si="202"/>
        <v>4731.08835898695</v>
      </c>
      <c r="U96" s="99">
        <f t="shared" si="140"/>
        <v>0.211823969509154</v>
      </c>
      <c r="V96" s="88">
        <v>19385.9</v>
      </c>
      <c r="W96" s="88">
        <v>5777.15</v>
      </c>
      <c r="X96" s="99">
        <f t="shared" si="141"/>
        <v>1.30176604888531</v>
      </c>
      <c r="Y96" s="99">
        <f t="shared" si="142"/>
        <v>1.46467779543396</v>
      </c>
      <c r="Z96" s="99">
        <f t="shared" si="143"/>
        <v>1.04158070062325</v>
      </c>
      <c r="AA96" s="99">
        <f t="shared" si="144"/>
        <v>1.33233508326283</v>
      </c>
      <c r="AB96" s="99">
        <f t="shared" si="145"/>
        <v>0.867960599955227</v>
      </c>
      <c r="AC96" s="99">
        <f t="shared" si="146"/>
        <v>1.22110380564464</v>
      </c>
      <c r="AD96" s="112"/>
      <c r="AE96" s="110">
        <v>200</v>
      </c>
    </row>
    <row r="97" s="63" customFormat="1" ht="14.25" customHeight="1" spans="1:31">
      <c r="A97" s="86">
        <v>94</v>
      </c>
      <c r="B97" s="86">
        <v>102478</v>
      </c>
      <c r="C97" s="87" t="s">
        <v>207</v>
      </c>
      <c r="D97" s="87" t="s">
        <v>34</v>
      </c>
      <c r="E97" s="90">
        <v>47</v>
      </c>
      <c r="F97" s="86" t="s">
        <v>208</v>
      </c>
      <c r="G97" s="88">
        <v>4517</v>
      </c>
      <c r="H97" s="88">
        <f t="shared" ref="H97:M97" si="203">G97*3</f>
        <v>13551</v>
      </c>
      <c r="I97" s="98">
        <v>973.145689783233</v>
      </c>
      <c r="J97" s="98">
        <f t="shared" si="203"/>
        <v>2919.4370693497</v>
      </c>
      <c r="K97" s="99">
        <f t="shared" si="137"/>
        <v>0.215440710600671</v>
      </c>
      <c r="L97" s="88">
        <v>5646</v>
      </c>
      <c r="M97" s="88">
        <f t="shared" si="203"/>
        <v>16938</v>
      </c>
      <c r="N97" s="98">
        <v>1069.93467870859</v>
      </c>
      <c r="O97" s="98">
        <f t="shared" ref="O97:T97" si="204">N97*3</f>
        <v>3209.80403612577</v>
      </c>
      <c r="P97" s="99">
        <f t="shared" si="139"/>
        <v>0.189503131191745</v>
      </c>
      <c r="Q97" s="88">
        <v>6776</v>
      </c>
      <c r="R97" s="88">
        <f t="shared" si="204"/>
        <v>20328</v>
      </c>
      <c r="S97" s="98">
        <v>1167.50232435458</v>
      </c>
      <c r="T97" s="98">
        <f t="shared" si="204"/>
        <v>3502.50697306374</v>
      </c>
      <c r="U97" s="99">
        <f t="shared" si="140"/>
        <v>0.172299634645009</v>
      </c>
      <c r="V97" s="88">
        <v>13889.53</v>
      </c>
      <c r="W97" s="88">
        <v>3673.23</v>
      </c>
      <c r="X97" s="99">
        <f t="shared" si="141"/>
        <v>1.02498192015349</v>
      </c>
      <c r="Y97" s="99">
        <f t="shared" si="142"/>
        <v>1.25819804049354</v>
      </c>
      <c r="Z97" s="99">
        <f t="shared" si="143"/>
        <v>0.820021844373598</v>
      </c>
      <c r="AA97" s="99">
        <f t="shared" si="144"/>
        <v>1.14437827314641</v>
      </c>
      <c r="AB97" s="99">
        <f t="shared" si="145"/>
        <v>0.683270857929949</v>
      </c>
      <c r="AC97" s="99">
        <f t="shared" si="146"/>
        <v>1.04874309408924</v>
      </c>
      <c r="AD97" s="112"/>
      <c r="AE97" s="110">
        <v>200</v>
      </c>
    </row>
    <row r="98" s="62" customFormat="1" ht="14.25" customHeight="1" spans="1:31">
      <c r="A98" s="81">
        <v>95</v>
      </c>
      <c r="B98" s="81">
        <v>104430</v>
      </c>
      <c r="C98" s="82" t="s">
        <v>209</v>
      </c>
      <c r="D98" s="82" t="s">
        <v>31</v>
      </c>
      <c r="E98" s="83"/>
      <c r="F98" s="89" t="s">
        <v>210</v>
      </c>
      <c r="G98" s="85">
        <v>3183</v>
      </c>
      <c r="H98" s="85">
        <f t="shared" ref="H98:M98" si="205">G98*3</f>
        <v>9549</v>
      </c>
      <c r="I98" s="96">
        <v>670.955550412917</v>
      </c>
      <c r="J98" s="96">
        <f t="shared" si="205"/>
        <v>2012.86665123875</v>
      </c>
      <c r="K98" s="97">
        <f t="shared" si="137"/>
        <v>0.210793449705598</v>
      </c>
      <c r="L98" s="85">
        <v>3978</v>
      </c>
      <c r="M98" s="85">
        <f t="shared" si="205"/>
        <v>11934</v>
      </c>
      <c r="N98" s="96">
        <v>737.582336040626</v>
      </c>
      <c r="O98" s="96">
        <f t="shared" ref="O98:T98" si="206">N98*3</f>
        <v>2212.74700812188</v>
      </c>
      <c r="P98" s="97">
        <f t="shared" si="139"/>
        <v>0.185415368537111</v>
      </c>
      <c r="Q98" s="85">
        <v>4774</v>
      </c>
      <c r="R98" s="85">
        <f t="shared" si="206"/>
        <v>14322</v>
      </c>
      <c r="S98" s="96">
        <v>804.815088096234</v>
      </c>
      <c r="T98" s="96">
        <f t="shared" si="206"/>
        <v>2414.4452642887</v>
      </c>
      <c r="U98" s="97">
        <f t="shared" si="140"/>
        <v>0.168582967762093</v>
      </c>
      <c r="V98" s="85">
        <v>9732.43</v>
      </c>
      <c r="W98" s="85">
        <v>2481.12</v>
      </c>
      <c r="X98" s="97">
        <f t="shared" si="141"/>
        <v>1.01920934129228</v>
      </c>
      <c r="Y98" s="97">
        <f t="shared" si="142"/>
        <v>1.2326300892675</v>
      </c>
      <c r="Z98" s="97">
        <f t="shared" si="143"/>
        <v>0.815521199932965</v>
      </c>
      <c r="AA98" s="97">
        <f t="shared" si="144"/>
        <v>1.12128498689324</v>
      </c>
      <c r="AB98" s="97">
        <f t="shared" si="145"/>
        <v>0.679544058092445</v>
      </c>
      <c r="AC98" s="97">
        <f t="shared" si="146"/>
        <v>1.02761492948192</v>
      </c>
      <c r="AD98" s="108"/>
      <c r="AE98" s="109"/>
    </row>
    <row r="99" s="62" customFormat="1" ht="14.25" customHeight="1" spans="1:31">
      <c r="A99" s="81">
        <v>96</v>
      </c>
      <c r="B99" s="81">
        <v>104429</v>
      </c>
      <c r="C99" s="82" t="s">
        <v>211</v>
      </c>
      <c r="D99" s="82" t="s">
        <v>28</v>
      </c>
      <c r="E99" s="83">
        <v>48</v>
      </c>
      <c r="F99" s="89" t="s">
        <v>212</v>
      </c>
      <c r="G99" s="85">
        <v>4130</v>
      </c>
      <c r="H99" s="85">
        <f t="shared" ref="H99:M99" si="207">G99*3</f>
        <v>12390</v>
      </c>
      <c r="I99" s="96">
        <v>1015.41577470968</v>
      </c>
      <c r="J99" s="96">
        <f t="shared" si="207"/>
        <v>3046.24732412904</v>
      </c>
      <c r="K99" s="97">
        <f t="shared" si="137"/>
        <v>0.245863383706944</v>
      </c>
      <c r="L99" s="85">
        <v>5162</v>
      </c>
      <c r="M99" s="85">
        <f t="shared" si="207"/>
        <v>15486</v>
      </c>
      <c r="N99" s="96">
        <v>1116.35024480811</v>
      </c>
      <c r="O99" s="96">
        <f t="shared" ref="O99:T99" si="208">N99*3</f>
        <v>3349.05073442433</v>
      </c>
      <c r="P99" s="97">
        <f t="shared" si="139"/>
        <v>0.216263123752055</v>
      </c>
      <c r="Q99" s="85">
        <v>6194</v>
      </c>
      <c r="R99" s="85">
        <f t="shared" si="208"/>
        <v>18582</v>
      </c>
      <c r="S99" s="96">
        <v>1217.92806749535</v>
      </c>
      <c r="T99" s="96">
        <f t="shared" si="208"/>
        <v>3653.78420248605</v>
      </c>
      <c r="U99" s="97">
        <f t="shared" si="140"/>
        <v>0.196630298271771</v>
      </c>
      <c r="V99" s="85">
        <v>9264.66</v>
      </c>
      <c r="W99" s="85">
        <v>2403.38</v>
      </c>
      <c r="X99" s="97">
        <f t="shared" si="141"/>
        <v>0.747753026634383</v>
      </c>
      <c r="Y99" s="97">
        <f t="shared" si="142"/>
        <v>0.788964172725915</v>
      </c>
      <c r="Z99" s="97">
        <f t="shared" si="143"/>
        <v>0.598260364199922</v>
      </c>
      <c r="AA99" s="97">
        <f t="shared" si="144"/>
        <v>0.717630215420764</v>
      </c>
      <c r="AB99" s="97">
        <f t="shared" si="145"/>
        <v>0.498582499192767</v>
      </c>
      <c r="AC99" s="97">
        <f t="shared" si="146"/>
        <v>0.657778310597744</v>
      </c>
      <c r="AD99" s="108">
        <v>-200</v>
      </c>
      <c r="AE99" s="109"/>
    </row>
    <row r="100" s="63" customFormat="1" ht="14.25" customHeight="1" spans="1:31">
      <c r="A100" s="86">
        <v>97</v>
      </c>
      <c r="B100" s="86">
        <v>102564</v>
      </c>
      <c r="C100" s="87" t="s">
        <v>213</v>
      </c>
      <c r="D100" s="87" t="s">
        <v>43</v>
      </c>
      <c r="E100" s="90"/>
      <c r="F100" s="86" t="s">
        <v>214</v>
      </c>
      <c r="G100" s="88">
        <v>4436</v>
      </c>
      <c r="H100" s="88">
        <f t="shared" ref="H100:M100" si="209">G100*3</f>
        <v>13308</v>
      </c>
      <c r="I100" s="98">
        <v>1155.82427631444</v>
      </c>
      <c r="J100" s="98">
        <f t="shared" si="209"/>
        <v>3467.47282894332</v>
      </c>
      <c r="K100" s="99">
        <f t="shared" si="137"/>
        <v>0.260555517654292</v>
      </c>
      <c r="L100" s="88">
        <v>5545</v>
      </c>
      <c r="M100" s="88">
        <f t="shared" si="209"/>
        <v>16635</v>
      </c>
      <c r="N100" s="98">
        <v>1270.83873132853</v>
      </c>
      <c r="O100" s="98">
        <f t="shared" ref="O100:T100" si="210">N100*3</f>
        <v>3812.51619398559</v>
      </c>
      <c r="P100" s="99">
        <f t="shared" si="139"/>
        <v>0.229186425848247</v>
      </c>
      <c r="Q100" s="88">
        <v>6654</v>
      </c>
      <c r="R100" s="88">
        <f t="shared" si="210"/>
        <v>19962</v>
      </c>
      <c r="S100" s="98">
        <v>1386.56315211432</v>
      </c>
      <c r="T100" s="98">
        <f t="shared" si="210"/>
        <v>4159.68945634296</v>
      </c>
      <c r="U100" s="99">
        <f t="shared" si="140"/>
        <v>0.208380395568729</v>
      </c>
      <c r="V100" s="88">
        <v>13364.56</v>
      </c>
      <c r="W100" s="88">
        <v>3752.83</v>
      </c>
      <c r="X100" s="99">
        <f t="shared" si="141"/>
        <v>1.00425007514277</v>
      </c>
      <c r="Y100" s="99">
        <f t="shared" si="142"/>
        <v>1.08229543103403</v>
      </c>
      <c r="Z100" s="99">
        <f t="shared" si="143"/>
        <v>0.803400060114217</v>
      </c>
      <c r="AA100" s="99">
        <f t="shared" si="144"/>
        <v>0.984344671353856</v>
      </c>
      <c r="AB100" s="99">
        <f t="shared" si="145"/>
        <v>0.669500050095181</v>
      </c>
      <c r="AC100" s="99">
        <f t="shared" si="146"/>
        <v>0.902189944558829</v>
      </c>
      <c r="AD100" s="110">
        <v>200</v>
      </c>
      <c r="AE100" s="111"/>
    </row>
    <row r="101" s="63" customFormat="1" ht="14.25" customHeight="1" spans="1:31">
      <c r="A101" s="86">
        <v>98</v>
      </c>
      <c r="B101" s="86">
        <v>104428</v>
      </c>
      <c r="C101" s="87" t="s">
        <v>215</v>
      </c>
      <c r="D101" s="87" t="s">
        <v>91</v>
      </c>
      <c r="E101" s="90">
        <v>49</v>
      </c>
      <c r="F101" s="86" t="s">
        <v>216</v>
      </c>
      <c r="G101" s="88">
        <v>3514</v>
      </c>
      <c r="H101" s="88">
        <f t="shared" ref="H101:M101" si="211">G101*3</f>
        <v>10542</v>
      </c>
      <c r="I101" s="98">
        <v>868.101531497174</v>
      </c>
      <c r="J101" s="98">
        <f t="shared" si="211"/>
        <v>2604.30459449152</v>
      </c>
      <c r="K101" s="99">
        <f t="shared" si="137"/>
        <v>0.247040845616726</v>
      </c>
      <c r="L101" s="88">
        <v>4393</v>
      </c>
      <c r="M101" s="88">
        <f t="shared" si="211"/>
        <v>13179</v>
      </c>
      <c r="N101" s="98">
        <v>954.593748541402</v>
      </c>
      <c r="O101" s="98">
        <f t="shared" ref="O101:T101" si="212">N101*3</f>
        <v>2863.78124562421</v>
      </c>
      <c r="P101" s="99">
        <f t="shared" si="139"/>
        <v>0.217298827348373</v>
      </c>
      <c r="Q101" s="88">
        <v>5271</v>
      </c>
      <c r="R101" s="88">
        <f t="shared" si="212"/>
        <v>15813</v>
      </c>
      <c r="S101" s="98">
        <v>1041.40189865724</v>
      </c>
      <c r="T101" s="98">
        <f t="shared" si="212"/>
        <v>3124.20569597172</v>
      </c>
      <c r="U101" s="99">
        <f t="shared" si="140"/>
        <v>0.197571978496915</v>
      </c>
      <c r="V101" s="88">
        <v>17857.05</v>
      </c>
      <c r="W101" s="88">
        <v>4396.59</v>
      </c>
      <c r="X101" s="99">
        <f t="shared" si="141"/>
        <v>1.69389584519067</v>
      </c>
      <c r="Y101" s="99">
        <f t="shared" si="142"/>
        <v>1.68820114563382</v>
      </c>
      <c r="Z101" s="99">
        <f t="shared" si="143"/>
        <v>1.35496244024585</v>
      </c>
      <c r="AA101" s="99">
        <f t="shared" si="144"/>
        <v>1.53523946939659</v>
      </c>
      <c r="AB101" s="99">
        <f t="shared" si="145"/>
        <v>1.12926389679378</v>
      </c>
      <c r="AC101" s="99">
        <f t="shared" si="146"/>
        <v>1.40726649518272</v>
      </c>
      <c r="AD101" s="111"/>
      <c r="AE101" s="110">
        <v>200</v>
      </c>
    </row>
    <row r="102" s="62" customFormat="1" ht="14.25" customHeight="1" spans="1:31">
      <c r="A102" s="81">
        <v>99</v>
      </c>
      <c r="B102" s="81">
        <v>104838</v>
      </c>
      <c r="C102" s="82" t="s">
        <v>216</v>
      </c>
      <c r="D102" s="82" t="s">
        <v>91</v>
      </c>
      <c r="E102" s="83"/>
      <c r="F102" s="89" t="s">
        <v>217</v>
      </c>
      <c r="G102" s="85">
        <v>3038</v>
      </c>
      <c r="H102" s="85">
        <f t="shared" ref="H102:M102" si="213">G102*3</f>
        <v>9114</v>
      </c>
      <c r="I102" s="96">
        <v>703.638575336487</v>
      </c>
      <c r="J102" s="96">
        <f t="shared" si="213"/>
        <v>2110.91572600946</v>
      </c>
      <c r="K102" s="97">
        <f t="shared" si="137"/>
        <v>0.231612434277975</v>
      </c>
      <c r="L102" s="85">
        <v>3798</v>
      </c>
      <c r="M102" s="85">
        <f t="shared" si="213"/>
        <v>11394</v>
      </c>
      <c r="N102" s="96">
        <v>773.758528473744</v>
      </c>
      <c r="O102" s="96">
        <f t="shared" ref="O102:T102" si="214">N102*3</f>
        <v>2321.27558542123</v>
      </c>
      <c r="P102" s="97">
        <f t="shared" si="139"/>
        <v>0.203727890593403</v>
      </c>
      <c r="Q102" s="85">
        <v>4557</v>
      </c>
      <c r="R102" s="85">
        <f t="shared" si="214"/>
        <v>13671</v>
      </c>
      <c r="S102" s="96">
        <v>844.106964147518</v>
      </c>
      <c r="T102" s="96">
        <f t="shared" si="214"/>
        <v>2532.32089244255</v>
      </c>
      <c r="U102" s="97">
        <f t="shared" si="140"/>
        <v>0.18523304019037</v>
      </c>
      <c r="V102" s="85">
        <v>13821.71</v>
      </c>
      <c r="W102" s="85">
        <v>3730.19</v>
      </c>
      <c r="X102" s="97">
        <f t="shared" si="141"/>
        <v>1.51653609831029</v>
      </c>
      <c r="Y102" s="97">
        <f t="shared" si="142"/>
        <v>1.76709565144586</v>
      </c>
      <c r="Z102" s="97">
        <f t="shared" si="143"/>
        <v>1.2130691592066</v>
      </c>
      <c r="AA102" s="97">
        <f t="shared" si="144"/>
        <v>1.60695697806303</v>
      </c>
      <c r="AB102" s="97">
        <f t="shared" si="145"/>
        <v>1.01102406554019</v>
      </c>
      <c r="AC102" s="97">
        <f t="shared" si="146"/>
        <v>1.47303211497893</v>
      </c>
      <c r="AD102" s="108"/>
      <c r="AE102" s="109"/>
    </row>
    <row r="103" s="62" customFormat="1" ht="14.25" customHeight="1" spans="1:31">
      <c r="A103" s="89">
        <v>100</v>
      </c>
      <c r="B103" s="83">
        <v>105396</v>
      </c>
      <c r="C103" s="118" t="s">
        <v>218</v>
      </c>
      <c r="D103" s="117" t="s">
        <v>31</v>
      </c>
      <c r="E103" s="83">
        <v>50</v>
      </c>
      <c r="F103" s="89" t="s">
        <v>219</v>
      </c>
      <c r="G103" s="85">
        <v>2562</v>
      </c>
      <c r="H103" s="85">
        <f t="shared" ref="H103:M103" si="215">G103*3</f>
        <v>7686</v>
      </c>
      <c r="I103" s="96">
        <v>815.349346078037</v>
      </c>
      <c r="J103" s="96">
        <f t="shared" si="215"/>
        <v>2446.04803823411</v>
      </c>
      <c r="K103" s="97">
        <f t="shared" si="137"/>
        <v>0.318247207680733</v>
      </c>
      <c r="L103" s="85">
        <v>3202</v>
      </c>
      <c r="M103" s="85">
        <f t="shared" si="215"/>
        <v>9606</v>
      </c>
      <c r="N103" s="96">
        <v>896.343651399868</v>
      </c>
      <c r="O103" s="96">
        <f t="shared" ref="O103:T103" si="216">N103*3</f>
        <v>2689.0309541996</v>
      </c>
      <c r="P103" s="97">
        <f t="shared" si="139"/>
        <v>0.279932433291651</v>
      </c>
      <c r="Q103" s="85">
        <v>3843</v>
      </c>
      <c r="R103" s="85">
        <f t="shared" si="216"/>
        <v>11529</v>
      </c>
      <c r="S103" s="96">
        <v>978.11871799165</v>
      </c>
      <c r="T103" s="96">
        <f t="shared" si="216"/>
        <v>2934.35615397495</v>
      </c>
      <c r="U103" s="97">
        <f t="shared" si="140"/>
        <v>0.254519572727466</v>
      </c>
      <c r="V103" s="85">
        <v>7352.15</v>
      </c>
      <c r="W103" s="85">
        <v>2287.97</v>
      </c>
      <c r="X103" s="97">
        <f t="shared" si="141"/>
        <v>0.956563882383554</v>
      </c>
      <c r="Y103" s="97">
        <f t="shared" si="142"/>
        <v>0.935374107227987</v>
      </c>
      <c r="Z103" s="97">
        <f t="shared" si="143"/>
        <v>0.765370601707266</v>
      </c>
      <c r="AA103" s="97">
        <f t="shared" si="144"/>
        <v>0.850852979742295</v>
      </c>
      <c r="AB103" s="97">
        <f t="shared" si="145"/>
        <v>0.63770925492237</v>
      </c>
      <c r="AC103" s="97">
        <f t="shared" si="146"/>
        <v>0.77971789378759</v>
      </c>
      <c r="AD103" s="108"/>
      <c r="AE103" s="109"/>
    </row>
    <row r="104" s="62" customFormat="1" ht="14.25" customHeight="1" spans="1:31">
      <c r="A104" s="81">
        <v>101</v>
      </c>
      <c r="B104" s="81">
        <v>104533</v>
      </c>
      <c r="C104" s="82" t="s">
        <v>219</v>
      </c>
      <c r="D104" s="82" t="s">
        <v>43</v>
      </c>
      <c r="E104" s="83"/>
      <c r="F104" s="89" t="s">
        <v>220</v>
      </c>
      <c r="G104" s="85">
        <v>3763</v>
      </c>
      <c r="H104" s="85">
        <f t="shared" ref="H104:M104" si="217">G104*3</f>
        <v>11289</v>
      </c>
      <c r="I104" s="96">
        <v>822.305007327956</v>
      </c>
      <c r="J104" s="96">
        <f t="shared" si="217"/>
        <v>2466.91502198387</v>
      </c>
      <c r="K104" s="97">
        <f t="shared" si="137"/>
        <v>0.218523786162093</v>
      </c>
      <c r="L104" s="85">
        <v>4703</v>
      </c>
      <c r="M104" s="85">
        <f t="shared" si="217"/>
        <v>14109</v>
      </c>
      <c r="N104" s="96">
        <v>903.98726570682</v>
      </c>
      <c r="O104" s="96">
        <f t="shared" ref="O104:T104" si="218">N104*3</f>
        <v>2711.96179712046</v>
      </c>
      <c r="P104" s="97">
        <f t="shared" si="139"/>
        <v>0.19221502566592</v>
      </c>
      <c r="Q104" s="85">
        <v>5644</v>
      </c>
      <c r="R104" s="85">
        <f t="shared" si="218"/>
        <v>16932</v>
      </c>
      <c r="S104" s="96">
        <v>986.375565311245</v>
      </c>
      <c r="T104" s="96">
        <f t="shared" si="218"/>
        <v>2959.12669593374</v>
      </c>
      <c r="U104" s="97">
        <f t="shared" si="140"/>
        <v>0.174765337581723</v>
      </c>
      <c r="V104" s="85">
        <v>6282.87</v>
      </c>
      <c r="W104" s="85">
        <v>1816.36</v>
      </c>
      <c r="X104" s="97">
        <f t="shared" si="141"/>
        <v>0.556547967047568</v>
      </c>
      <c r="Y104" s="97">
        <f t="shared" si="142"/>
        <v>0.736288029305242</v>
      </c>
      <c r="Z104" s="97">
        <f t="shared" si="143"/>
        <v>0.445309376993408</v>
      </c>
      <c r="AA104" s="97">
        <f t="shared" si="144"/>
        <v>0.66975869716476</v>
      </c>
      <c r="AB104" s="97">
        <f t="shared" si="145"/>
        <v>0.371064847625797</v>
      </c>
      <c r="AC104" s="97">
        <f t="shared" si="146"/>
        <v>0.613816232503981</v>
      </c>
      <c r="AD104" s="108"/>
      <c r="AE104" s="109"/>
    </row>
    <row r="105" s="62" customFormat="1" ht="14.25" customHeight="1" spans="1:31">
      <c r="A105" s="81" t="s">
        <v>221</v>
      </c>
      <c r="B105" s="81"/>
      <c r="C105" s="81"/>
      <c r="D105" s="82"/>
      <c r="E105" s="83"/>
      <c r="F105" s="89"/>
      <c r="G105" s="85">
        <f>SUM(G4:G104)</f>
        <v>1205962</v>
      </c>
      <c r="H105" s="85">
        <f t="shared" ref="H105:M105" si="219">G105*3</f>
        <v>3617886</v>
      </c>
      <c r="I105" s="96">
        <f>SUM(I4:I104)</f>
        <v>303807.37495678</v>
      </c>
      <c r="J105" s="96">
        <f t="shared" si="219"/>
        <v>911422.124870341</v>
      </c>
      <c r="K105" s="97">
        <f t="shared" si="137"/>
        <v>0.251921184047906</v>
      </c>
      <c r="L105" s="85">
        <f t="shared" ref="L105:Q105" si="220">SUM(L4:L104)</f>
        <v>1507435</v>
      </c>
      <c r="M105" s="85">
        <f t="shared" si="219"/>
        <v>4522305</v>
      </c>
      <c r="N105" s="96">
        <f t="shared" si="220"/>
        <v>334034.997065308</v>
      </c>
      <c r="O105" s="96">
        <f t="shared" ref="O105:T105" si="221">N105*3</f>
        <v>1002104.99119592</v>
      </c>
      <c r="P105" s="97">
        <f t="shared" si="139"/>
        <v>0.221591642137344</v>
      </c>
      <c r="Q105" s="85">
        <f t="shared" si="220"/>
        <v>1808912</v>
      </c>
      <c r="R105" s="85">
        <f t="shared" si="221"/>
        <v>5426736</v>
      </c>
      <c r="S105" s="96">
        <f t="shared" ref="S105:W105" si="222">SUM(S4:S104)</f>
        <v>364450.644088762</v>
      </c>
      <c r="T105" s="96">
        <f t="shared" si="221"/>
        <v>1093351.93226629</v>
      </c>
      <c r="U105" s="97">
        <f t="shared" si="140"/>
        <v>0.201475054667536</v>
      </c>
      <c r="V105" s="85">
        <f t="shared" si="222"/>
        <v>4059442.35</v>
      </c>
      <c r="W105" s="85">
        <f t="shared" si="222"/>
        <v>1141516.32</v>
      </c>
      <c r="X105" s="97">
        <f t="shared" si="141"/>
        <v>1.12204816569676</v>
      </c>
      <c r="Y105" s="97">
        <f t="shared" si="142"/>
        <v>1.25245623169658</v>
      </c>
      <c r="Z105" s="97">
        <f t="shared" si="143"/>
        <v>0.897648953354539</v>
      </c>
      <c r="AA105" s="97">
        <f t="shared" si="144"/>
        <v>1.13911848561667</v>
      </c>
      <c r="AB105" s="97">
        <f t="shared" si="145"/>
        <v>0.748044929769939</v>
      </c>
      <c r="AC105" s="97">
        <f t="shared" si="146"/>
        <v>1.0440520442799</v>
      </c>
      <c r="AD105" s="108"/>
      <c r="AE105" s="109"/>
    </row>
  </sheetData>
  <mergeCells count="70">
    <mergeCell ref="A1:U1"/>
    <mergeCell ref="X1:AC1"/>
    <mergeCell ref="AD1:AE1"/>
    <mergeCell ref="G2:K2"/>
    <mergeCell ref="L2:P2"/>
    <mergeCell ref="Q2:U2"/>
    <mergeCell ref="V2:W2"/>
    <mergeCell ref="X2:Y2"/>
    <mergeCell ref="Z2:AA2"/>
    <mergeCell ref="AB2:AC2"/>
    <mergeCell ref="E4:F4"/>
    <mergeCell ref="A105:E105"/>
    <mergeCell ref="A2:A3"/>
    <mergeCell ref="B2:B3"/>
    <mergeCell ref="C2:C3"/>
    <mergeCell ref="D2:D3"/>
    <mergeCell ref="E2:E3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E23:E24"/>
    <mergeCell ref="E25:E26"/>
    <mergeCell ref="E27:E28"/>
    <mergeCell ref="E29:E30"/>
    <mergeCell ref="E31:E32"/>
    <mergeCell ref="E33:E34"/>
    <mergeCell ref="E35:E36"/>
    <mergeCell ref="E37:E38"/>
    <mergeCell ref="E39:E40"/>
    <mergeCell ref="E41:E42"/>
    <mergeCell ref="E43:E44"/>
    <mergeCell ref="E45:E46"/>
    <mergeCell ref="E47:E48"/>
    <mergeCell ref="E49:E50"/>
    <mergeCell ref="E51:E52"/>
    <mergeCell ref="E53:E54"/>
    <mergeCell ref="E55:E56"/>
    <mergeCell ref="E57:E58"/>
    <mergeCell ref="E59:E60"/>
    <mergeCell ref="E61:E62"/>
    <mergeCell ref="E63:E64"/>
    <mergeCell ref="E65:E66"/>
    <mergeCell ref="E67:E68"/>
    <mergeCell ref="E69:E70"/>
    <mergeCell ref="E71:E72"/>
    <mergeCell ref="E73:E74"/>
    <mergeCell ref="E75:E76"/>
    <mergeCell ref="E77:E78"/>
    <mergeCell ref="E79:E80"/>
    <mergeCell ref="E81:E82"/>
    <mergeCell ref="E83:E84"/>
    <mergeCell ref="E85:E86"/>
    <mergeCell ref="E87:E88"/>
    <mergeCell ref="E89:E90"/>
    <mergeCell ref="E91:E92"/>
    <mergeCell ref="E93:E94"/>
    <mergeCell ref="E95:E96"/>
    <mergeCell ref="E97:E98"/>
    <mergeCell ref="E99:E100"/>
    <mergeCell ref="E101:E102"/>
    <mergeCell ref="E103:E104"/>
    <mergeCell ref="F2:F3"/>
    <mergeCell ref="AD2:AD3"/>
    <mergeCell ref="AE2:AE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04"/>
  <sheetViews>
    <sheetView topLeftCell="A81" workbookViewId="0">
      <selection activeCell="L49" sqref="L49"/>
    </sheetView>
  </sheetViews>
  <sheetFormatPr defaultColWidth="8" defaultRowHeight="16" customHeight="1"/>
  <cols>
    <col min="1" max="1" width="5.25" style="34" customWidth="1"/>
    <col min="2" max="2" width="7.875" style="34" customWidth="1"/>
    <col min="3" max="3" width="30.125" style="32" customWidth="1"/>
    <col min="4" max="4" width="6" style="34" customWidth="1"/>
    <col min="5" max="5" width="9.375" style="34" customWidth="1"/>
    <col min="6" max="9" width="8" style="34"/>
    <col min="10" max="16384" width="8" style="32"/>
  </cols>
  <sheetData>
    <row r="1" customHeight="1" spans="1:8">
      <c r="A1" s="35" t="s">
        <v>258</v>
      </c>
      <c r="B1" s="36"/>
      <c r="C1" s="36"/>
      <c r="D1" s="36"/>
      <c r="E1" s="36"/>
      <c r="F1" s="36"/>
      <c r="G1" s="36"/>
      <c r="H1" s="36"/>
    </row>
    <row r="2" s="30" customFormat="1" customHeight="1" spans="1:9">
      <c r="A2" s="37" t="s">
        <v>2</v>
      </c>
      <c r="B2" s="37" t="s">
        <v>259</v>
      </c>
      <c r="C2" s="38" t="s">
        <v>260</v>
      </c>
      <c r="D2" s="37" t="s">
        <v>261</v>
      </c>
      <c r="E2" s="39" t="s">
        <v>262</v>
      </c>
      <c r="F2" s="37" t="s">
        <v>263</v>
      </c>
      <c r="G2" s="37" t="s">
        <v>264</v>
      </c>
      <c r="H2" s="37" t="s">
        <v>265</v>
      </c>
      <c r="I2" s="49"/>
    </row>
    <row r="3" s="31" customFormat="1" customHeight="1" spans="1:8">
      <c r="A3" s="40">
        <v>1</v>
      </c>
      <c r="B3" s="40">
        <v>337</v>
      </c>
      <c r="C3" s="41" t="s">
        <v>266</v>
      </c>
      <c r="D3" s="42" t="s">
        <v>267</v>
      </c>
      <c r="E3" s="40">
        <v>39</v>
      </c>
      <c r="F3" s="40">
        <f t="shared" ref="F3:F66" si="0">E3-15</f>
        <v>24</v>
      </c>
      <c r="G3" s="40"/>
      <c r="H3" s="42">
        <v>88</v>
      </c>
    </row>
    <row r="4" s="31" customFormat="1" customHeight="1" spans="1:8">
      <c r="A4" s="40">
        <v>2</v>
      </c>
      <c r="B4" s="40">
        <v>570</v>
      </c>
      <c r="C4" s="41" t="s">
        <v>268</v>
      </c>
      <c r="D4" s="42" t="s">
        <v>269</v>
      </c>
      <c r="E4" s="40">
        <v>35</v>
      </c>
      <c r="F4" s="40">
        <f t="shared" si="0"/>
        <v>20</v>
      </c>
      <c r="G4" s="40"/>
      <c r="H4" s="40">
        <v>88</v>
      </c>
    </row>
    <row r="5" s="31" customFormat="1" customHeight="1" spans="1:8">
      <c r="A5" s="40">
        <v>3</v>
      </c>
      <c r="B5" s="40">
        <v>712</v>
      </c>
      <c r="C5" s="41" t="s">
        <v>270</v>
      </c>
      <c r="D5" s="42" t="s">
        <v>267</v>
      </c>
      <c r="E5" s="40">
        <v>32</v>
      </c>
      <c r="F5" s="40">
        <f t="shared" si="0"/>
        <v>17</v>
      </c>
      <c r="G5" s="40"/>
      <c r="H5" s="40">
        <v>88</v>
      </c>
    </row>
    <row r="6" s="31" customFormat="1" customHeight="1" spans="1:8">
      <c r="A6" s="40">
        <v>4</v>
      </c>
      <c r="B6" s="40">
        <v>747</v>
      </c>
      <c r="C6" s="41" t="s">
        <v>271</v>
      </c>
      <c r="D6" s="42" t="s">
        <v>272</v>
      </c>
      <c r="E6" s="40">
        <v>31</v>
      </c>
      <c r="F6" s="40">
        <f t="shared" si="0"/>
        <v>16</v>
      </c>
      <c r="G6" s="40"/>
      <c r="H6" s="40">
        <v>88</v>
      </c>
    </row>
    <row r="7" s="31" customFormat="1" customHeight="1" spans="1:8">
      <c r="A7" s="40">
        <v>5</v>
      </c>
      <c r="B7" s="40">
        <v>514</v>
      </c>
      <c r="C7" s="41" t="s">
        <v>273</v>
      </c>
      <c r="D7" s="42" t="s">
        <v>267</v>
      </c>
      <c r="E7" s="40">
        <v>25</v>
      </c>
      <c r="F7" s="40">
        <f t="shared" si="0"/>
        <v>10</v>
      </c>
      <c r="G7" s="40"/>
      <c r="H7" s="40">
        <v>88</v>
      </c>
    </row>
    <row r="8" s="31" customFormat="1" customHeight="1" spans="1:8">
      <c r="A8" s="40">
        <v>6</v>
      </c>
      <c r="B8" s="40">
        <v>307</v>
      </c>
      <c r="C8" s="41" t="s">
        <v>274</v>
      </c>
      <c r="D8" s="42" t="s">
        <v>275</v>
      </c>
      <c r="E8" s="40">
        <v>24</v>
      </c>
      <c r="F8" s="40">
        <f t="shared" si="0"/>
        <v>9</v>
      </c>
      <c r="G8" s="40"/>
      <c r="H8" s="40">
        <v>88</v>
      </c>
    </row>
    <row r="9" s="31" customFormat="1" customHeight="1" spans="1:8">
      <c r="A9" s="40">
        <v>7</v>
      </c>
      <c r="B9" s="40">
        <v>511</v>
      </c>
      <c r="C9" s="41" t="s">
        <v>276</v>
      </c>
      <c r="D9" s="42" t="s">
        <v>269</v>
      </c>
      <c r="E9" s="40">
        <v>24</v>
      </c>
      <c r="F9" s="40">
        <f t="shared" si="0"/>
        <v>9</v>
      </c>
      <c r="G9" s="40"/>
      <c r="H9" s="40">
        <v>88</v>
      </c>
    </row>
    <row r="10" s="32" customFormat="1" customHeight="1" spans="1:9">
      <c r="A10" s="43">
        <v>8</v>
      </c>
      <c r="B10" s="43">
        <v>585</v>
      </c>
      <c r="C10" s="44" t="s">
        <v>277</v>
      </c>
      <c r="D10" s="45" t="s">
        <v>267</v>
      </c>
      <c r="E10" s="43">
        <v>22</v>
      </c>
      <c r="F10" s="43">
        <f t="shared" si="0"/>
        <v>7</v>
      </c>
      <c r="G10" s="43"/>
      <c r="H10" s="43"/>
      <c r="I10" s="34"/>
    </row>
    <row r="11" s="31" customFormat="1" customHeight="1" spans="1:8">
      <c r="A11" s="40">
        <v>9</v>
      </c>
      <c r="B11" s="40">
        <v>704</v>
      </c>
      <c r="C11" s="41" t="s">
        <v>278</v>
      </c>
      <c r="D11" s="42" t="s">
        <v>269</v>
      </c>
      <c r="E11" s="40">
        <v>22</v>
      </c>
      <c r="F11" s="40">
        <f t="shared" si="0"/>
        <v>7</v>
      </c>
      <c r="G11" s="40"/>
      <c r="H11" s="40">
        <v>88</v>
      </c>
    </row>
    <row r="12" s="32" customFormat="1" customHeight="1" spans="1:9">
      <c r="A12" s="43">
        <v>10</v>
      </c>
      <c r="B12" s="43">
        <v>359</v>
      </c>
      <c r="C12" s="44" t="s">
        <v>279</v>
      </c>
      <c r="D12" s="45" t="s">
        <v>267</v>
      </c>
      <c r="E12" s="43">
        <v>21</v>
      </c>
      <c r="F12" s="43">
        <f t="shared" si="0"/>
        <v>6</v>
      </c>
      <c r="G12" s="43"/>
      <c r="H12" s="43"/>
      <c r="I12" s="34"/>
    </row>
    <row r="13" s="31" customFormat="1" customHeight="1" spans="1:8">
      <c r="A13" s="40">
        <v>11</v>
      </c>
      <c r="B13" s="40">
        <v>373</v>
      </c>
      <c r="C13" s="41" t="s">
        <v>280</v>
      </c>
      <c r="D13" s="42" t="s">
        <v>269</v>
      </c>
      <c r="E13" s="40">
        <v>20</v>
      </c>
      <c r="F13" s="40">
        <f t="shared" si="0"/>
        <v>5</v>
      </c>
      <c r="G13" s="40"/>
      <c r="H13" s="40">
        <v>88</v>
      </c>
    </row>
    <row r="14" s="31" customFormat="1" customHeight="1" spans="1:8">
      <c r="A14" s="40">
        <v>12</v>
      </c>
      <c r="B14" s="40">
        <v>515</v>
      </c>
      <c r="C14" s="41" t="s">
        <v>281</v>
      </c>
      <c r="D14" s="42" t="s">
        <v>269</v>
      </c>
      <c r="E14" s="40">
        <v>20</v>
      </c>
      <c r="F14" s="40">
        <f t="shared" si="0"/>
        <v>5</v>
      </c>
      <c r="G14" s="40"/>
      <c r="H14" s="40">
        <v>88</v>
      </c>
    </row>
    <row r="15" s="31" customFormat="1" customHeight="1" spans="1:8">
      <c r="A15" s="40">
        <v>13</v>
      </c>
      <c r="B15" s="40">
        <v>56</v>
      </c>
      <c r="C15" s="41" t="s">
        <v>282</v>
      </c>
      <c r="D15" s="42" t="s">
        <v>272</v>
      </c>
      <c r="E15" s="40">
        <v>19</v>
      </c>
      <c r="F15" s="40">
        <f t="shared" si="0"/>
        <v>4</v>
      </c>
      <c r="G15" s="40"/>
      <c r="H15" s="40">
        <v>88</v>
      </c>
    </row>
    <row r="16" s="32" customFormat="1" customHeight="1" spans="1:8">
      <c r="A16" s="43">
        <v>14</v>
      </c>
      <c r="B16" s="43">
        <v>598</v>
      </c>
      <c r="C16" s="44" t="s">
        <v>283</v>
      </c>
      <c r="D16" s="45" t="s">
        <v>269</v>
      </c>
      <c r="E16" s="43">
        <v>19</v>
      </c>
      <c r="F16" s="43">
        <f t="shared" si="0"/>
        <v>4</v>
      </c>
      <c r="G16" s="43"/>
      <c r="H16" s="43"/>
    </row>
    <row r="17" s="32" customFormat="1" customHeight="1" spans="1:8">
      <c r="A17" s="43">
        <v>15</v>
      </c>
      <c r="B17" s="43">
        <v>721</v>
      </c>
      <c r="C17" s="44" t="s">
        <v>284</v>
      </c>
      <c r="D17" s="45" t="s">
        <v>269</v>
      </c>
      <c r="E17" s="43">
        <v>19</v>
      </c>
      <c r="F17" s="43">
        <f t="shared" si="0"/>
        <v>4</v>
      </c>
      <c r="G17" s="43"/>
      <c r="H17" s="43"/>
    </row>
    <row r="18" s="32" customFormat="1" customHeight="1" spans="1:9">
      <c r="A18" s="43">
        <v>16</v>
      </c>
      <c r="B18" s="43">
        <v>341</v>
      </c>
      <c r="C18" s="44" t="s">
        <v>285</v>
      </c>
      <c r="D18" s="45" t="s">
        <v>267</v>
      </c>
      <c r="E18" s="43">
        <v>18</v>
      </c>
      <c r="F18" s="43">
        <f t="shared" si="0"/>
        <v>3</v>
      </c>
      <c r="G18" s="43"/>
      <c r="H18" s="43"/>
      <c r="I18" s="34"/>
    </row>
    <row r="19" s="31" customFormat="1" customHeight="1" spans="1:8">
      <c r="A19" s="40">
        <v>17</v>
      </c>
      <c r="B19" s="40">
        <v>371</v>
      </c>
      <c r="C19" s="41" t="s">
        <v>286</v>
      </c>
      <c r="D19" s="42" t="s">
        <v>272</v>
      </c>
      <c r="E19" s="40">
        <v>18</v>
      </c>
      <c r="F19" s="40">
        <f t="shared" si="0"/>
        <v>3</v>
      </c>
      <c r="G19" s="40"/>
      <c r="H19" s="40">
        <v>88</v>
      </c>
    </row>
    <row r="20" s="32" customFormat="1" customHeight="1" spans="1:9">
      <c r="A20" s="43">
        <v>18</v>
      </c>
      <c r="B20" s="43">
        <v>726</v>
      </c>
      <c r="C20" s="44" t="s">
        <v>287</v>
      </c>
      <c r="D20" s="45" t="s">
        <v>267</v>
      </c>
      <c r="E20" s="43">
        <v>18</v>
      </c>
      <c r="F20" s="43">
        <f t="shared" si="0"/>
        <v>3</v>
      </c>
      <c r="G20" s="43"/>
      <c r="H20" s="43"/>
      <c r="I20" s="34"/>
    </row>
    <row r="21" s="32" customFormat="1" customHeight="1" spans="1:8">
      <c r="A21" s="43">
        <v>19</v>
      </c>
      <c r="B21" s="43">
        <v>311</v>
      </c>
      <c r="C21" s="44" t="s">
        <v>288</v>
      </c>
      <c r="D21" s="45" t="s">
        <v>269</v>
      </c>
      <c r="E21" s="43">
        <v>17</v>
      </c>
      <c r="F21" s="43">
        <f t="shared" si="0"/>
        <v>2</v>
      </c>
      <c r="G21" s="43"/>
      <c r="H21" s="43"/>
    </row>
    <row r="22" s="32" customFormat="1" customHeight="1" spans="1:8">
      <c r="A22" s="43">
        <v>20</v>
      </c>
      <c r="B22" s="43">
        <v>572</v>
      </c>
      <c r="C22" s="44" t="s">
        <v>289</v>
      </c>
      <c r="D22" s="45" t="s">
        <v>269</v>
      </c>
      <c r="E22" s="43">
        <v>17</v>
      </c>
      <c r="F22" s="43">
        <f t="shared" si="0"/>
        <v>2</v>
      </c>
      <c r="G22" s="43"/>
      <c r="H22" s="43"/>
    </row>
    <row r="23" s="32" customFormat="1" customHeight="1" spans="1:8">
      <c r="A23" s="43">
        <v>21</v>
      </c>
      <c r="B23" s="43">
        <v>587</v>
      </c>
      <c r="C23" s="44" t="s">
        <v>290</v>
      </c>
      <c r="D23" s="45" t="s">
        <v>269</v>
      </c>
      <c r="E23" s="43">
        <v>17</v>
      </c>
      <c r="F23" s="43">
        <f t="shared" si="0"/>
        <v>2</v>
      </c>
      <c r="G23" s="43"/>
      <c r="H23" s="43"/>
    </row>
    <row r="24" s="31" customFormat="1" customHeight="1" spans="1:8">
      <c r="A24" s="40">
        <v>22</v>
      </c>
      <c r="B24" s="40">
        <v>716</v>
      </c>
      <c r="C24" s="41" t="s">
        <v>291</v>
      </c>
      <c r="D24" s="42" t="s">
        <v>272</v>
      </c>
      <c r="E24" s="40">
        <v>17</v>
      </c>
      <c r="F24" s="40">
        <f t="shared" si="0"/>
        <v>2</v>
      </c>
      <c r="G24" s="40"/>
      <c r="H24" s="40">
        <v>88</v>
      </c>
    </row>
    <row r="25" s="32" customFormat="1" customHeight="1" spans="1:9">
      <c r="A25" s="43">
        <v>23</v>
      </c>
      <c r="B25" s="43">
        <v>546</v>
      </c>
      <c r="C25" s="44" t="s">
        <v>292</v>
      </c>
      <c r="D25" s="45" t="s">
        <v>267</v>
      </c>
      <c r="E25" s="43">
        <v>16</v>
      </c>
      <c r="F25" s="43">
        <f t="shared" si="0"/>
        <v>1</v>
      </c>
      <c r="G25" s="43"/>
      <c r="H25" s="43"/>
      <c r="I25" s="34"/>
    </row>
    <row r="26" s="31" customFormat="1" customHeight="1" spans="1:8">
      <c r="A26" s="40">
        <v>24</v>
      </c>
      <c r="B26" s="40">
        <v>584</v>
      </c>
      <c r="C26" s="41" t="s">
        <v>293</v>
      </c>
      <c r="D26" s="42" t="s">
        <v>272</v>
      </c>
      <c r="E26" s="40">
        <v>16</v>
      </c>
      <c r="F26" s="40">
        <f t="shared" si="0"/>
        <v>1</v>
      </c>
      <c r="G26" s="40"/>
      <c r="H26" s="40">
        <v>88</v>
      </c>
    </row>
    <row r="27" s="31" customFormat="1" customHeight="1" spans="1:8">
      <c r="A27" s="40">
        <v>25</v>
      </c>
      <c r="B27" s="40">
        <v>732</v>
      </c>
      <c r="C27" s="41" t="s">
        <v>294</v>
      </c>
      <c r="D27" s="42" t="s">
        <v>272</v>
      </c>
      <c r="E27" s="40">
        <v>16</v>
      </c>
      <c r="F27" s="40">
        <f t="shared" si="0"/>
        <v>1</v>
      </c>
      <c r="G27" s="40"/>
      <c r="H27" s="40">
        <v>88</v>
      </c>
    </row>
    <row r="28" s="32" customFormat="1" customHeight="1" spans="1:9">
      <c r="A28" s="43">
        <v>26</v>
      </c>
      <c r="B28" s="43">
        <v>343</v>
      </c>
      <c r="C28" s="44" t="s">
        <v>295</v>
      </c>
      <c r="D28" s="45" t="s">
        <v>267</v>
      </c>
      <c r="E28" s="43">
        <v>15</v>
      </c>
      <c r="F28" s="43">
        <f t="shared" si="0"/>
        <v>0</v>
      </c>
      <c r="G28" s="43"/>
      <c r="H28" s="43"/>
      <c r="I28" s="34"/>
    </row>
    <row r="29" s="32" customFormat="1" customHeight="1" spans="1:8">
      <c r="A29" s="43">
        <v>27</v>
      </c>
      <c r="B29" s="43">
        <v>399</v>
      </c>
      <c r="C29" s="44" t="s">
        <v>296</v>
      </c>
      <c r="D29" s="45" t="s">
        <v>269</v>
      </c>
      <c r="E29" s="43">
        <v>15</v>
      </c>
      <c r="F29" s="43">
        <f t="shared" si="0"/>
        <v>0</v>
      </c>
      <c r="G29" s="43"/>
      <c r="H29" s="43"/>
    </row>
    <row r="30" s="32" customFormat="1" customHeight="1" spans="1:8">
      <c r="A30" s="43">
        <v>28</v>
      </c>
      <c r="B30" s="43">
        <v>549</v>
      </c>
      <c r="C30" s="44" t="s">
        <v>297</v>
      </c>
      <c r="D30" s="45" t="s">
        <v>272</v>
      </c>
      <c r="E30" s="43">
        <v>15</v>
      </c>
      <c r="F30" s="43">
        <f t="shared" si="0"/>
        <v>0</v>
      </c>
      <c r="G30" s="43"/>
      <c r="H30" s="43"/>
    </row>
    <row r="31" s="32" customFormat="1" customHeight="1" spans="1:8">
      <c r="A31" s="43">
        <v>29</v>
      </c>
      <c r="B31" s="43">
        <v>720</v>
      </c>
      <c r="C31" s="44" t="s">
        <v>298</v>
      </c>
      <c r="D31" s="45" t="s">
        <v>272</v>
      </c>
      <c r="E31" s="43">
        <v>15</v>
      </c>
      <c r="F31" s="43">
        <f t="shared" si="0"/>
        <v>0</v>
      </c>
      <c r="G31" s="43"/>
      <c r="H31" s="43"/>
    </row>
    <row r="32" s="32" customFormat="1" customHeight="1" spans="1:8">
      <c r="A32" s="43">
        <v>30</v>
      </c>
      <c r="B32" s="43">
        <v>727</v>
      </c>
      <c r="C32" s="44" t="s">
        <v>299</v>
      </c>
      <c r="D32" s="45" t="s">
        <v>269</v>
      </c>
      <c r="E32" s="43">
        <v>15</v>
      </c>
      <c r="F32" s="43">
        <f t="shared" si="0"/>
        <v>0</v>
      </c>
      <c r="G32" s="43"/>
      <c r="H32" s="43"/>
    </row>
    <row r="33" s="32" customFormat="1" customHeight="1" spans="1:8">
      <c r="A33" s="43">
        <v>31</v>
      </c>
      <c r="B33" s="43">
        <v>738</v>
      </c>
      <c r="C33" s="44" t="s">
        <v>300</v>
      </c>
      <c r="D33" s="45" t="s">
        <v>272</v>
      </c>
      <c r="E33" s="43">
        <v>15</v>
      </c>
      <c r="F33" s="43">
        <f t="shared" si="0"/>
        <v>0</v>
      </c>
      <c r="G33" s="43"/>
      <c r="H33" s="43"/>
    </row>
    <row r="34" s="32" customFormat="1" customHeight="1" spans="1:9">
      <c r="A34" s="43">
        <v>32</v>
      </c>
      <c r="B34" s="43">
        <v>744</v>
      </c>
      <c r="C34" s="44" t="s">
        <v>301</v>
      </c>
      <c r="D34" s="45" t="s">
        <v>267</v>
      </c>
      <c r="E34" s="43">
        <v>15</v>
      </c>
      <c r="F34" s="43">
        <f t="shared" si="0"/>
        <v>0</v>
      </c>
      <c r="G34" s="43"/>
      <c r="H34" s="43"/>
      <c r="I34" s="34"/>
    </row>
    <row r="35" s="32" customFormat="1" customHeight="1" spans="1:8">
      <c r="A35" s="43">
        <v>33</v>
      </c>
      <c r="B35" s="43">
        <v>351</v>
      </c>
      <c r="C35" s="44" t="s">
        <v>302</v>
      </c>
      <c r="D35" s="45" t="s">
        <v>269</v>
      </c>
      <c r="E35" s="43">
        <v>14</v>
      </c>
      <c r="F35" s="43">
        <f t="shared" si="0"/>
        <v>-1</v>
      </c>
      <c r="G35" s="43">
        <f t="shared" ref="G35:G62" si="1">F35*20</f>
        <v>-20</v>
      </c>
      <c r="H35" s="43"/>
    </row>
    <row r="36" s="32" customFormat="1" customHeight="1" spans="1:9">
      <c r="A36" s="43">
        <v>34</v>
      </c>
      <c r="B36" s="43">
        <v>513</v>
      </c>
      <c r="C36" s="44" t="s">
        <v>303</v>
      </c>
      <c r="D36" s="45" t="s">
        <v>267</v>
      </c>
      <c r="E36" s="43">
        <v>14</v>
      </c>
      <c r="F36" s="43">
        <f t="shared" si="0"/>
        <v>-1</v>
      </c>
      <c r="G36" s="43">
        <f t="shared" si="1"/>
        <v>-20</v>
      </c>
      <c r="H36" s="43"/>
      <c r="I36" s="34"/>
    </row>
    <row r="37" s="32" customFormat="1" customHeight="1" spans="1:8">
      <c r="A37" s="43">
        <v>35</v>
      </c>
      <c r="B37" s="43">
        <v>718</v>
      </c>
      <c r="C37" s="44" t="s">
        <v>304</v>
      </c>
      <c r="D37" s="45" t="s">
        <v>272</v>
      </c>
      <c r="E37" s="43">
        <v>14</v>
      </c>
      <c r="F37" s="43">
        <f t="shared" si="0"/>
        <v>-1</v>
      </c>
      <c r="G37" s="43">
        <f t="shared" si="1"/>
        <v>-20</v>
      </c>
      <c r="H37" s="43"/>
    </row>
    <row r="38" s="32" customFormat="1" customHeight="1" spans="1:9">
      <c r="A38" s="43">
        <v>36</v>
      </c>
      <c r="B38" s="43">
        <v>571</v>
      </c>
      <c r="C38" s="44" t="s">
        <v>305</v>
      </c>
      <c r="D38" s="45" t="s">
        <v>267</v>
      </c>
      <c r="E38" s="43">
        <v>13</v>
      </c>
      <c r="F38" s="43">
        <f t="shared" si="0"/>
        <v>-2</v>
      </c>
      <c r="G38" s="43">
        <f t="shared" si="1"/>
        <v>-40</v>
      </c>
      <c r="H38" s="43"/>
      <c r="I38" s="34"/>
    </row>
    <row r="39" s="32" customFormat="1" customHeight="1" spans="1:9">
      <c r="A39" s="43">
        <v>37</v>
      </c>
      <c r="B39" s="43">
        <v>578</v>
      </c>
      <c r="C39" s="44" t="s">
        <v>306</v>
      </c>
      <c r="D39" s="45" t="s">
        <v>267</v>
      </c>
      <c r="E39" s="43">
        <v>13</v>
      </c>
      <c r="F39" s="43">
        <f t="shared" si="0"/>
        <v>-2</v>
      </c>
      <c r="G39" s="43">
        <f t="shared" si="1"/>
        <v>-40</v>
      </c>
      <c r="H39" s="43"/>
      <c r="I39" s="34"/>
    </row>
    <row r="40" s="32" customFormat="1" customHeight="1" spans="1:8">
      <c r="A40" s="43">
        <v>38</v>
      </c>
      <c r="B40" s="43">
        <v>710</v>
      </c>
      <c r="C40" s="44" t="s">
        <v>307</v>
      </c>
      <c r="D40" s="45" t="s">
        <v>272</v>
      </c>
      <c r="E40" s="43">
        <v>13</v>
      </c>
      <c r="F40" s="43">
        <f t="shared" si="0"/>
        <v>-2</v>
      </c>
      <c r="G40" s="43">
        <f t="shared" si="1"/>
        <v>-40</v>
      </c>
      <c r="H40" s="43"/>
    </row>
    <row r="41" s="32" customFormat="1" customHeight="1" spans="1:8">
      <c r="A41" s="43">
        <v>39</v>
      </c>
      <c r="B41" s="43">
        <v>377</v>
      </c>
      <c r="C41" s="44" t="s">
        <v>308</v>
      </c>
      <c r="D41" s="45" t="s">
        <v>269</v>
      </c>
      <c r="E41" s="43">
        <v>11</v>
      </c>
      <c r="F41" s="43">
        <f t="shared" si="0"/>
        <v>-4</v>
      </c>
      <c r="G41" s="43">
        <f t="shared" si="1"/>
        <v>-80</v>
      </c>
      <c r="H41" s="43"/>
    </row>
    <row r="42" s="32" customFormat="1" customHeight="1" spans="1:9">
      <c r="A42" s="43">
        <v>40</v>
      </c>
      <c r="B42" s="43">
        <v>707</v>
      </c>
      <c r="C42" s="44" t="s">
        <v>309</v>
      </c>
      <c r="D42" s="45" t="s">
        <v>267</v>
      </c>
      <c r="E42" s="43">
        <v>11</v>
      </c>
      <c r="F42" s="43">
        <f t="shared" si="0"/>
        <v>-4</v>
      </c>
      <c r="G42" s="43">
        <f t="shared" si="1"/>
        <v>-80</v>
      </c>
      <c r="H42" s="43"/>
      <c r="I42" s="34"/>
    </row>
    <row r="43" s="32" customFormat="1" customHeight="1" spans="1:8">
      <c r="A43" s="43">
        <v>41</v>
      </c>
      <c r="B43" s="43">
        <v>733</v>
      </c>
      <c r="C43" s="44" t="s">
        <v>310</v>
      </c>
      <c r="D43" s="45" t="s">
        <v>272</v>
      </c>
      <c r="E43" s="43">
        <v>11</v>
      </c>
      <c r="F43" s="43">
        <f t="shared" si="0"/>
        <v>-4</v>
      </c>
      <c r="G43" s="43">
        <f t="shared" si="1"/>
        <v>-80</v>
      </c>
      <c r="H43" s="43"/>
    </row>
    <row r="44" s="32" customFormat="1" customHeight="1" spans="1:8">
      <c r="A44" s="43">
        <v>42</v>
      </c>
      <c r="B44" s="43">
        <v>339</v>
      </c>
      <c r="C44" s="44" t="s">
        <v>311</v>
      </c>
      <c r="D44" s="45" t="s">
        <v>269</v>
      </c>
      <c r="E44" s="43">
        <v>10</v>
      </c>
      <c r="F44" s="43">
        <f t="shared" si="0"/>
        <v>-5</v>
      </c>
      <c r="G44" s="43">
        <f t="shared" si="1"/>
        <v>-100</v>
      </c>
      <c r="H44" s="43"/>
    </row>
    <row r="45" s="32" customFormat="1" customHeight="1" spans="1:9">
      <c r="A45" s="43">
        <v>43</v>
      </c>
      <c r="B45" s="43">
        <v>355</v>
      </c>
      <c r="C45" s="44" t="s">
        <v>312</v>
      </c>
      <c r="D45" s="45" t="s">
        <v>267</v>
      </c>
      <c r="E45" s="43">
        <v>10</v>
      </c>
      <c r="F45" s="43">
        <f t="shared" si="0"/>
        <v>-5</v>
      </c>
      <c r="G45" s="43">
        <f t="shared" si="1"/>
        <v>-100</v>
      </c>
      <c r="H45" s="43"/>
      <c r="I45" s="34"/>
    </row>
    <row r="46" s="32" customFormat="1" customHeight="1" spans="1:8">
      <c r="A46" s="43">
        <v>44</v>
      </c>
      <c r="B46" s="43">
        <v>591</v>
      </c>
      <c r="C46" s="44" t="s">
        <v>313</v>
      </c>
      <c r="D46" s="45" t="s">
        <v>269</v>
      </c>
      <c r="E46" s="43">
        <v>10</v>
      </c>
      <c r="F46" s="43">
        <f t="shared" si="0"/>
        <v>-5</v>
      </c>
      <c r="G46" s="43">
        <f t="shared" si="1"/>
        <v>-100</v>
      </c>
      <c r="H46" s="43"/>
    </row>
    <row r="47" s="32" customFormat="1" customHeight="1" spans="1:9">
      <c r="A47" s="43">
        <v>45</v>
      </c>
      <c r="B47" s="43">
        <v>742</v>
      </c>
      <c r="C47" s="44" t="s">
        <v>314</v>
      </c>
      <c r="D47" s="45" t="s">
        <v>267</v>
      </c>
      <c r="E47" s="43">
        <v>10</v>
      </c>
      <c r="F47" s="43">
        <f t="shared" si="0"/>
        <v>-5</v>
      </c>
      <c r="G47" s="43">
        <f t="shared" si="1"/>
        <v>-100</v>
      </c>
      <c r="H47" s="43"/>
      <c r="I47" s="34"/>
    </row>
    <row r="48" s="32" customFormat="1" customHeight="1" spans="1:9">
      <c r="A48" s="43">
        <v>46</v>
      </c>
      <c r="B48" s="43">
        <v>581</v>
      </c>
      <c r="C48" s="44" t="s">
        <v>315</v>
      </c>
      <c r="D48" s="45" t="s">
        <v>267</v>
      </c>
      <c r="E48" s="43">
        <v>9</v>
      </c>
      <c r="F48" s="43">
        <f t="shared" si="0"/>
        <v>-6</v>
      </c>
      <c r="G48" s="43">
        <f t="shared" si="1"/>
        <v>-120</v>
      </c>
      <c r="H48" s="43"/>
      <c r="I48" s="34"/>
    </row>
    <row r="49" s="32" customFormat="1" customHeight="1" spans="1:8">
      <c r="A49" s="43">
        <v>47</v>
      </c>
      <c r="B49" s="43">
        <v>52</v>
      </c>
      <c r="C49" s="44" t="s">
        <v>316</v>
      </c>
      <c r="D49" s="45" t="s">
        <v>269</v>
      </c>
      <c r="E49" s="43">
        <v>8</v>
      </c>
      <c r="F49" s="43">
        <f t="shared" si="0"/>
        <v>-7</v>
      </c>
      <c r="G49" s="43">
        <f t="shared" si="1"/>
        <v>-140</v>
      </c>
      <c r="H49" s="43"/>
    </row>
    <row r="50" s="32" customFormat="1" customHeight="1" spans="1:9">
      <c r="A50" s="43">
        <v>48</v>
      </c>
      <c r="B50" s="43">
        <v>308</v>
      </c>
      <c r="C50" s="44" t="s">
        <v>317</v>
      </c>
      <c r="D50" s="45" t="s">
        <v>267</v>
      </c>
      <c r="E50" s="43">
        <v>8</v>
      </c>
      <c r="F50" s="43">
        <f t="shared" si="0"/>
        <v>-7</v>
      </c>
      <c r="G50" s="43">
        <f t="shared" si="1"/>
        <v>-140</v>
      </c>
      <c r="H50" s="43"/>
      <c r="I50" s="34"/>
    </row>
    <row r="51" s="32" customFormat="1" customHeight="1" spans="1:8">
      <c r="A51" s="43">
        <v>49</v>
      </c>
      <c r="B51" s="43">
        <v>717</v>
      </c>
      <c r="C51" s="44" t="s">
        <v>318</v>
      </c>
      <c r="D51" s="45" t="s">
        <v>269</v>
      </c>
      <c r="E51" s="43">
        <v>8</v>
      </c>
      <c r="F51" s="43">
        <f t="shared" si="0"/>
        <v>-7</v>
      </c>
      <c r="G51" s="43">
        <f t="shared" si="1"/>
        <v>-140</v>
      </c>
      <c r="H51" s="43"/>
    </row>
    <row r="52" s="32" customFormat="1" customHeight="1" spans="1:8">
      <c r="A52" s="43">
        <v>50</v>
      </c>
      <c r="B52" s="43">
        <v>54</v>
      </c>
      <c r="C52" s="44" t="s">
        <v>319</v>
      </c>
      <c r="D52" s="45" t="s">
        <v>269</v>
      </c>
      <c r="E52" s="43">
        <v>7</v>
      </c>
      <c r="F52" s="43">
        <f t="shared" si="0"/>
        <v>-8</v>
      </c>
      <c r="G52" s="43">
        <f t="shared" si="1"/>
        <v>-160</v>
      </c>
      <c r="H52" s="43"/>
    </row>
    <row r="53" s="32" customFormat="1" customHeight="1" spans="1:8">
      <c r="A53" s="43">
        <v>51</v>
      </c>
      <c r="B53" s="43">
        <v>379</v>
      </c>
      <c r="C53" s="44" t="s">
        <v>320</v>
      </c>
      <c r="D53" s="45" t="s">
        <v>269</v>
      </c>
      <c r="E53" s="43">
        <v>7</v>
      </c>
      <c r="F53" s="43">
        <f t="shared" si="0"/>
        <v>-8</v>
      </c>
      <c r="G53" s="43">
        <f t="shared" si="1"/>
        <v>-160</v>
      </c>
      <c r="H53" s="43"/>
    </row>
    <row r="54" s="32" customFormat="1" customHeight="1" spans="1:8">
      <c r="A54" s="43">
        <v>52</v>
      </c>
      <c r="B54" s="43">
        <v>391</v>
      </c>
      <c r="C54" s="44" t="s">
        <v>321</v>
      </c>
      <c r="D54" s="45" t="s">
        <v>269</v>
      </c>
      <c r="E54" s="43">
        <v>7</v>
      </c>
      <c r="F54" s="43">
        <f t="shared" si="0"/>
        <v>-8</v>
      </c>
      <c r="G54" s="43">
        <f t="shared" si="1"/>
        <v>-160</v>
      </c>
      <c r="H54" s="43"/>
    </row>
    <row r="55" s="32" customFormat="1" customHeight="1" spans="1:8">
      <c r="A55" s="43">
        <v>53</v>
      </c>
      <c r="B55" s="43">
        <v>723</v>
      </c>
      <c r="C55" s="44" t="s">
        <v>322</v>
      </c>
      <c r="D55" s="45" t="s">
        <v>272</v>
      </c>
      <c r="E55" s="43">
        <v>7</v>
      </c>
      <c r="F55" s="43">
        <f t="shared" si="0"/>
        <v>-8</v>
      </c>
      <c r="G55" s="43">
        <f t="shared" si="1"/>
        <v>-160</v>
      </c>
      <c r="H55" s="43"/>
    </row>
    <row r="56" s="32" customFormat="1" customHeight="1" spans="1:9">
      <c r="A56" s="43">
        <v>54</v>
      </c>
      <c r="B56" s="43">
        <v>724</v>
      </c>
      <c r="C56" s="44" t="s">
        <v>323</v>
      </c>
      <c r="D56" s="45" t="s">
        <v>267</v>
      </c>
      <c r="E56" s="43">
        <v>6</v>
      </c>
      <c r="F56" s="43">
        <f t="shared" si="0"/>
        <v>-9</v>
      </c>
      <c r="G56" s="43">
        <f t="shared" si="1"/>
        <v>-180</v>
      </c>
      <c r="H56" s="43"/>
      <c r="I56" s="34"/>
    </row>
    <row r="57" s="32" customFormat="1" customHeight="1" spans="1:8">
      <c r="A57" s="43">
        <v>55</v>
      </c>
      <c r="B57" s="43">
        <v>746</v>
      </c>
      <c r="C57" s="44" t="s">
        <v>324</v>
      </c>
      <c r="D57" s="45" t="s">
        <v>269</v>
      </c>
      <c r="E57" s="43">
        <v>6</v>
      </c>
      <c r="F57" s="43">
        <f t="shared" si="0"/>
        <v>-9</v>
      </c>
      <c r="G57" s="43">
        <f t="shared" si="1"/>
        <v>-180</v>
      </c>
      <c r="H57" s="43"/>
    </row>
    <row r="58" s="32" customFormat="1" customHeight="1" spans="1:8">
      <c r="A58" s="43">
        <v>56</v>
      </c>
      <c r="B58" s="43">
        <v>347</v>
      </c>
      <c r="C58" s="44" t="s">
        <v>325</v>
      </c>
      <c r="D58" s="45" t="s">
        <v>269</v>
      </c>
      <c r="E58" s="43">
        <v>5</v>
      </c>
      <c r="F58" s="43">
        <f t="shared" si="0"/>
        <v>-10</v>
      </c>
      <c r="G58" s="43">
        <f t="shared" si="1"/>
        <v>-200</v>
      </c>
      <c r="H58" s="43"/>
    </row>
    <row r="59" s="32" customFormat="1" customHeight="1" spans="1:9">
      <c r="A59" s="43">
        <v>57</v>
      </c>
      <c r="B59" s="43">
        <v>365</v>
      </c>
      <c r="C59" s="44" t="s">
        <v>326</v>
      </c>
      <c r="D59" s="45" t="s">
        <v>267</v>
      </c>
      <c r="E59" s="43">
        <v>5</v>
      </c>
      <c r="F59" s="43">
        <f t="shared" si="0"/>
        <v>-10</v>
      </c>
      <c r="G59" s="43">
        <f t="shared" si="1"/>
        <v>-200</v>
      </c>
      <c r="H59" s="43"/>
      <c r="I59" s="34"/>
    </row>
    <row r="60" s="32" customFormat="1" customHeight="1" spans="1:9">
      <c r="A60" s="43">
        <v>58</v>
      </c>
      <c r="B60" s="43">
        <v>517</v>
      </c>
      <c r="C60" s="44" t="s">
        <v>327</v>
      </c>
      <c r="D60" s="45" t="s">
        <v>267</v>
      </c>
      <c r="E60" s="43">
        <v>5</v>
      </c>
      <c r="F60" s="43">
        <f t="shared" si="0"/>
        <v>-10</v>
      </c>
      <c r="G60" s="43">
        <f t="shared" si="1"/>
        <v>-200</v>
      </c>
      <c r="H60" s="43"/>
      <c r="I60" s="34"/>
    </row>
    <row r="61" s="32" customFormat="1" customHeight="1" spans="1:8">
      <c r="A61" s="43">
        <v>59</v>
      </c>
      <c r="B61" s="43">
        <v>573</v>
      </c>
      <c r="C61" s="44" t="s">
        <v>328</v>
      </c>
      <c r="D61" s="45" t="s">
        <v>269</v>
      </c>
      <c r="E61" s="43">
        <v>5</v>
      </c>
      <c r="F61" s="43">
        <f t="shared" si="0"/>
        <v>-10</v>
      </c>
      <c r="G61" s="43">
        <f t="shared" si="1"/>
        <v>-200</v>
      </c>
      <c r="H61" s="43"/>
    </row>
    <row r="62" s="32" customFormat="1" customHeight="1" spans="1:8">
      <c r="A62" s="43">
        <v>60</v>
      </c>
      <c r="B62" s="43">
        <v>709</v>
      </c>
      <c r="C62" s="44" t="s">
        <v>329</v>
      </c>
      <c r="D62" s="45" t="s">
        <v>269</v>
      </c>
      <c r="E62" s="43">
        <v>5</v>
      </c>
      <c r="F62" s="43">
        <f t="shared" si="0"/>
        <v>-10</v>
      </c>
      <c r="G62" s="43">
        <f t="shared" si="1"/>
        <v>-200</v>
      </c>
      <c r="H62" s="43"/>
    </row>
    <row r="63" s="33" customFormat="1" customHeight="1" spans="1:8">
      <c r="A63" s="43">
        <v>61</v>
      </c>
      <c r="B63" s="46">
        <v>102567</v>
      </c>
      <c r="C63" s="47" t="s">
        <v>330</v>
      </c>
      <c r="D63" s="45" t="s">
        <v>269</v>
      </c>
      <c r="E63" s="46">
        <v>5</v>
      </c>
      <c r="F63" s="46">
        <f t="shared" si="0"/>
        <v>-10</v>
      </c>
      <c r="G63" s="46">
        <v>0</v>
      </c>
      <c r="H63" s="48" t="s">
        <v>331</v>
      </c>
    </row>
    <row r="64" s="33" customFormat="1" customHeight="1" spans="1:8">
      <c r="A64" s="43">
        <v>62</v>
      </c>
      <c r="B64" s="46">
        <v>105267</v>
      </c>
      <c r="C64" s="47" t="s">
        <v>163</v>
      </c>
      <c r="D64" s="45" t="s">
        <v>272</v>
      </c>
      <c r="E64" s="46">
        <v>5</v>
      </c>
      <c r="F64" s="46">
        <f t="shared" si="0"/>
        <v>-10</v>
      </c>
      <c r="G64" s="46">
        <v>0</v>
      </c>
      <c r="H64" s="48" t="s">
        <v>331</v>
      </c>
    </row>
    <row r="65" s="32" customFormat="1" customHeight="1" spans="1:9">
      <c r="A65" s="43">
        <v>63</v>
      </c>
      <c r="B65" s="43">
        <v>349</v>
      </c>
      <c r="C65" s="44" t="s">
        <v>332</v>
      </c>
      <c r="D65" s="45" t="s">
        <v>269</v>
      </c>
      <c r="E65" s="43">
        <v>4</v>
      </c>
      <c r="F65" s="43">
        <f t="shared" si="0"/>
        <v>-11</v>
      </c>
      <c r="G65" s="43">
        <f t="shared" ref="G65:G70" si="2">F65*20</f>
        <v>-220</v>
      </c>
      <c r="H65" s="43"/>
      <c r="I65" s="34"/>
    </row>
    <row r="66" s="33" customFormat="1" customHeight="1" spans="1:8">
      <c r="A66" s="43">
        <v>64</v>
      </c>
      <c r="B66" s="46">
        <v>103198</v>
      </c>
      <c r="C66" s="47" t="s">
        <v>333</v>
      </c>
      <c r="D66" s="45" t="s">
        <v>269</v>
      </c>
      <c r="E66" s="46">
        <v>4</v>
      </c>
      <c r="F66" s="46">
        <f t="shared" si="0"/>
        <v>-11</v>
      </c>
      <c r="G66" s="46">
        <v>0</v>
      </c>
      <c r="H66" s="48" t="s">
        <v>331</v>
      </c>
    </row>
    <row r="67" s="32" customFormat="1" customHeight="1" spans="1:9">
      <c r="A67" s="43">
        <v>65</v>
      </c>
      <c r="B67" s="43">
        <v>329</v>
      </c>
      <c r="C67" s="44" t="s">
        <v>334</v>
      </c>
      <c r="D67" s="45" t="s">
        <v>267</v>
      </c>
      <c r="E67" s="43">
        <v>3</v>
      </c>
      <c r="F67" s="43">
        <f t="shared" ref="F67:F103" si="3">E67-15</f>
        <v>-12</v>
      </c>
      <c r="G67" s="43">
        <f t="shared" si="2"/>
        <v>-240</v>
      </c>
      <c r="H67" s="43"/>
      <c r="I67" s="34"/>
    </row>
    <row r="68" s="32" customFormat="1" customHeight="1" spans="1:9">
      <c r="A68" s="43">
        <v>66</v>
      </c>
      <c r="B68" s="43">
        <v>385</v>
      </c>
      <c r="C68" s="44" t="s">
        <v>335</v>
      </c>
      <c r="D68" s="45" t="s">
        <v>267</v>
      </c>
      <c r="E68" s="43">
        <v>3</v>
      </c>
      <c r="F68" s="43">
        <f t="shared" si="3"/>
        <v>-12</v>
      </c>
      <c r="G68" s="43">
        <f t="shared" si="2"/>
        <v>-240</v>
      </c>
      <c r="H68" s="43"/>
      <c r="I68" s="34"/>
    </row>
    <row r="69" s="32" customFormat="1" customHeight="1" spans="1:9">
      <c r="A69" s="43">
        <v>67</v>
      </c>
      <c r="B69" s="43">
        <v>706</v>
      </c>
      <c r="C69" s="44" t="s">
        <v>336</v>
      </c>
      <c r="D69" s="45" t="s">
        <v>272</v>
      </c>
      <c r="E69" s="43">
        <v>3</v>
      </c>
      <c r="F69" s="43">
        <f t="shared" si="3"/>
        <v>-12</v>
      </c>
      <c r="G69" s="43">
        <f t="shared" si="2"/>
        <v>-240</v>
      </c>
      <c r="H69" s="43"/>
      <c r="I69" s="34"/>
    </row>
    <row r="70" s="32" customFormat="1" customHeight="1" spans="1:9">
      <c r="A70" s="43">
        <v>68</v>
      </c>
      <c r="B70" s="43">
        <v>741</v>
      </c>
      <c r="C70" s="44" t="s">
        <v>337</v>
      </c>
      <c r="D70" s="45" t="s">
        <v>272</v>
      </c>
      <c r="E70" s="43">
        <v>3</v>
      </c>
      <c r="F70" s="43">
        <f t="shared" si="3"/>
        <v>-12</v>
      </c>
      <c r="G70" s="43">
        <f t="shared" si="2"/>
        <v>-240</v>
      </c>
      <c r="H70" s="43"/>
      <c r="I70" s="34"/>
    </row>
    <row r="71" s="33" customFormat="1" customHeight="1" spans="1:8">
      <c r="A71" s="43">
        <v>69</v>
      </c>
      <c r="B71" s="46">
        <v>102564</v>
      </c>
      <c r="C71" s="47" t="s">
        <v>338</v>
      </c>
      <c r="D71" s="45" t="s">
        <v>269</v>
      </c>
      <c r="E71" s="46">
        <v>3</v>
      </c>
      <c r="F71" s="46">
        <f t="shared" si="3"/>
        <v>-12</v>
      </c>
      <c r="G71" s="46">
        <v>0</v>
      </c>
      <c r="H71" s="48" t="s">
        <v>331</v>
      </c>
    </row>
    <row r="72" s="33" customFormat="1" customHeight="1" spans="1:8">
      <c r="A72" s="43">
        <v>70</v>
      </c>
      <c r="B72" s="46">
        <v>102935</v>
      </c>
      <c r="C72" s="47" t="s">
        <v>339</v>
      </c>
      <c r="D72" s="45" t="s">
        <v>269</v>
      </c>
      <c r="E72" s="46">
        <v>3</v>
      </c>
      <c r="F72" s="46">
        <f t="shared" si="3"/>
        <v>-12</v>
      </c>
      <c r="G72" s="46">
        <v>0</v>
      </c>
      <c r="H72" s="48" t="s">
        <v>331</v>
      </c>
    </row>
    <row r="73" s="32" customFormat="1" customHeight="1" spans="1:9">
      <c r="A73" s="43">
        <v>71</v>
      </c>
      <c r="B73" s="43">
        <v>357</v>
      </c>
      <c r="C73" s="44" t="s">
        <v>340</v>
      </c>
      <c r="D73" s="45" t="s">
        <v>269</v>
      </c>
      <c r="E73" s="43">
        <v>2</v>
      </c>
      <c r="F73" s="43">
        <f t="shared" si="3"/>
        <v>-13</v>
      </c>
      <c r="G73" s="43">
        <f t="shared" ref="G73:G79" si="4">F73*20</f>
        <v>-260</v>
      </c>
      <c r="H73" s="43"/>
      <c r="I73" s="34"/>
    </row>
    <row r="74" s="32" customFormat="1" customHeight="1" spans="1:9">
      <c r="A74" s="43">
        <v>72</v>
      </c>
      <c r="B74" s="43">
        <v>367</v>
      </c>
      <c r="C74" s="44" t="s">
        <v>341</v>
      </c>
      <c r="D74" s="45" t="s">
        <v>269</v>
      </c>
      <c r="E74" s="43">
        <v>2</v>
      </c>
      <c r="F74" s="43">
        <f t="shared" si="3"/>
        <v>-13</v>
      </c>
      <c r="G74" s="43">
        <f t="shared" si="4"/>
        <v>-260</v>
      </c>
      <c r="H74" s="43"/>
      <c r="I74" s="34"/>
    </row>
    <row r="75" s="32" customFormat="1" customHeight="1" spans="1:9">
      <c r="A75" s="43">
        <v>73</v>
      </c>
      <c r="B75" s="43">
        <v>730</v>
      </c>
      <c r="C75" s="44" t="s">
        <v>342</v>
      </c>
      <c r="D75" s="45" t="s">
        <v>267</v>
      </c>
      <c r="E75" s="43">
        <v>2</v>
      </c>
      <c r="F75" s="43">
        <f t="shared" si="3"/>
        <v>-13</v>
      </c>
      <c r="G75" s="43">
        <f t="shared" si="4"/>
        <v>-260</v>
      </c>
      <c r="H75" s="43"/>
      <c r="I75" s="34"/>
    </row>
    <row r="76" s="32" customFormat="1" customHeight="1" spans="1:9">
      <c r="A76" s="43">
        <v>74</v>
      </c>
      <c r="B76" s="43">
        <v>737</v>
      </c>
      <c r="C76" s="44" t="s">
        <v>343</v>
      </c>
      <c r="D76" s="45" t="s">
        <v>269</v>
      </c>
      <c r="E76" s="43">
        <v>2</v>
      </c>
      <c r="F76" s="43">
        <f t="shared" si="3"/>
        <v>-13</v>
      </c>
      <c r="G76" s="43">
        <f t="shared" si="4"/>
        <v>-260</v>
      </c>
      <c r="H76" s="43"/>
      <c r="I76" s="34"/>
    </row>
    <row r="77" s="32" customFormat="1" customHeight="1" spans="1:9">
      <c r="A77" s="43">
        <v>75</v>
      </c>
      <c r="B77" s="43">
        <v>582</v>
      </c>
      <c r="C77" s="44" t="s">
        <v>344</v>
      </c>
      <c r="D77" s="45" t="s">
        <v>267</v>
      </c>
      <c r="E77" s="43">
        <v>1</v>
      </c>
      <c r="F77" s="43">
        <f t="shared" si="3"/>
        <v>-14</v>
      </c>
      <c r="G77" s="43">
        <f t="shared" si="4"/>
        <v>-280</v>
      </c>
      <c r="H77" s="43"/>
      <c r="I77" s="34"/>
    </row>
    <row r="78" s="32" customFormat="1" customHeight="1" spans="1:9">
      <c r="A78" s="43">
        <v>76</v>
      </c>
      <c r="B78" s="43">
        <v>740</v>
      </c>
      <c r="C78" s="44" t="s">
        <v>345</v>
      </c>
      <c r="D78" s="45" t="s">
        <v>272</v>
      </c>
      <c r="E78" s="43">
        <v>1</v>
      </c>
      <c r="F78" s="43">
        <f t="shared" si="3"/>
        <v>-14</v>
      </c>
      <c r="G78" s="43">
        <f t="shared" si="4"/>
        <v>-280</v>
      </c>
      <c r="H78" s="43"/>
      <c r="I78" s="34"/>
    </row>
    <row r="79" s="32" customFormat="1" customHeight="1" spans="1:9">
      <c r="A79" s="43">
        <v>77</v>
      </c>
      <c r="B79" s="43">
        <v>743</v>
      </c>
      <c r="C79" s="44" t="s">
        <v>346</v>
      </c>
      <c r="D79" s="45" t="s">
        <v>272</v>
      </c>
      <c r="E79" s="43">
        <v>1</v>
      </c>
      <c r="F79" s="43">
        <f t="shared" si="3"/>
        <v>-14</v>
      </c>
      <c r="G79" s="43">
        <f t="shared" si="4"/>
        <v>-280</v>
      </c>
      <c r="H79" s="43"/>
      <c r="I79" s="34"/>
    </row>
    <row r="80" s="33" customFormat="1" customHeight="1" spans="1:8">
      <c r="A80" s="43">
        <v>78</v>
      </c>
      <c r="B80" s="46">
        <v>101453</v>
      </c>
      <c r="C80" s="47" t="s">
        <v>347</v>
      </c>
      <c r="D80" s="45" t="s">
        <v>269</v>
      </c>
      <c r="E80" s="46">
        <v>1</v>
      </c>
      <c r="F80" s="46">
        <f t="shared" si="3"/>
        <v>-14</v>
      </c>
      <c r="G80" s="46">
        <v>0</v>
      </c>
      <c r="H80" s="48" t="s">
        <v>331</v>
      </c>
    </row>
    <row r="81" s="33" customFormat="1" customHeight="1" spans="1:8">
      <c r="A81" s="43">
        <v>79</v>
      </c>
      <c r="B81" s="46">
        <v>102479</v>
      </c>
      <c r="C81" s="47" t="s">
        <v>348</v>
      </c>
      <c r="D81" s="45" t="s">
        <v>269</v>
      </c>
      <c r="E81" s="46">
        <v>1</v>
      </c>
      <c r="F81" s="46">
        <f t="shared" si="3"/>
        <v>-14</v>
      </c>
      <c r="G81" s="46">
        <v>0</v>
      </c>
      <c r="H81" s="48" t="s">
        <v>331</v>
      </c>
    </row>
    <row r="82" s="33" customFormat="1" customHeight="1" spans="1:8">
      <c r="A82" s="43">
        <v>80</v>
      </c>
      <c r="B82" s="46">
        <v>104838</v>
      </c>
      <c r="C82" s="47" t="s">
        <v>349</v>
      </c>
      <c r="D82" s="45" t="s">
        <v>272</v>
      </c>
      <c r="E82" s="46">
        <v>1</v>
      </c>
      <c r="F82" s="46">
        <f t="shared" si="3"/>
        <v>-14</v>
      </c>
      <c r="G82" s="46">
        <v>0</v>
      </c>
      <c r="H82" s="48" t="s">
        <v>331</v>
      </c>
    </row>
    <row r="83" s="32" customFormat="1" customHeight="1" spans="1:9">
      <c r="A83" s="43">
        <v>81</v>
      </c>
      <c r="B83" s="50">
        <v>750</v>
      </c>
      <c r="C83" s="51" t="s">
        <v>30</v>
      </c>
      <c r="D83" s="43"/>
      <c r="E83" s="43">
        <v>0</v>
      </c>
      <c r="F83" s="43">
        <f t="shared" si="3"/>
        <v>-15</v>
      </c>
      <c r="G83" s="43">
        <f t="shared" ref="G83:G87" si="5">F83*20</f>
        <v>-300</v>
      </c>
      <c r="H83" s="43"/>
      <c r="I83" s="34"/>
    </row>
    <row r="84" s="32" customFormat="1" customHeight="1" spans="1:9">
      <c r="A84" s="43">
        <v>82</v>
      </c>
      <c r="B84" s="50">
        <v>387</v>
      </c>
      <c r="C84" s="51" t="s">
        <v>50</v>
      </c>
      <c r="D84" s="43"/>
      <c r="E84" s="43">
        <v>0</v>
      </c>
      <c r="F84" s="43">
        <f t="shared" si="3"/>
        <v>-15</v>
      </c>
      <c r="G84" s="43">
        <f t="shared" si="5"/>
        <v>-300</v>
      </c>
      <c r="H84" s="43"/>
      <c r="I84" s="34"/>
    </row>
    <row r="85" s="33" customFormat="1" customHeight="1" spans="1:9">
      <c r="A85" s="46">
        <v>83</v>
      </c>
      <c r="B85" s="52">
        <v>102934</v>
      </c>
      <c r="C85" s="53" t="s">
        <v>82</v>
      </c>
      <c r="D85" s="46"/>
      <c r="E85" s="46">
        <v>0</v>
      </c>
      <c r="F85" s="46">
        <f t="shared" si="3"/>
        <v>-15</v>
      </c>
      <c r="G85" s="46">
        <v>0</v>
      </c>
      <c r="H85" s="48" t="s">
        <v>331</v>
      </c>
      <c r="I85" s="61"/>
    </row>
    <row r="86" s="32" customFormat="1" customHeight="1" spans="1:9">
      <c r="A86" s="43">
        <v>84</v>
      </c>
      <c r="B86" s="50">
        <v>754</v>
      </c>
      <c r="C86" s="51" t="s">
        <v>95</v>
      </c>
      <c r="D86" s="43"/>
      <c r="E86" s="43">
        <v>0</v>
      </c>
      <c r="F86" s="43">
        <f t="shared" si="3"/>
        <v>-15</v>
      </c>
      <c r="G86" s="43">
        <f t="shared" si="5"/>
        <v>-300</v>
      </c>
      <c r="H86" s="43"/>
      <c r="I86" s="34"/>
    </row>
    <row r="87" s="32" customFormat="1" customHeight="1" spans="1:9">
      <c r="A87" s="43">
        <v>85</v>
      </c>
      <c r="B87" s="50">
        <v>745</v>
      </c>
      <c r="C87" s="51" t="s">
        <v>129</v>
      </c>
      <c r="D87" s="43"/>
      <c r="E87" s="43">
        <v>0</v>
      </c>
      <c r="F87" s="43">
        <f t="shared" si="3"/>
        <v>-15</v>
      </c>
      <c r="G87" s="43">
        <f t="shared" si="5"/>
        <v>-300</v>
      </c>
      <c r="H87" s="43"/>
      <c r="I87" s="34"/>
    </row>
    <row r="88" s="33" customFormat="1" customHeight="1" spans="1:9">
      <c r="A88" s="46">
        <v>86</v>
      </c>
      <c r="B88" s="52">
        <v>103639</v>
      </c>
      <c r="C88" s="53" t="s">
        <v>133</v>
      </c>
      <c r="D88" s="46"/>
      <c r="E88" s="46">
        <v>0</v>
      </c>
      <c r="F88" s="46">
        <f t="shared" si="3"/>
        <v>-15</v>
      </c>
      <c r="G88" s="46">
        <v>0</v>
      </c>
      <c r="H88" s="48" t="s">
        <v>331</v>
      </c>
      <c r="I88" s="61"/>
    </row>
    <row r="89" s="33" customFormat="1" customHeight="1" spans="1:9">
      <c r="A89" s="46">
        <v>87</v>
      </c>
      <c r="B89" s="52">
        <v>102565</v>
      </c>
      <c r="C89" s="53" t="s">
        <v>138</v>
      </c>
      <c r="D89" s="46"/>
      <c r="E89" s="46">
        <v>0</v>
      </c>
      <c r="F89" s="46">
        <f t="shared" si="3"/>
        <v>-15</v>
      </c>
      <c r="G89" s="46">
        <v>0</v>
      </c>
      <c r="H89" s="48" t="s">
        <v>331</v>
      </c>
      <c r="I89" s="61"/>
    </row>
    <row r="90" s="33" customFormat="1" customHeight="1" spans="1:9">
      <c r="A90" s="46">
        <v>88</v>
      </c>
      <c r="B90" s="52">
        <v>103199</v>
      </c>
      <c r="C90" s="53" t="s">
        <v>142</v>
      </c>
      <c r="D90" s="46"/>
      <c r="E90" s="46">
        <v>0</v>
      </c>
      <c r="F90" s="46">
        <f t="shared" si="3"/>
        <v>-15</v>
      </c>
      <c r="G90" s="46">
        <v>0</v>
      </c>
      <c r="H90" s="48" t="s">
        <v>331</v>
      </c>
      <c r="I90" s="61"/>
    </row>
    <row r="91" s="32" customFormat="1" customHeight="1" spans="1:9">
      <c r="A91" s="43">
        <v>89</v>
      </c>
      <c r="B91" s="50">
        <v>748</v>
      </c>
      <c r="C91" s="51" t="s">
        <v>147</v>
      </c>
      <c r="D91" s="43"/>
      <c r="E91" s="43">
        <v>0</v>
      </c>
      <c r="F91" s="43">
        <f t="shared" si="3"/>
        <v>-15</v>
      </c>
      <c r="G91" s="43">
        <f t="shared" ref="G91:G97" si="6">F91*20</f>
        <v>-300</v>
      </c>
      <c r="H91" s="43"/>
      <c r="I91" s="34"/>
    </row>
    <row r="92" s="32" customFormat="1" customHeight="1" spans="1:9">
      <c r="A92" s="43">
        <v>90</v>
      </c>
      <c r="B92" s="54">
        <v>539</v>
      </c>
      <c r="C92" s="55" t="s">
        <v>167</v>
      </c>
      <c r="D92" s="43"/>
      <c r="E92" s="43">
        <v>0</v>
      </c>
      <c r="F92" s="43">
        <f t="shared" si="3"/>
        <v>-15</v>
      </c>
      <c r="G92" s="43">
        <f t="shared" si="6"/>
        <v>-300</v>
      </c>
      <c r="H92" s="43"/>
      <c r="I92" s="34"/>
    </row>
    <row r="93" s="32" customFormat="1" customHeight="1" spans="1:9">
      <c r="A93" s="43">
        <v>91</v>
      </c>
      <c r="B93" s="50">
        <v>594</v>
      </c>
      <c r="C93" s="51" t="s">
        <v>178</v>
      </c>
      <c r="D93" s="43"/>
      <c r="E93" s="43">
        <v>0</v>
      </c>
      <c r="F93" s="43">
        <f t="shared" si="3"/>
        <v>-15</v>
      </c>
      <c r="G93" s="43">
        <f t="shared" si="6"/>
        <v>-300</v>
      </c>
      <c r="H93" s="43"/>
      <c r="I93" s="34"/>
    </row>
    <row r="94" s="32" customFormat="1" customHeight="1" spans="1:9">
      <c r="A94" s="43">
        <v>92</v>
      </c>
      <c r="B94" s="50">
        <v>752</v>
      </c>
      <c r="C94" s="51" t="s">
        <v>191</v>
      </c>
      <c r="D94" s="43"/>
      <c r="E94" s="43">
        <v>0</v>
      </c>
      <c r="F94" s="43">
        <f t="shared" si="3"/>
        <v>-15</v>
      </c>
      <c r="G94" s="43">
        <f t="shared" si="6"/>
        <v>-300</v>
      </c>
      <c r="H94" s="43"/>
      <c r="I94" s="34"/>
    </row>
    <row r="95" s="32" customFormat="1" customHeight="1" spans="1:9">
      <c r="A95" s="43">
        <v>93</v>
      </c>
      <c r="B95" s="50">
        <v>753</v>
      </c>
      <c r="C95" s="51" t="s">
        <v>193</v>
      </c>
      <c r="D95" s="43"/>
      <c r="E95" s="43">
        <v>0</v>
      </c>
      <c r="F95" s="43">
        <f t="shared" si="3"/>
        <v>-15</v>
      </c>
      <c r="G95" s="43">
        <f t="shared" si="6"/>
        <v>-300</v>
      </c>
      <c r="H95" s="43"/>
      <c r="I95" s="34"/>
    </row>
    <row r="96" s="32" customFormat="1" customHeight="1" spans="1:9">
      <c r="A96" s="43">
        <v>94</v>
      </c>
      <c r="B96" s="50">
        <v>545</v>
      </c>
      <c r="C96" s="51" t="s">
        <v>197</v>
      </c>
      <c r="D96" s="43"/>
      <c r="E96" s="43">
        <v>0</v>
      </c>
      <c r="F96" s="43">
        <f t="shared" si="3"/>
        <v>-15</v>
      </c>
      <c r="G96" s="43">
        <f t="shared" si="6"/>
        <v>-300</v>
      </c>
      <c r="H96" s="43"/>
      <c r="I96" s="34"/>
    </row>
    <row r="97" s="32" customFormat="1" customHeight="1" spans="1:9">
      <c r="A97" s="43">
        <v>95</v>
      </c>
      <c r="B97" s="50">
        <v>713</v>
      </c>
      <c r="C97" s="51" t="s">
        <v>203</v>
      </c>
      <c r="D97" s="43"/>
      <c r="E97" s="43">
        <v>0</v>
      </c>
      <c r="F97" s="43">
        <f t="shared" si="3"/>
        <v>-15</v>
      </c>
      <c r="G97" s="43">
        <f t="shared" si="6"/>
        <v>-300</v>
      </c>
      <c r="H97" s="43"/>
      <c r="I97" s="34"/>
    </row>
    <row r="98" s="33" customFormat="1" customHeight="1" spans="1:9">
      <c r="A98" s="46">
        <v>96</v>
      </c>
      <c r="B98" s="52">
        <v>102478</v>
      </c>
      <c r="C98" s="53" t="s">
        <v>207</v>
      </c>
      <c r="D98" s="46"/>
      <c r="E98" s="46">
        <v>0</v>
      </c>
      <c r="F98" s="46">
        <f t="shared" si="3"/>
        <v>-15</v>
      </c>
      <c r="G98" s="46">
        <v>0</v>
      </c>
      <c r="H98" s="48" t="s">
        <v>331</v>
      </c>
      <c r="I98" s="61"/>
    </row>
    <row r="99" s="33" customFormat="1" customHeight="1" spans="1:9">
      <c r="A99" s="46">
        <v>97</v>
      </c>
      <c r="B99" s="52">
        <v>104430</v>
      </c>
      <c r="C99" s="53" t="s">
        <v>209</v>
      </c>
      <c r="D99" s="46"/>
      <c r="E99" s="46">
        <v>0</v>
      </c>
      <c r="F99" s="46">
        <f t="shared" si="3"/>
        <v>-15</v>
      </c>
      <c r="G99" s="46">
        <v>0</v>
      </c>
      <c r="H99" s="48" t="s">
        <v>331</v>
      </c>
      <c r="I99" s="61"/>
    </row>
    <row r="100" s="33" customFormat="1" customHeight="1" spans="1:9">
      <c r="A100" s="46">
        <v>98</v>
      </c>
      <c r="B100" s="52">
        <v>104429</v>
      </c>
      <c r="C100" s="53" t="s">
        <v>211</v>
      </c>
      <c r="D100" s="46"/>
      <c r="E100" s="46">
        <v>0</v>
      </c>
      <c r="F100" s="46">
        <f t="shared" si="3"/>
        <v>-15</v>
      </c>
      <c r="G100" s="46">
        <v>0</v>
      </c>
      <c r="H100" s="48" t="s">
        <v>331</v>
      </c>
      <c r="I100" s="61"/>
    </row>
    <row r="101" s="33" customFormat="1" customHeight="1" spans="1:9">
      <c r="A101" s="46">
        <v>99</v>
      </c>
      <c r="B101" s="52">
        <v>104428</v>
      </c>
      <c r="C101" s="53" t="s">
        <v>215</v>
      </c>
      <c r="D101" s="46"/>
      <c r="E101" s="46">
        <v>0</v>
      </c>
      <c r="F101" s="46">
        <f t="shared" si="3"/>
        <v>-15</v>
      </c>
      <c r="G101" s="46">
        <v>0</v>
      </c>
      <c r="H101" s="48" t="s">
        <v>331</v>
      </c>
      <c r="I101" s="61"/>
    </row>
    <row r="102" s="33" customFormat="1" customHeight="1" spans="1:9">
      <c r="A102" s="46">
        <v>100</v>
      </c>
      <c r="B102" s="56">
        <v>105396</v>
      </c>
      <c r="C102" s="57" t="s">
        <v>218</v>
      </c>
      <c r="D102" s="46"/>
      <c r="E102" s="46">
        <v>0</v>
      </c>
      <c r="F102" s="46">
        <f t="shared" si="3"/>
        <v>-15</v>
      </c>
      <c r="G102" s="46">
        <v>0</v>
      </c>
      <c r="H102" s="48" t="s">
        <v>331</v>
      </c>
      <c r="I102" s="61"/>
    </row>
    <row r="103" s="33" customFormat="1" customHeight="1" spans="1:9">
      <c r="A103" s="46">
        <v>101</v>
      </c>
      <c r="B103" s="52">
        <v>104533</v>
      </c>
      <c r="C103" s="53" t="s">
        <v>219</v>
      </c>
      <c r="D103" s="46"/>
      <c r="E103" s="46">
        <v>0</v>
      </c>
      <c r="F103" s="46">
        <f t="shared" si="3"/>
        <v>-15</v>
      </c>
      <c r="G103" s="46">
        <v>0</v>
      </c>
      <c r="H103" s="48" t="s">
        <v>331</v>
      </c>
      <c r="I103" s="61"/>
    </row>
    <row r="104" s="32" customFormat="1" customHeight="1" spans="1:8">
      <c r="A104" s="58"/>
      <c r="B104" s="37" t="s">
        <v>350</v>
      </c>
      <c r="C104" s="59"/>
      <c r="D104" s="60"/>
      <c r="E104" s="58">
        <v>949</v>
      </c>
      <c r="F104" s="58"/>
      <c r="G104" s="58">
        <f>SUM(G35:G103)</f>
        <v>-9720</v>
      </c>
      <c r="H104" s="58">
        <v>1320</v>
      </c>
    </row>
  </sheetData>
  <mergeCells count="1">
    <mergeCell ref="A1:H1"/>
  </mergeCells>
  <pageMargins left="0.75" right="0.75" top="1" bottom="1" header="0.511805555555556" footer="0.511805555555556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8"/>
  <sheetViews>
    <sheetView workbookViewId="0">
      <selection activeCell="C18" sqref="C18"/>
    </sheetView>
  </sheetViews>
  <sheetFormatPr defaultColWidth="9" defaultRowHeight="24" customHeight="1" outlineLevelRow="7"/>
  <cols>
    <col min="1" max="1" width="9.375" style="2"/>
    <col min="2" max="2" width="10.625" style="3" customWidth="1"/>
    <col min="3" max="3" width="10.625" style="4" customWidth="1"/>
    <col min="4" max="4" width="13" style="3" customWidth="1"/>
    <col min="5" max="5" width="13.625" style="3" customWidth="1"/>
    <col min="6" max="6" width="14.25" style="5" customWidth="1"/>
    <col min="7" max="7" width="13.25" style="5" customWidth="1"/>
    <col min="8" max="8" width="10.875" style="6" customWidth="1"/>
    <col min="9" max="9" width="9.75" style="7" customWidth="1"/>
    <col min="10" max="10" width="9.75" style="8" customWidth="1"/>
    <col min="11" max="11" width="9.5" style="9" customWidth="1"/>
    <col min="12" max="12" width="11.5" style="10" customWidth="1"/>
    <col min="13" max="16384" width="9" style="11"/>
  </cols>
  <sheetData>
    <row r="1" s="1" customFormat="1" customHeight="1" spans="1:12">
      <c r="A1" s="12" t="s">
        <v>5</v>
      </c>
      <c r="B1" s="12" t="s">
        <v>351</v>
      </c>
      <c r="C1" s="13" t="s">
        <v>352</v>
      </c>
      <c r="D1" s="12" t="s">
        <v>353</v>
      </c>
      <c r="E1" s="12" t="s">
        <v>354</v>
      </c>
      <c r="F1" s="14" t="s">
        <v>355</v>
      </c>
      <c r="G1" s="14" t="s">
        <v>356</v>
      </c>
      <c r="H1" s="15" t="s">
        <v>357</v>
      </c>
      <c r="I1" s="21" t="s">
        <v>358</v>
      </c>
      <c r="J1" s="22" t="s">
        <v>359</v>
      </c>
      <c r="K1" s="23" t="s">
        <v>360</v>
      </c>
      <c r="L1" s="24" t="s">
        <v>361</v>
      </c>
    </row>
    <row r="2" customHeight="1" spans="1:12">
      <c r="A2" s="12" t="s">
        <v>91</v>
      </c>
      <c r="B2" s="16">
        <v>356700</v>
      </c>
      <c r="C2" s="17">
        <v>92742.555556135</v>
      </c>
      <c r="D2" s="16">
        <v>483073.93</v>
      </c>
      <c r="E2" s="16">
        <v>131258</v>
      </c>
      <c r="F2" s="18">
        <f t="shared" ref="F2:F8" si="0">D2/B2</f>
        <v>1.3542863190356</v>
      </c>
      <c r="G2" s="18">
        <f t="shared" ref="G2:G8" si="1">E2/C2</f>
        <v>1.41529418952179</v>
      </c>
      <c r="H2" s="19">
        <v>16</v>
      </c>
      <c r="I2" s="25">
        <v>1</v>
      </c>
      <c r="J2" s="26">
        <f>I2*-3</f>
        <v>-3</v>
      </c>
      <c r="K2" s="27">
        <v>367.6</v>
      </c>
      <c r="L2" s="28">
        <v>2120</v>
      </c>
    </row>
    <row r="3" customHeight="1" spans="1:12">
      <c r="A3" s="12" t="s">
        <v>43</v>
      </c>
      <c r="B3" s="16">
        <v>467343</v>
      </c>
      <c r="C3" s="17">
        <v>120394.27461873</v>
      </c>
      <c r="D3" s="16">
        <v>604365.3</v>
      </c>
      <c r="E3" s="16">
        <v>166389.85</v>
      </c>
      <c r="F3" s="20">
        <f t="shared" si="0"/>
        <v>1.29319429198683</v>
      </c>
      <c r="G3" s="20">
        <f t="shared" si="1"/>
        <v>1.38204121854574</v>
      </c>
      <c r="H3" s="19">
        <v>18</v>
      </c>
      <c r="I3" s="25">
        <v>2</v>
      </c>
      <c r="J3" s="26">
        <f>I3*-3</f>
        <v>-6</v>
      </c>
      <c r="K3" s="27">
        <v>433.3</v>
      </c>
      <c r="L3" s="29"/>
    </row>
    <row r="4" customHeight="1" spans="1:12">
      <c r="A4" s="12" t="s">
        <v>25</v>
      </c>
      <c r="B4" s="16">
        <v>291759</v>
      </c>
      <c r="C4" s="17">
        <v>67572.137250954</v>
      </c>
      <c r="D4" s="16">
        <v>366663</v>
      </c>
      <c r="E4" s="16">
        <v>103869.86</v>
      </c>
      <c r="F4" s="20">
        <f t="shared" si="0"/>
        <v>1.25673244013038</v>
      </c>
      <c r="G4" s="20">
        <f t="shared" si="1"/>
        <v>1.5371699671751</v>
      </c>
      <c r="H4" s="19">
        <v>1</v>
      </c>
      <c r="I4" s="25">
        <v>0</v>
      </c>
      <c r="J4" s="26">
        <f>I4*-3</f>
        <v>0</v>
      </c>
      <c r="K4" s="27">
        <v>124.3</v>
      </c>
      <c r="L4" s="29"/>
    </row>
    <row r="5" customHeight="1" spans="1:12">
      <c r="A5" s="12" t="s">
        <v>28</v>
      </c>
      <c r="B5" s="16">
        <v>1007649</v>
      </c>
      <c r="C5" s="17">
        <v>237814.547180698</v>
      </c>
      <c r="D5" s="16">
        <v>1051384.79</v>
      </c>
      <c r="E5" s="16">
        <v>300850.2</v>
      </c>
      <c r="F5" s="20">
        <f t="shared" si="0"/>
        <v>1.04340379437681</v>
      </c>
      <c r="G5" s="20">
        <f t="shared" si="1"/>
        <v>1.26506222418516</v>
      </c>
      <c r="H5" s="19">
        <v>26</v>
      </c>
      <c r="I5" s="25">
        <v>8</v>
      </c>
      <c r="J5" s="26">
        <v>-15</v>
      </c>
      <c r="K5" s="27">
        <v>515</v>
      </c>
      <c r="L5" s="29"/>
    </row>
    <row r="6" customHeight="1" spans="1:12">
      <c r="A6" s="12" t="s">
        <v>34</v>
      </c>
      <c r="B6" s="16">
        <v>741669</v>
      </c>
      <c r="C6" s="17">
        <v>187745.675553313</v>
      </c>
      <c r="D6" s="16">
        <v>769362.52</v>
      </c>
      <c r="E6" s="16">
        <v>207680.07</v>
      </c>
      <c r="F6" s="20">
        <f t="shared" si="0"/>
        <v>1.03733946005563</v>
      </c>
      <c r="G6" s="20">
        <f t="shared" si="1"/>
        <v>1.10617764903473</v>
      </c>
      <c r="H6" s="19">
        <v>19</v>
      </c>
      <c r="I6" s="25">
        <v>6</v>
      </c>
      <c r="J6" s="26">
        <v>-15</v>
      </c>
      <c r="K6" s="27">
        <v>368.1</v>
      </c>
      <c r="L6" s="29"/>
    </row>
    <row r="7" customHeight="1" spans="1:12">
      <c r="A7" s="12" t="s">
        <v>31</v>
      </c>
      <c r="B7" s="16">
        <v>752766</v>
      </c>
      <c r="C7" s="17">
        <v>205152.934710511</v>
      </c>
      <c r="D7" s="16">
        <v>753527.95</v>
      </c>
      <c r="E7" s="16">
        <v>222992.92</v>
      </c>
      <c r="F7" s="20">
        <f t="shared" si="0"/>
        <v>1.00101220033848</v>
      </c>
      <c r="G7" s="20">
        <f t="shared" si="1"/>
        <v>1.08695944474137</v>
      </c>
      <c r="H7" s="19">
        <v>21</v>
      </c>
      <c r="I7" s="25">
        <v>11</v>
      </c>
      <c r="J7" s="26">
        <v>-15</v>
      </c>
      <c r="K7" s="27">
        <v>148.3</v>
      </c>
      <c r="L7" s="29"/>
    </row>
    <row r="8" s="1" customFormat="1" customHeight="1" spans="1:12">
      <c r="A8" s="12" t="s">
        <v>350</v>
      </c>
      <c r="B8" s="12">
        <f>SUM(B2:B7)</f>
        <v>3617886</v>
      </c>
      <c r="C8" s="13">
        <f>SUM(C2:C7)</f>
        <v>911422.124870341</v>
      </c>
      <c r="D8" s="12">
        <f>SUM(D2:D7)</f>
        <v>4028377.49</v>
      </c>
      <c r="E8" s="12">
        <f>SUM(E2:E7)</f>
        <v>1133040.9</v>
      </c>
      <c r="F8" s="14">
        <f t="shared" si="0"/>
        <v>1.11346169835092</v>
      </c>
      <c r="G8" s="14">
        <f t="shared" si="1"/>
        <v>1.24315711576695</v>
      </c>
      <c r="H8" s="15">
        <f>SUM(H2:H7)</f>
        <v>101</v>
      </c>
      <c r="I8" s="21">
        <f>SUM(I2:I7)</f>
        <v>28</v>
      </c>
      <c r="J8" s="22"/>
      <c r="K8" s="23">
        <f>SUM(K2:K7)</f>
        <v>1956.6</v>
      </c>
      <c r="L8" s="24"/>
    </row>
  </sheetData>
  <sortState ref="A2:G8">
    <sortCondition ref="F2" descending="1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101家考核目标</vt:lpstr>
      <vt:lpstr>销售、超毛奖励</vt:lpstr>
      <vt:lpstr>PK门店奖励</vt:lpstr>
      <vt:lpstr>积分兑换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2019-01-08T13:12:00Z</dcterms:created>
  <dcterms:modified xsi:type="dcterms:W3CDTF">2019-02-14T09:10:44Z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