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2" activeTab="2"/>
  </bookViews>
  <sheets>
    <sheet name="Sheet1" sheetId="1" state="hidden" r:id="rId1"/>
    <sheet name="Sheet2" sheetId="2" state="hidden" r:id="rId2"/>
    <sheet name="门店完成情况" sheetId="4" r:id="rId3"/>
    <sheet name="Sheet3" sheetId="3" state="hidden" r:id="rId4"/>
    <sheet name="个人完成情况" sheetId="5" r:id="rId5"/>
  </sheets>
  <externalReferences>
    <externalReference r:id="rId11"/>
    <externalReference r:id="rId12"/>
  </externalReferences>
  <definedNames>
    <definedName name="_xlnm._FilterDatabase" localSheetId="3" hidden="1">Sheet3!$A$1:$O$41</definedName>
    <definedName name="_xlnm._FilterDatabase" localSheetId="0" hidden="1">Sheet1!$A$1:$R$115</definedName>
    <definedName name="_xlnm._FilterDatabase" localSheetId="1" hidden="1">Sheet2!$A$1:$D$113</definedName>
    <definedName name="_xlnm._FilterDatabase" localSheetId="2" hidden="1">门店完成情况!$A$2:$H$116</definedName>
    <definedName name="_xlnm._FilterDatabase" localSheetId="4" hidden="1">个人完成情况!$A$3:$N$496</definedName>
  </definedNames>
  <calcPr calcId="144525" concurrentCalc="0"/>
</workbook>
</file>

<file path=xl/sharedStrings.xml><?xml version="1.0" encoding="utf-8"?>
<sst xmlns="http://schemas.openxmlformats.org/spreadsheetml/2006/main" count="2637" uniqueCount="943">
  <si>
    <t>序号</t>
  </si>
  <si>
    <t>门店id</t>
  </si>
  <si>
    <t>片区</t>
  </si>
  <si>
    <t>门店类型</t>
  </si>
  <si>
    <t>门店名</t>
  </si>
  <si>
    <t xml:space="preserve">3yue </t>
  </si>
  <si>
    <t>月均</t>
  </si>
  <si>
    <t>任务</t>
  </si>
  <si>
    <t>旗舰片</t>
  </si>
  <si>
    <t>T</t>
  </si>
  <si>
    <t>四川太极旗舰店</t>
  </si>
  <si>
    <t>城郊一片</t>
  </si>
  <si>
    <t>A1</t>
  </si>
  <si>
    <t>四川太极邛崃中心药店</t>
  </si>
  <si>
    <t>城中片区</t>
  </si>
  <si>
    <t>四川太极浆洗街药店</t>
  </si>
  <si>
    <t>四川太极青羊区北东街店</t>
  </si>
  <si>
    <t>东南片区</t>
  </si>
  <si>
    <t>成都成汉太极大药房有限公司</t>
  </si>
  <si>
    <t>西北片区</t>
  </si>
  <si>
    <t>四川太极青羊区十二桥药店</t>
  </si>
  <si>
    <t>A2</t>
  </si>
  <si>
    <t>四川太极五津西路药店</t>
  </si>
  <si>
    <t>四川太极高新区民丰大道西段药店</t>
  </si>
  <si>
    <t>四川太极成华区万科路药店</t>
  </si>
  <si>
    <t>四川太极成华区华泰路药店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</si>
  <si>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</si>
  <si>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</si>
  <si>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</si>
  <si>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</si>
  <si>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A3</t>
  </si>
  <si>
    <t>四川太极大邑县晋原镇内蒙古大道桃源药店</t>
  </si>
  <si>
    <t>四川太极新津邓双镇岷江店</t>
  </si>
  <si>
    <t>四川太极红星店</t>
  </si>
  <si>
    <t>四川太极双林路药店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</si>
  <si>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</si>
  <si>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</si>
  <si>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</si>
  <si>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</si>
  <si>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四川太极郫县郫筒镇一环路东南段药店</t>
  </si>
  <si>
    <t>四川太极新乐中街药店</t>
  </si>
  <si>
    <t>四川太极高新天久北巷药店</t>
  </si>
  <si>
    <t>四川太极锦江区榕声路店</t>
  </si>
  <si>
    <t>四川太极锦江区观音桥街药店</t>
  </si>
  <si>
    <t>城郊二片</t>
  </si>
  <si>
    <t>四川太极崇州市崇阳镇尚贤坊街药店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</si>
  <si>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</si>
  <si>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</si>
  <si>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</si>
  <si>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</si>
  <si>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</si>
  <si>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</si>
  <si>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四川太极金牛区银河北街药店</t>
  </si>
  <si>
    <t>B1</t>
  </si>
  <si>
    <t>四川太极邛崃市临邛镇洪川小区药店</t>
  </si>
  <si>
    <t>四川太极大邑县沙渠镇方圆路药店</t>
  </si>
  <si>
    <t>四川太极大邑县晋原镇东街药店</t>
  </si>
  <si>
    <t>四川太极人民中路店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</si>
  <si>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</si>
  <si>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</si>
  <si>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</si>
  <si>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</si>
  <si>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</si>
  <si>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</si>
  <si>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</si>
  <si>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</si>
  <si>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</si>
  <si>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四川太极怀远店</t>
  </si>
  <si>
    <t>四川太极温江店</t>
  </si>
  <si>
    <t>四川太极都江堰药店</t>
  </si>
  <si>
    <t>四川太极金带街药店</t>
  </si>
  <si>
    <t>四川太极温江区公平街道江安路药店</t>
  </si>
  <si>
    <t>四川太极西部店</t>
  </si>
  <si>
    <t>四川太极枣子巷药店</t>
  </si>
  <si>
    <t>四川太极武侯区佳灵路药店</t>
  </si>
  <si>
    <t>四川太极青羊区贝森北路药店</t>
  </si>
  <si>
    <t>四川太极成华区西林一街药店</t>
  </si>
  <si>
    <t>B2</t>
  </si>
  <si>
    <t>四川太极邛崃市临邛镇长安大道药店</t>
  </si>
  <si>
    <t>四川太极大邑县晋原镇子龙路店</t>
  </si>
  <si>
    <t>四川太极大邑县晋源镇东壕沟段药店</t>
  </si>
  <si>
    <t>四川太极大邑县晋原镇通达东路五段药店</t>
  </si>
  <si>
    <t>四川太极大邑县新场镇文昌街药店</t>
  </si>
  <si>
    <t>四川太极锦江区柳翠路药店</t>
  </si>
  <si>
    <t>四川太极锦江区劼人路药店</t>
  </si>
  <si>
    <t>四川太极青羊区童子街药店</t>
  </si>
  <si>
    <t>四川太极高新区新下街药店</t>
  </si>
  <si>
    <t>四川太极崇州中心店</t>
  </si>
  <si>
    <t>四川太极都江堰景中路店</t>
  </si>
  <si>
    <t>四川太极都江堰奎光路中段药店</t>
  </si>
  <si>
    <t xml:space="preserve">四川太极崇州市崇阳镇永康东路药店 </t>
  </si>
  <si>
    <t>四川太极锦江区梨花街药店</t>
  </si>
  <si>
    <t>四川太极沙河源药店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</si>
  <si>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</si>
  <si>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</si>
  <si>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</si>
  <si>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</si>
  <si>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</si>
  <si>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C1</t>
  </si>
  <si>
    <t>四川太极邛崃市临邛镇翠荫街药店</t>
  </si>
  <si>
    <t>四川太极邛崃市羊安镇永康大道药店</t>
  </si>
  <si>
    <t>四川太极大邑县安仁镇千禧街药店</t>
  </si>
  <si>
    <t>四川太极大邑县晋原镇潘家街药店</t>
  </si>
  <si>
    <t>四川太极兴义镇万兴路药店</t>
  </si>
  <si>
    <t>四川太极五津西路二药店</t>
  </si>
  <si>
    <t>四川太极新津县五津镇武阳西路药店</t>
  </si>
  <si>
    <t>四川太极双流县西航港街道锦华路一段药店</t>
  </si>
  <si>
    <t>四川太极双流区东升街道三强西路药店</t>
  </si>
  <si>
    <t>四川太极成华区华康路药店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</si>
  <si>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</si>
  <si>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</si>
  <si>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</si>
  <si>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</si>
  <si>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</si>
  <si>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四川太极大药房连锁有限公司武侯区聚萃街药店</t>
  </si>
  <si>
    <t>四川太极武侯区大华街药店</t>
  </si>
  <si>
    <t>C2</t>
  </si>
  <si>
    <t>大邑北街</t>
  </si>
  <si>
    <t>四川太极龙泉驿区龙泉街道驿生路药店</t>
  </si>
  <si>
    <t>四川太极锦江区静明路药店</t>
  </si>
  <si>
    <t>四川太极武侯区丝竹路药店</t>
  </si>
  <si>
    <t>四川太极金牛区解放路药店</t>
  </si>
  <si>
    <t>四川太极龙潭西路店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</si>
  <si>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</si>
  <si>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</si>
  <si>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</si>
  <si>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</si>
  <si>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</si>
  <si>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</si>
  <si>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四川太极崇州市崇阳镇蜀州中路药店</t>
  </si>
  <si>
    <t>四川太极成华区新怡路店</t>
  </si>
  <si>
    <t>蜀辉路店</t>
  </si>
  <si>
    <t>四川太极新都区新都街道万和北路药店</t>
  </si>
  <si>
    <t>四川太极武侯区大悦路药店</t>
  </si>
  <si>
    <t>四川太极金牛区银沙路药店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</si>
  <si>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</si>
  <si>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</si>
  <si>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</si>
  <si>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</si>
  <si>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</si>
  <si>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</si>
  <si>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</si>
  <si>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</si>
  <si>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</si>
  <si>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</si>
  <si>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</si>
  <si>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</si>
  <si>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</si>
  <si>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</si>
  <si>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</si>
  <si>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</si>
  <si>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</si>
  <si>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</si>
  <si>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</si>
  <si>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</si>
  <si>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</si>
  <si>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</si>
  <si>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</si>
  <si>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</si>
  <si>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</si>
  <si>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</si>
  <si>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</si>
  <si>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</si>
  <si>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</si>
  <si>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</si>
  <si>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</si>
  <si>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</si>
  <si>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</si>
  <si>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</si>
  <si>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</si>
  <si>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</si>
  <si>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</si>
  <si>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</si>
  <si>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</si>
  <si>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</si>
  <si>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</si>
  <si>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1档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</si>
  <si>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</si>
  <si>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</si>
  <si>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</si>
  <si>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</si>
  <si>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</si>
  <si>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</si>
  <si>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</si>
  <si>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</si>
  <si>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</si>
  <si>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</si>
  <si>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</si>
  <si>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</si>
  <si>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</si>
  <si>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</si>
  <si>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</si>
  <si>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</si>
  <si>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</si>
  <si>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</si>
  <si>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</si>
  <si>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</si>
  <si>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</si>
  <si>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</si>
  <si>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</si>
  <si>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</si>
  <si>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</si>
  <si>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</si>
  <si>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</si>
  <si>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</si>
  <si>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</si>
  <si>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</si>
  <si>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</si>
  <si>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</si>
  <si>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</si>
  <si>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</si>
  <si>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</si>
  <si>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</si>
  <si>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</si>
  <si>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</si>
  <si>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</si>
  <si>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</si>
  <si>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</si>
  <si>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</si>
  <si>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</si>
  <si>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</si>
  <si>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</si>
  <si>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</si>
  <si>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</si>
  <si>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</si>
  <si>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</si>
  <si>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</si>
  <si>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</si>
  <si>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</si>
  <si>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</si>
  <si>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</si>
  <si>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</si>
  <si>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</si>
  <si>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</si>
  <si>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</si>
  <si>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</si>
  <si>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</si>
  <si>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</si>
  <si>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</si>
  <si>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</si>
  <si>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</si>
  <si>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</si>
  <si>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</si>
  <si>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</si>
  <si>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</si>
  <si>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</si>
  <si>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</si>
  <si>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</si>
  <si>
    <t>10月品牌月鲁南系列完成情况</t>
  </si>
  <si>
    <t>实际完成情况</t>
  </si>
  <si>
    <t>完成情况</t>
  </si>
  <si>
    <t>是否完成任务</t>
  </si>
  <si>
    <r>
      <rPr>
        <sz val="11"/>
        <rFont val="宋体"/>
        <charset val="134"/>
        <scheme val="minor"/>
      </rPr>
      <t>四川太极青羊区十二桥药店</t>
    </r>
    <r>
      <rPr>
        <sz val="11"/>
        <color rgb="FFFF0000"/>
        <rFont val="宋体"/>
        <charset val="134"/>
        <scheme val="minor"/>
      </rPr>
      <t>（按10天核算）</t>
    </r>
  </si>
  <si>
    <t>是</t>
  </si>
  <si>
    <t>否</t>
  </si>
  <si>
    <t>合计</t>
  </si>
  <si>
    <t>总结：10月公司合计销售454691.19元（含外销2657.06元），任务完成率118.3%</t>
  </si>
  <si>
    <t>类别</t>
  </si>
  <si>
    <t>货品ID</t>
  </si>
  <si>
    <t>品名</t>
  </si>
  <si>
    <t>规格</t>
  </si>
  <si>
    <t>消费者优惠活动</t>
  </si>
  <si>
    <t>晒单奖励</t>
  </si>
  <si>
    <t>供货价</t>
  </si>
  <si>
    <t>零售价</t>
  </si>
  <si>
    <t>前台毛利率</t>
  </si>
  <si>
    <t>活动毛利率</t>
  </si>
  <si>
    <t>常见病用药</t>
  </si>
  <si>
    <t>,</t>
  </si>
  <si>
    <t>荆防颗粒OTC</t>
  </si>
  <si>
    <t>15g*10袋</t>
  </si>
  <si>
    <t>第二盒半价</t>
  </si>
  <si>
    <t>柴银口服液OTC</t>
  </si>
  <si>
    <t>20ml*9支</t>
  </si>
  <si>
    <t>桔贝合剂OTC</t>
  </si>
  <si>
    <t>10ml*6支</t>
  </si>
  <si>
    <t>枸橼酸莫沙必利片</t>
  </si>
  <si>
    <t>5mgx24片</t>
  </si>
  <si>
    <t>银黄含化片OTC</t>
  </si>
  <si>
    <t>24片/袋</t>
  </si>
  <si>
    <t>二盒七折</t>
  </si>
  <si>
    <r>
      <rPr>
        <sz val="10"/>
        <color rgb="FF000000"/>
        <rFont val="宋体"/>
        <charset val="134"/>
      </rPr>
      <t>晒单奖励</t>
    </r>
    <r>
      <rPr>
        <sz val="10"/>
        <color rgb="FFFF0000"/>
        <rFont val="宋体"/>
        <charset val="134"/>
      </rPr>
      <t>2元/组</t>
    </r>
  </si>
  <si>
    <t>奥利司他胶囊OTC</t>
  </si>
  <si>
    <t>60mg*24粒</t>
  </si>
  <si>
    <t>买二得三</t>
  </si>
  <si>
    <r>
      <rPr>
        <sz val="10"/>
        <color rgb="FF000000"/>
        <rFont val="宋体"/>
        <charset val="134"/>
      </rPr>
      <t>晒单一盒奖励15元；买二得三奖励40元/组。</t>
    </r>
    <r>
      <rPr>
        <sz val="10"/>
        <color rgb="FFFF0000"/>
        <rFont val="宋体"/>
        <charset val="134"/>
      </rPr>
      <t>不再享受原毛利段奖励。</t>
    </r>
  </si>
  <si>
    <t>慢性病</t>
  </si>
  <si>
    <t>苯磺酸左旋氨氯地平片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</si>
  <si>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</si>
  <si>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</si>
  <si>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</si>
  <si>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</si>
  <si>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</si>
  <si>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</si>
  <si>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</si>
  <si>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脉络舒通丸</t>
  </si>
  <si>
    <t>12g*6瓶 浓缩水丸</t>
  </si>
  <si>
    <t>安神补脑液OTC</t>
  </si>
  <si>
    <t>10ml*20支</t>
  </si>
  <si>
    <t>买三得四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</si>
  <si>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3元/盒</t>
    </r>
  </si>
  <si>
    <t>瑞舒伐他汀钙片</t>
  </si>
  <si>
    <t>5mgx28片</t>
  </si>
  <si>
    <t>孟鲁司特钠咀嚼片</t>
  </si>
  <si>
    <t>5mgx12片</t>
  </si>
  <si>
    <t>孟鲁司特钠片</t>
  </si>
  <si>
    <t>10mgx12片</t>
  </si>
  <si>
    <t>单硝酸异山梨酯缓释片</t>
  </si>
  <si>
    <t>40mgx24片</t>
  </si>
  <si>
    <t>慢病药</t>
  </si>
  <si>
    <t>40mg*28片</t>
  </si>
  <si>
    <t>鼻渊通窍颗粒</t>
  </si>
  <si>
    <t>15g*15袋</t>
  </si>
  <si>
    <t>单硝酸异山梨酯片(鲁南欣康)</t>
  </si>
  <si>
    <t>20mgx48片</t>
  </si>
  <si>
    <t>20mg*36片</t>
  </si>
  <si>
    <t>盐酸坦洛新缓释胶囊</t>
  </si>
  <si>
    <t>0.2mg*12粒</t>
  </si>
  <si>
    <t>茵栀黄颗粒</t>
  </si>
  <si>
    <t>3gx10袋</t>
  </si>
  <si>
    <t>参芪降糖颗粒</t>
  </si>
  <si>
    <t>慢病用药</t>
  </si>
  <si>
    <t>银杏叶片</t>
  </si>
  <si>
    <t>9.6mg*24片</t>
  </si>
  <si>
    <t>人参固本口服液OTC</t>
  </si>
  <si>
    <t>10ml*14支</t>
  </si>
  <si>
    <t>买一得二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</si>
  <si>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20元/盒</t>
    </r>
    <r>
      <rPr>
        <sz val="10"/>
        <color rgb="FFFF0000"/>
        <rFont val="宋体"/>
        <charset val="134"/>
      </rPr>
      <t>（不含赠品）</t>
    </r>
  </si>
  <si>
    <t>川蛭通络胶囊</t>
  </si>
  <si>
    <t>0.25g*24粒</t>
  </si>
  <si>
    <t>普济痔疮栓</t>
  </si>
  <si>
    <t>1.3gx10粒</t>
  </si>
  <si>
    <t>两盒立减12元</t>
  </si>
  <si>
    <t>奥美拉唑肠溶片</t>
  </si>
  <si>
    <t>10mg*28片</t>
  </si>
  <si>
    <t>聚甲酚磺醛栓</t>
  </si>
  <si>
    <t>90mg*6枚</t>
  </si>
  <si>
    <t>儿童止咳药</t>
  </si>
  <si>
    <t>小儿消积止咳口服液</t>
  </si>
  <si>
    <t>10mlx10支</t>
  </si>
  <si>
    <t>两盒立减15元</t>
  </si>
  <si>
    <r>
      <rPr>
        <sz val="10"/>
        <color rgb="FF000000"/>
        <rFont val="宋体"/>
        <charset val="134"/>
      </rPr>
      <t>晒单奖励</t>
    </r>
    <r>
      <rPr>
        <sz val="10"/>
        <color rgb="FF000000"/>
        <rFont val="宋体"/>
        <charset val="134"/>
      </rPr>
      <t>2元/盒</t>
    </r>
  </si>
  <si>
    <t>醋氯芬酸肠溶片</t>
  </si>
  <si>
    <t>25mg*48片</t>
  </si>
  <si>
    <t>两盒立减9元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</si>
  <si>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</si>
  <si>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</si>
  <si>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</si>
  <si>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</si>
  <si>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</si>
  <si>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</si>
  <si>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</si>
  <si>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</si>
  <si>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</si>
  <si>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酮咯酸氨丁三醇胶囊</t>
  </si>
  <si>
    <t>10mg*4粒</t>
  </si>
  <si>
    <t>两盒立省20元</t>
  </si>
  <si>
    <t>法罗培南钠片</t>
  </si>
  <si>
    <t>0.2g*3片</t>
  </si>
  <si>
    <t>两盒立省30元</t>
  </si>
  <si>
    <t>盐酸布替萘芬乳膏OTC</t>
  </si>
  <si>
    <t>10g:0.1g</t>
  </si>
  <si>
    <t>两盒立省7元</t>
  </si>
  <si>
    <r>
      <rPr>
        <sz val="10"/>
        <color rgb="FF000000"/>
        <rFont val="宋体"/>
        <charset val="134"/>
      </rPr>
      <t>晒单奖励：①一单销售一盒奖励1元；②一单销售二盒奖励3元；</t>
    </r>
    <r>
      <rPr>
        <sz val="10"/>
        <color rgb="FFFF0000"/>
        <rFont val="宋体"/>
        <charset val="134"/>
      </rPr>
      <t>不再享受其余奖励。</t>
    </r>
  </si>
  <si>
    <t>复方氯唑沙宗片(鲁南贝特片)</t>
  </si>
  <si>
    <t>125mg:150mgx24片</t>
  </si>
  <si>
    <t>盐酸西替利嗪糖浆</t>
  </si>
  <si>
    <t>120ml（0.1%）</t>
  </si>
  <si>
    <t>两盒立省8元</t>
  </si>
  <si>
    <t>西吡氯铵含片</t>
  </si>
  <si>
    <t>2mg*24片</t>
  </si>
  <si>
    <t>两盒立省9元</t>
  </si>
  <si>
    <t>10月鲁南系列完成情况</t>
  </si>
  <si>
    <t>个人销售情况（晒单品种不参与超额奖励）</t>
  </si>
  <si>
    <t>人员id</t>
  </si>
  <si>
    <t>人员名</t>
  </si>
  <si>
    <t>职务</t>
  </si>
  <si>
    <t>个人任务</t>
  </si>
  <si>
    <t>参与晒单品种</t>
  </si>
  <si>
    <t>非晒单品种</t>
  </si>
  <si>
    <t>任务完成情况</t>
  </si>
  <si>
    <t>门店是否完成任务</t>
  </si>
  <si>
    <t>超额奖励</t>
  </si>
  <si>
    <t>差额处罚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</si>
  <si>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</si>
  <si>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</si>
  <si>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</si>
  <si>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</si>
  <si>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</si>
  <si>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</si>
  <si>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</si>
  <si>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</si>
  <si>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</si>
  <si>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</si>
  <si>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</si>
  <si>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</si>
  <si>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</si>
  <si>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</si>
  <si>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</si>
  <si>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</si>
  <si>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</si>
  <si>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席梦琳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</si>
  <si>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</si>
  <si>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</si>
  <si>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</si>
  <si>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</si>
  <si>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</si>
  <si>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</si>
  <si>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</si>
  <si>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</si>
  <si>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</si>
  <si>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</si>
  <si>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</si>
  <si>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</si>
  <si>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</si>
  <si>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</si>
  <si>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</si>
  <si>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</si>
  <si>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</si>
  <si>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</si>
  <si>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</si>
  <si>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</si>
  <si>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</si>
  <si>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</si>
  <si>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</si>
  <si>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</si>
  <si>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</si>
  <si>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</si>
  <si>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</si>
  <si>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</si>
  <si>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</si>
  <si>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</si>
  <si>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</si>
  <si>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</si>
  <si>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</si>
  <si>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</si>
  <si>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</si>
  <si>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</si>
  <si>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</si>
  <si>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</si>
  <si>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</si>
  <si>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舒思玉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</si>
  <si>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</si>
  <si>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</si>
  <si>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</si>
  <si>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</si>
  <si>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</si>
  <si>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</si>
  <si>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</si>
  <si>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杨苗</t>
  </si>
  <si>
    <t>李雪梅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</si>
  <si>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</si>
  <si>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</si>
  <si>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</si>
  <si>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</si>
  <si>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</si>
  <si>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</si>
  <si>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</si>
  <si>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</si>
  <si>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</si>
  <si>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苏婷婷</t>
  </si>
  <si>
    <t>实习生（7.16日进公司）</t>
  </si>
  <si>
    <t>王旭</t>
  </si>
  <si>
    <t>郑娇</t>
  </si>
  <si>
    <t>沈艳洁</t>
  </si>
  <si>
    <t>实习生2019年7月进入公司</t>
  </si>
  <si>
    <t>胡建梅</t>
  </si>
  <si>
    <t>邓洋</t>
  </si>
  <si>
    <t>杨菊</t>
  </si>
  <si>
    <t>李茂霞</t>
  </si>
  <si>
    <t>试用期员工</t>
  </si>
  <si>
    <t xml:space="preserve">刘丹 </t>
  </si>
  <si>
    <t>林霞</t>
  </si>
  <si>
    <t>付蓉</t>
  </si>
  <si>
    <t>赵雅丽</t>
  </si>
  <si>
    <t>何丽萍</t>
  </si>
  <si>
    <t>易月红</t>
  </si>
  <si>
    <t>晏祥春</t>
  </si>
  <si>
    <t>杨科</t>
  </si>
  <si>
    <t>周有惠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</si>
  <si>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</si>
  <si>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</si>
  <si>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</si>
  <si>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</si>
  <si>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</si>
  <si>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</si>
  <si>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</si>
  <si>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</si>
  <si>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</si>
  <si>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</si>
  <si>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</si>
  <si>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</si>
  <si>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</si>
  <si>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</si>
  <si>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袁晓捷（销售员）</t>
  </si>
  <si>
    <t>刘娟</t>
  </si>
  <si>
    <t>马代龙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</si>
  <si>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</si>
  <si>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</si>
  <si>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</si>
  <si>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</si>
  <si>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</si>
  <si>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</si>
  <si>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</si>
  <si>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</si>
  <si>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四川太极大邑县晋原镇北街药店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</si>
  <si>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</si>
  <si>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</si>
  <si>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</si>
  <si>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</si>
  <si>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</si>
  <si>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</si>
  <si>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</si>
  <si>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</si>
  <si>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</si>
  <si>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</si>
  <si>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</si>
  <si>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>陈素琴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</si>
  <si>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</si>
  <si>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</si>
  <si>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</si>
  <si>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</si>
  <si>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</si>
  <si>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</si>
  <si>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</si>
  <si>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/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</si>
  <si>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</si>
  <si>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</si>
  <si>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</si>
  <si>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</si>
  <si>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</si>
  <si>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</si>
  <si>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</si>
  <si>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</si>
  <si>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</si>
  <si>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</si>
  <si>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</si>
  <si>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</si>
  <si>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</si>
  <si>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</si>
  <si>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</si>
  <si>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胡荣琼</t>
  </si>
  <si>
    <t>员工</t>
  </si>
  <si>
    <t>汤雪芹</t>
  </si>
  <si>
    <t>张登玉（销售员）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</si>
  <si>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</si>
  <si>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</si>
  <si>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</si>
  <si>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</si>
  <si>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</si>
  <si>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</si>
  <si>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</si>
  <si>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</si>
  <si>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</si>
  <si>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</si>
  <si>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</si>
  <si>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</si>
  <si>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</si>
  <si>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</si>
  <si>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</si>
  <si>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</si>
  <si>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</si>
  <si>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</si>
  <si>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</si>
  <si>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</si>
  <si>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</si>
  <si>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</si>
  <si>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</si>
  <si>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</si>
  <si>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</si>
  <si>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</si>
  <si>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</si>
  <si>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</si>
  <si>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</si>
  <si>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</si>
  <si>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黄鑫</t>
  </si>
  <si>
    <t>纪莉萍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</si>
  <si>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</si>
  <si>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</si>
  <si>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</si>
  <si>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</si>
  <si>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</si>
  <si>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</si>
  <si>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</si>
  <si>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</si>
  <si>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</si>
  <si>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</si>
  <si>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</si>
  <si>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</si>
  <si>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</si>
  <si>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</si>
  <si>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</si>
  <si>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</si>
  <si>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</si>
  <si>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</si>
  <si>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</si>
  <si>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</si>
  <si>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</si>
  <si>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</si>
  <si>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</si>
  <si>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</si>
  <si>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</si>
  <si>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</si>
  <si>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</si>
  <si>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</si>
  <si>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 xml:space="preserve">张阳 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</si>
  <si>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</si>
  <si>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</si>
  <si>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</si>
  <si>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</si>
  <si>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</si>
  <si>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</si>
  <si>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</si>
  <si>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</si>
  <si>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</si>
  <si>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</si>
  <si>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</si>
  <si>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</si>
  <si>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>张丽莎</t>
  </si>
  <si>
    <t>任情（实习）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</si>
  <si>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</si>
  <si>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</si>
  <si>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</si>
  <si>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</si>
  <si>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</si>
  <si>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</si>
  <si>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</si>
  <si>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</si>
  <si>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</si>
  <si>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</si>
  <si>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</si>
  <si>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</si>
  <si>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</si>
  <si>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张光群（梨花街）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</si>
  <si>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</si>
  <si>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</si>
  <si>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</si>
  <si>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</si>
  <si>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</si>
  <si>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</si>
  <si>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张玲（梨花街）</t>
  </si>
  <si>
    <t>李佳岭（梨花街）</t>
  </si>
  <si>
    <t>余志彬（梨花街）</t>
  </si>
  <si>
    <t>张娟娟（梨花街）</t>
  </si>
  <si>
    <t>李静（梨花街）</t>
  </si>
  <si>
    <t>阮丽（梨花街）</t>
  </si>
  <si>
    <t>彭关敏（梨花街）</t>
  </si>
  <si>
    <t>代珍慧（梨花街）</t>
  </si>
  <si>
    <t>毛茜（梨花街）</t>
  </si>
  <si>
    <t>王晓雁（梨花街）</t>
  </si>
  <si>
    <t>李莎（梨花街）</t>
  </si>
  <si>
    <t>梁静容（梨花街）</t>
  </si>
  <si>
    <t>李苗（梨花街）</t>
  </si>
  <si>
    <t>谭凤旭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</si>
  <si>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</si>
  <si>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</si>
  <si>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</si>
  <si>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</si>
  <si>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</si>
  <si>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</si>
  <si>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</si>
  <si>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</si>
  <si>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</si>
  <si>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</si>
  <si>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</si>
  <si>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</si>
  <si>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</si>
  <si>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</si>
  <si>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</si>
  <si>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</si>
  <si>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岳聪华</t>
  </si>
  <si>
    <t>实习生2019年7.4日进公司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</si>
  <si>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</si>
  <si>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</si>
  <si>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</si>
  <si>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</si>
  <si>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</si>
  <si>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</si>
  <si>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</si>
  <si>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</si>
  <si>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袁红桃</t>
  </si>
  <si>
    <t>周炫岑</t>
  </si>
  <si>
    <t>赵芮莹</t>
  </si>
  <si>
    <t>刘学兰</t>
  </si>
  <si>
    <t>唐璇</t>
  </si>
  <si>
    <t>张美顺</t>
  </si>
  <si>
    <t>江月红</t>
  </si>
  <si>
    <t>四川太极金牛区蜀汉路药店</t>
  </si>
  <si>
    <t>余济秀</t>
  </si>
  <si>
    <t>龚诗清</t>
  </si>
  <si>
    <t>实习生（2019.07.09入职）</t>
  </si>
  <si>
    <t>李洋米</t>
  </si>
  <si>
    <t xml:space="preserve">代志斌 </t>
  </si>
  <si>
    <t>刘秀琼</t>
  </si>
  <si>
    <t>杨红</t>
  </si>
  <si>
    <t>谢坤秀</t>
  </si>
  <si>
    <t>龙利</t>
  </si>
  <si>
    <t>马艺芮</t>
  </si>
  <si>
    <t>曹娉</t>
  </si>
  <si>
    <t>胡欣</t>
  </si>
  <si>
    <t>陈东梅</t>
  </si>
  <si>
    <t>试用期营业员</t>
  </si>
  <si>
    <t>叶焕颜</t>
  </si>
  <si>
    <t xml:space="preserve">刘樽 </t>
  </si>
  <si>
    <t>代珍慧</t>
  </si>
  <si>
    <t>冯丽娟</t>
  </si>
  <si>
    <t>李莹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</si>
  <si>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</si>
  <si>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</si>
  <si>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</si>
  <si>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</si>
  <si>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</si>
  <si>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</si>
  <si>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陈思敏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</si>
  <si>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</si>
  <si>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</si>
  <si>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</si>
  <si>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</si>
  <si>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</si>
  <si>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</si>
  <si>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</si>
  <si>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</si>
  <si>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</si>
  <si>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</si>
  <si>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</si>
  <si>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</si>
  <si>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</si>
  <si>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</si>
  <si>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</si>
  <si>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</si>
  <si>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</si>
  <si>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</si>
  <si>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</si>
  <si>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</si>
  <si>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</si>
  <si>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</si>
  <si>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</si>
  <si>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谭庆娟</t>
  </si>
  <si>
    <t>张光群</t>
  </si>
  <si>
    <t>申彩文</t>
  </si>
  <si>
    <t xml:space="preserve">谢琴 </t>
  </si>
  <si>
    <t>李静</t>
  </si>
  <si>
    <t>廖桂英</t>
  </si>
  <si>
    <t>李金华</t>
  </si>
  <si>
    <t>黄长菊</t>
  </si>
  <si>
    <t>张娟娟</t>
  </si>
  <si>
    <t>吴凤兰</t>
  </si>
  <si>
    <t>马昕</t>
  </si>
  <si>
    <t>唐文琼</t>
  </si>
  <si>
    <t>李佳岭</t>
  </si>
  <si>
    <t>阴静</t>
  </si>
  <si>
    <t>阮丽</t>
  </si>
  <si>
    <t>阳玲</t>
  </si>
  <si>
    <t>毛茜</t>
  </si>
  <si>
    <t>余志彬</t>
  </si>
  <si>
    <t>彭关敏</t>
  </si>
  <si>
    <t>张玲</t>
  </si>
  <si>
    <t>王晓雁</t>
  </si>
  <si>
    <t>李莎</t>
  </si>
  <si>
    <t>梁静容</t>
  </si>
  <si>
    <t>范珂君</t>
  </si>
  <si>
    <t>实习生（医生组）</t>
  </si>
  <si>
    <t>李苗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</si>
  <si>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</si>
  <si>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</si>
  <si>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</si>
  <si>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</si>
  <si>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</si>
  <si>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</si>
  <si>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</si>
  <si>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</si>
  <si>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</si>
  <si>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</si>
  <si>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</si>
  <si>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</si>
  <si>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</si>
  <si>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</si>
  <si>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</si>
  <si>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</si>
  <si>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</si>
  <si>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</si>
  <si>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</si>
  <si>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</si>
  <si>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</si>
  <si>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</si>
  <si>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</si>
  <si>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营业员（试用期）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</si>
  <si>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</si>
  <si>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</si>
  <si>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</si>
  <si>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</si>
  <si>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</si>
  <si>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</si>
  <si>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</si>
  <si>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</si>
  <si>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</si>
  <si>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</si>
  <si>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</si>
  <si>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</si>
  <si>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</si>
  <si>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</si>
  <si>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</si>
  <si>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</si>
  <si>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</si>
  <si>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</si>
  <si>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</si>
  <si>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</si>
  <si>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实习生7.6</t>
  </si>
  <si>
    <t>罗豪</t>
  </si>
  <si>
    <t>实习生（4.12）</t>
  </si>
  <si>
    <t xml:space="preserve">冯莉 </t>
  </si>
  <si>
    <t>羊玉梅（销售员）</t>
  </si>
  <si>
    <t xml:space="preserve">辜瑞琪 </t>
  </si>
  <si>
    <t xml:space="preserve">周思 </t>
  </si>
  <si>
    <t>王锐锋</t>
  </si>
  <si>
    <t>刘莉</t>
  </si>
  <si>
    <t>冯元香</t>
  </si>
  <si>
    <t>付能梅</t>
  </si>
  <si>
    <t>王佳</t>
  </si>
  <si>
    <t>张阿几</t>
  </si>
  <si>
    <t>彭志萍</t>
  </si>
  <si>
    <t>刘明慧</t>
  </si>
  <si>
    <t>邹加露</t>
  </si>
  <si>
    <t>刘霞</t>
  </si>
  <si>
    <t>刘珏宏</t>
  </si>
  <si>
    <t>李漫</t>
  </si>
  <si>
    <t>代茜澜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</si>
  <si>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</si>
  <si>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</si>
  <si>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</si>
  <si>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</si>
  <si>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</si>
  <si>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</si>
  <si>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</si>
  <si>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</si>
  <si>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</si>
  <si>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</si>
  <si>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</si>
  <si>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</si>
  <si>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</si>
  <si>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</si>
  <si>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>李银萍</t>
  </si>
  <si>
    <t>汤艺</t>
  </si>
  <si>
    <t>胡昕燕</t>
  </si>
  <si>
    <t>邹惠</t>
  </si>
  <si>
    <t>涂超男</t>
  </si>
  <si>
    <t>钟世豪</t>
  </si>
  <si>
    <t>贾静</t>
  </si>
  <si>
    <t>刘新</t>
  </si>
  <si>
    <t>何英</t>
  </si>
  <si>
    <t>胡华</t>
  </si>
  <si>
    <t>郭吉娜</t>
  </si>
  <si>
    <t>钟友群</t>
  </si>
  <si>
    <t>赵君兰</t>
  </si>
  <si>
    <t>李金霏</t>
  </si>
  <si>
    <t>李明磊</t>
  </si>
  <si>
    <t>实习生20190710入职</t>
  </si>
  <si>
    <t>黄桃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</si>
  <si>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</si>
  <si>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</si>
  <si>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</si>
  <si>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</si>
  <si>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</si>
  <si>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</si>
  <si>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</si>
  <si>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</si>
  <si>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</si>
  <si>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唐静</t>
  </si>
  <si>
    <t>王婷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</si>
  <si>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</si>
  <si>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</si>
  <si>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</si>
  <si>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</si>
  <si>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</si>
  <si>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</si>
  <si>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</si>
  <si>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</si>
  <si>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</si>
  <si>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</si>
  <si>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</si>
  <si>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</si>
  <si>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</si>
  <si>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</si>
  <si>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</si>
  <si>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</si>
  <si>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</si>
  <si>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</si>
  <si>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李思琪</t>
  </si>
  <si>
    <t>梁睿</t>
  </si>
  <si>
    <t>王慧</t>
  </si>
  <si>
    <t>王馨</t>
  </si>
  <si>
    <t>贺春芳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</si>
  <si>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</si>
  <si>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</si>
  <si>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</si>
  <si>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</si>
  <si>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</si>
  <si>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</si>
  <si>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</si>
  <si>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</si>
  <si>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</si>
  <si>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</si>
  <si>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</si>
  <si>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</si>
  <si>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</si>
  <si>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</si>
  <si>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</si>
  <si>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</si>
  <si>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</si>
  <si>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</si>
  <si>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</si>
  <si>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</si>
  <si>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</si>
  <si>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</si>
  <si>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</si>
  <si>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</si>
  <si>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四川太极新津县五津镇五津西路二药房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</si>
  <si>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</si>
  <si>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</si>
  <si>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</si>
  <si>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</si>
  <si>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</si>
  <si>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</si>
  <si>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</si>
  <si>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</si>
  <si>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</si>
  <si>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</si>
  <si>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</si>
  <si>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</si>
  <si>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</si>
  <si>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</si>
  <si>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</si>
  <si>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</si>
  <si>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</si>
  <si>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</si>
  <si>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</si>
  <si>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</si>
  <si>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李凤霞</t>
  </si>
  <si>
    <t>覃顺洪</t>
  </si>
  <si>
    <t>杨怡珩</t>
  </si>
  <si>
    <t>实习生（2019.7.8）</t>
  </si>
  <si>
    <t>陈本静</t>
  </si>
  <si>
    <t>实习生（2019.4.9）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</si>
</sst>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0"/>
      <color rgb="FFFF0000"/>
      <name val="宋体"/>
      <charset val="134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33" fillId="7" borderId="11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2" borderId="3" xfId="0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6" fillId="0" borderId="3" xfId="11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/>
    </xf>
    <xf numFmtId="0" fontId="13" fillId="0" borderId="0" xfId="0" applyFont="1">
      <alignment vertical="center"/>
    </xf>
    <xf numFmtId="0" fontId="10" fillId="0" borderId="3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left"/>
    </xf>
    <xf numFmtId="0" fontId="15" fillId="0" borderId="0" xfId="0" applyFont="1">
      <alignment vertical="center"/>
    </xf>
    <xf numFmtId="0" fontId="16" fillId="0" borderId="0" xfId="0" applyFont="1" applyFill="1">
      <alignment vertical="center"/>
    </xf>
    <xf numFmtId="0" fontId="15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6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4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40065;&#213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40065;&#21335;10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3661.19</v>
          </cell>
        </row>
        <row r="6">
          <cell r="A6">
            <v>54</v>
          </cell>
          <cell r="B6">
            <v>9996.41</v>
          </cell>
        </row>
        <row r="7">
          <cell r="A7">
            <v>56</v>
          </cell>
          <cell r="B7">
            <v>2510.11</v>
          </cell>
        </row>
        <row r="8">
          <cell r="A8">
            <v>307</v>
          </cell>
          <cell r="B8">
            <v>42340.2</v>
          </cell>
        </row>
        <row r="9">
          <cell r="A9">
            <v>308</v>
          </cell>
          <cell r="B9">
            <v>4663</v>
          </cell>
        </row>
        <row r="10">
          <cell r="A10">
            <v>311</v>
          </cell>
          <cell r="B10">
            <v>5163.23</v>
          </cell>
        </row>
        <row r="11">
          <cell r="A11">
            <v>329</v>
          </cell>
          <cell r="B11">
            <v>10140.11</v>
          </cell>
        </row>
        <row r="12">
          <cell r="A12">
            <v>337</v>
          </cell>
          <cell r="B12">
            <v>25002.09</v>
          </cell>
        </row>
        <row r="13">
          <cell r="A13">
            <v>339</v>
          </cell>
          <cell r="B13">
            <v>5013.96</v>
          </cell>
        </row>
        <row r="14">
          <cell r="A14">
            <v>341</v>
          </cell>
          <cell r="B14">
            <v>17069.57</v>
          </cell>
        </row>
        <row r="15">
          <cell r="A15">
            <v>343</v>
          </cell>
          <cell r="B15">
            <v>23398.13</v>
          </cell>
        </row>
        <row r="16">
          <cell r="A16">
            <v>347</v>
          </cell>
          <cell r="B16">
            <v>3445.52</v>
          </cell>
        </row>
        <row r="17">
          <cell r="A17">
            <v>349</v>
          </cell>
          <cell r="B17">
            <v>6048.73</v>
          </cell>
        </row>
        <row r="18">
          <cell r="A18">
            <v>351</v>
          </cell>
          <cell r="B18">
            <v>7658</v>
          </cell>
        </row>
        <row r="19">
          <cell r="A19">
            <v>355</v>
          </cell>
          <cell r="B19">
            <v>7579.17</v>
          </cell>
        </row>
        <row r="20">
          <cell r="A20">
            <v>357</v>
          </cell>
          <cell r="B20">
            <v>7435.45</v>
          </cell>
        </row>
        <row r="21">
          <cell r="A21">
            <v>359</v>
          </cell>
          <cell r="B21">
            <v>3976.74</v>
          </cell>
        </row>
        <row r="22">
          <cell r="A22">
            <v>365</v>
          </cell>
          <cell r="B22">
            <v>6770.77</v>
          </cell>
        </row>
        <row r="23">
          <cell r="A23">
            <v>367</v>
          </cell>
          <cell r="B23">
            <v>7447.26</v>
          </cell>
        </row>
        <row r="24">
          <cell r="A24">
            <v>371</v>
          </cell>
          <cell r="B24">
            <v>2348.14</v>
          </cell>
        </row>
        <row r="25">
          <cell r="A25">
            <v>373</v>
          </cell>
          <cell r="B25">
            <v>6642.2</v>
          </cell>
        </row>
        <row r="26">
          <cell r="A26">
            <v>377</v>
          </cell>
          <cell r="B26">
            <v>7364.19</v>
          </cell>
        </row>
        <row r="27">
          <cell r="A27">
            <v>379</v>
          </cell>
          <cell r="B27">
            <v>7617.02</v>
          </cell>
        </row>
        <row r="28">
          <cell r="A28">
            <v>385</v>
          </cell>
          <cell r="B28">
            <v>11690.03</v>
          </cell>
        </row>
        <row r="29">
          <cell r="A29">
            <v>387</v>
          </cell>
          <cell r="B29">
            <v>7044.04</v>
          </cell>
        </row>
        <row r="30">
          <cell r="A30">
            <v>391</v>
          </cell>
          <cell r="B30">
            <v>6257.9</v>
          </cell>
        </row>
        <row r="31">
          <cell r="A31">
            <v>399</v>
          </cell>
          <cell r="B31">
            <v>8057.75</v>
          </cell>
        </row>
        <row r="32">
          <cell r="A32">
            <v>511</v>
          </cell>
          <cell r="B32">
            <v>7707.94</v>
          </cell>
        </row>
        <row r="33">
          <cell r="A33">
            <v>513</v>
          </cell>
          <cell r="B33">
            <v>13209.61</v>
          </cell>
        </row>
        <row r="34">
          <cell r="A34">
            <v>514</v>
          </cell>
          <cell r="B34">
            <v>8562.91</v>
          </cell>
        </row>
        <row r="35">
          <cell r="A35">
            <v>515</v>
          </cell>
          <cell r="B35">
            <v>7383.48</v>
          </cell>
        </row>
        <row r="36">
          <cell r="A36">
            <v>517</v>
          </cell>
          <cell r="B36">
            <v>15095.86</v>
          </cell>
        </row>
        <row r="37">
          <cell r="A37">
            <v>539</v>
          </cell>
          <cell r="B37">
            <v>5737.85</v>
          </cell>
        </row>
        <row r="38">
          <cell r="A38">
            <v>545</v>
          </cell>
          <cell r="B38">
            <v>2474.55</v>
          </cell>
        </row>
        <row r="39">
          <cell r="A39">
            <v>546</v>
          </cell>
          <cell r="B39">
            <v>13636.38</v>
          </cell>
        </row>
        <row r="40">
          <cell r="A40">
            <v>549</v>
          </cell>
          <cell r="B40">
            <v>6668.34</v>
          </cell>
        </row>
        <row r="41">
          <cell r="A41">
            <v>570</v>
          </cell>
          <cell r="B41">
            <v>3779.44</v>
          </cell>
        </row>
        <row r="42">
          <cell r="A42">
            <v>571</v>
          </cell>
          <cell r="B42">
            <v>11389.49</v>
          </cell>
        </row>
        <row r="43">
          <cell r="A43">
            <v>572</v>
          </cell>
          <cell r="B43">
            <v>5499.15</v>
          </cell>
        </row>
        <row r="44">
          <cell r="A44">
            <v>573</v>
          </cell>
          <cell r="B44">
            <v>4022.99</v>
          </cell>
        </row>
        <row r="45">
          <cell r="A45">
            <v>578</v>
          </cell>
          <cell r="B45">
            <v>8905.24</v>
          </cell>
        </row>
        <row r="46">
          <cell r="A46">
            <v>581</v>
          </cell>
          <cell r="B46">
            <v>11056.21</v>
          </cell>
        </row>
        <row r="47">
          <cell r="A47">
            <v>582</v>
          </cell>
          <cell r="B47">
            <v>9034.69</v>
          </cell>
        </row>
        <row r="48">
          <cell r="A48">
            <v>585</v>
          </cell>
          <cell r="B48">
            <v>8325.69</v>
          </cell>
        </row>
        <row r="49">
          <cell r="A49">
            <v>587</v>
          </cell>
          <cell r="B49">
            <v>4756.17</v>
          </cell>
        </row>
        <row r="50">
          <cell r="A50">
            <v>591</v>
          </cell>
          <cell r="B50">
            <v>3469.54</v>
          </cell>
        </row>
        <row r="51">
          <cell r="A51">
            <v>594</v>
          </cell>
          <cell r="B51">
            <v>4076.36</v>
          </cell>
        </row>
        <row r="52">
          <cell r="A52">
            <v>598</v>
          </cell>
          <cell r="B52">
            <v>4167.9</v>
          </cell>
        </row>
        <row r="53">
          <cell r="A53">
            <v>704</v>
          </cell>
          <cell r="B53">
            <v>7242.95</v>
          </cell>
        </row>
        <row r="54">
          <cell r="A54">
            <v>706</v>
          </cell>
          <cell r="B54">
            <v>4461.53</v>
          </cell>
        </row>
        <row r="55">
          <cell r="A55">
            <v>707</v>
          </cell>
          <cell r="B55">
            <v>6662.06</v>
          </cell>
        </row>
        <row r="56">
          <cell r="A56">
            <v>709</v>
          </cell>
          <cell r="B56">
            <v>14072.86</v>
          </cell>
        </row>
        <row r="57">
          <cell r="A57">
            <v>710</v>
          </cell>
          <cell r="B57">
            <v>7489.71</v>
          </cell>
        </row>
        <row r="58">
          <cell r="A58">
            <v>712</v>
          </cell>
          <cell r="B58">
            <v>12606</v>
          </cell>
        </row>
        <row r="59">
          <cell r="A59">
            <v>713</v>
          </cell>
          <cell r="B59">
            <v>3577.78</v>
          </cell>
        </row>
        <row r="60">
          <cell r="A60">
            <v>716</v>
          </cell>
          <cell r="B60">
            <v>8958.17</v>
          </cell>
        </row>
        <row r="61">
          <cell r="A61">
            <v>717</v>
          </cell>
          <cell r="B61">
            <v>4612.46</v>
          </cell>
        </row>
        <row r="62">
          <cell r="A62">
            <v>718</v>
          </cell>
          <cell r="B62">
            <v>3256.4</v>
          </cell>
        </row>
        <row r="63">
          <cell r="A63">
            <v>720</v>
          </cell>
          <cell r="B63">
            <v>16101.61</v>
          </cell>
        </row>
        <row r="64">
          <cell r="A64">
            <v>721</v>
          </cell>
          <cell r="B64">
            <v>5666.93</v>
          </cell>
        </row>
        <row r="65">
          <cell r="A65">
            <v>723</v>
          </cell>
          <cell r="B65">
            <v>3734.59</v>
          </cell>
        </row>
        <row r="66">
          <cell r="A66">
            <v>724</v>
          </cell>
          <cell r="B66">
            <v>5853.12</v>
          </cell>
        </row>
        <row r="67">
          <cell r="A67">
            <v>726</v>
          </cell>
          <cell r="B67">
            <v>11051.9</v>
          </cell>
        </row>
        <row r="68">
          <cell r="A68">
            <v>727</v>
          </cell>
          <cell r="B68">
            <v>3087.26</v>
          </cell>
        </row>
        <row r="69">
          <cell r="A69">
            <v>730</v>
          </cell>
          <cell r="B69">
            <v>13542.7</v>
          </cell>
        </row>
        <row r="70">
          <cell r="A70">
            <v>732</v>
          </cell>
          <cell r="B70">
            <v>2023.2</v>
          </cell>
        </row>
        <row r="71">
          <cell r="A71">
            <v>733</v>
          </cell>
          <cell r="B71">
            <v>4224.94</v>
          </cell>
        </row>
        <row r="72">
          <cell r="A72">
            <v>737</v>
          </cell>
          <cell r="B72">
            <v>7974.88</v>
          </cell>
        </row>
        <row r="73">
          <cell r="A73">
            <v>738</v>
          </cell>
          <cell r="B73">
            <v>3782.79</v>
          </cell>
        </row>
        <row r="74">
          <cell r="A74">
            <v>740</v>
          </cell>
          <cell r="B74">
            <v>5235.29</v>
          </cell>
        </row>
        <row r="75">
          <cell r="A75">
            <v>741</v>
          </cell>
          <cell r="B75">
            <v>2482.32</v>
          </cell>
        </row>
        <row r="76">
          <cell r="A76">
            <v>742</v>
          </cell>
          <cell r="B76">
            <v>4718.98</v>
          </cell>
        </row>
        <row r="77">
          <cell r="A77">
            <v>743</v>
          </cell>
          <cell r="B77">
            <v>8098.57</v>
          </cell>
        </row>
        <row r="78">
          <cell r="A78">
            <v>744</v>
          </cell>
          <cell r="B78">
            <v>6704.25</v>
          </cell>
        </row>
        <row r="79">
          <cell r="A79">
            <v>745</v>
          </cell>
          <cell r="B79">
            <v>6748.94</v>
          </cell>
        </row>
        <row r="80">
          <cell r="A80">
            <v>746</v>
          </cell>
          <cell r="B80">
            <v>7424.15</v>
          </cell>
        </row>
        <row r="81">
          <cell r="A81">
            <v>747</v>
          </cell>
          <cell r="B81">
            <v>3648.45</v>
          </cell>
        </row>
        <row r="82">
          <cell r="A82">
            <v>748</v>
          </cell>
          <cell r="B82">
            <v>7492.84</v>
          </cell>
        </row>
        <row r="83">
          <cell r="A83">
            <v>750</v>
          </cell>
          <cell r="B83">
            <v>26449.77</v>
          </cell>
        </row>
        <row r="84">
          <cell r="A84">
            <v>752</v>
          </cell>
          <cell r="B84">
            <v>4286.11</v>
          </cell>
        </row>
        <row r="85">
          <cell r="A85">
            <v>753</v>
          </cell>
          <cell r="B85">
            <v>3281.02</v>
          </cell>
        </row>
        <row r="86">
          <cell r="A86">
            <v>754</v>
          </cell>
          <cell r="B86">
            <v>6334.48</v>
          </cell>
        </row>
        <row r="87">
          <cell r="A87">
            <v>101453</v>
          </cell>
          <cell r="B87">
            <v>13037.42</v>
          </cell>
        </row>
        <row r="88">
          <cell r="A88">
            <v>102478</v>
          </cell>
          <cell r="B88">
            <v>2688.1</v>
          </cell>
        </row>
        <row r="89">
          <cell r="A89">
            <v>102479</v>
          </cell>
          <cell r="B89">
            <v>3055.27</v>
          </cell>
        </row>
        <row r="90">
          <cell r="A90">
            <v>102564</v>
          </cell>
          <cell r="B90">
            <v>3563.42</v>
          </cell>
        </row>
        <row r="91">
          <cell r="A91">
            <v>102565</v>
          </cell>
          <cell r="B91">
            <v>7776.46</v>
          </cell>
        </row>
        <row r="92">
          <cell r="A92">
            <v>102567</v>
          </cell>
          <cell r="B92">
            <v>4376.01</v>
          </cell>
        </row>
        <row r="93">
          <cell r="A93">
            <v>102934</v>
          </cell>
          <cell r="B93">
            <v>13603.33</v>
          </cell>
        </row>
        <row r="94">
          <cell r="A94">
            <v>102935</v>
          </cell>
          <cell r="B94">
            <v>11491.03</v>
          </cell>
        </row>
        <row r="95">
          <cell r="A95">
            <v>103198</v>
          </cell>
          <cell r="B95">
            <v>6854.41</v>
          </cell>
        </row>
        <row r="96">
          <cell r="A96">
            <v>103199</v>
          </cell>
          <cell r="B96">
            <v>7114.93</v>
          </cell>
        </row>
        <row r="97">
          <cell r="A97">
            <v>103639</v>
          </cell>
          <cell r="B97">
            <v>7429.1</v>
          </cell>
        </row>
        <row r="98">
          <cell r="A98">
            <v>104428</v>
          </cell>
          <cell r="B98">
            <v>6567.12</v>
          </cell>
        </row>
        <row r="99">
          <cell r="A99">
            <v>104429</v>
          </cell>
          <cell r="B99">
            <v>2205.2</v>
          </cell>
        </row>
        <row r="100">
          <cell r="A100">
            <v>104430</v>
          </cell>
          <cell r="B100">
            <v>822.97</v>
          </cell>
        </row>
        <row r="101">
          <cell r="A101">
            <v>104533</v>
          </cell>
          <cell r="B101">
            <v>2462.23</v>
          </cell>
        </row>
        <row r="102">
          <cell r="A102">
            <v>104838</v>
          </cell>
          <cell r="B102">
            <v>4092.25</v>
          </cell>
        </row>
        <row r="103">
          <cell r="A103">
            <v>105267</v>
          </cell>
          <cell r="B103">
            <v>6338.61</v>
          </cell>
        </row>
        <row r="104">
          <cell r="A104">
            <v>105396</v>
          </cell>
          <cell r="B104">
            <v>1266.5</v>
          </cell>
        </row>
        <row r="105">
          <cell r="A105">
            <v>105751</v>
          </cell>
          <cell r="B105">
            <v>4230.52</v>
          </cell>
        </row>
        <row r="106">
          <cell r="A106">
            <v>105910</v>
          </cell>
          <cell r="B106">
            <v>1115.25</v>
          </cell>
        </row>
        <row r="107">
          <cell r="A107">
            <v>106066</v>
          </cell>
          <cell r="B107">
            <v>6320.42</v>
          </cell>
        </row>
        <row r="108">
          <cell r="A108">
            <v>106399</v>
          </cell>
          <cell r="B108">
            <v>3269.7</v>
          </cell>
        </row>
        <row r="109">
          <cell r="A109">
            <v>106485</v>
          </cell>
          <cell r="B109">
            <v>1335.89</v>
          </cell>
        </row>
        <row r="110">
          <cell r="A110">
            <v>106568</v>
          </cell>
          <cell r="B110">
            <v>1868.45</v>
          </cell>
        </row>
        <row r="111">
          <cell r="A111">
            <v>106569</v>
          </cell>
          <cell r="B111">
            <v>12807.61</v>
          </cell>
        </row>
        <row r="112">
          <cell r="A112">
            <v>106865</v>
          </cell>
          <cell r="B112">
            <v>1639.11</v>
          </cell>
        </row>
        <row r="113">
          <cell r="A113">
            <v>107658</v>
          </cell>
          <cell r="B113">
            <v>1883.82</v>
          </cell>
        </row>
        <row r="114">
          <cell r="A114">
            <v>107728</v>
          </cell>
          <cell r="B114">
            <v>1018.75</v>
          </cell>
        </row>
        <row r="115">
          <cell r="A115">
            <v>107829</v>
          </cell>
          <cell r="B115">
            <v>393.3</v>
          </cell>
        </row>
        <row r="116">
          <cell r="A116">
            <v>108277</v>
          </cell>
          <cell r="B116">
            <v>2312.7</v>
          </cell>
        </row>
        <row r="117">
          <cell r="A117">
            <v>108656</v>
          </cell>
          <cell r="B117">
            <v>195.07</v>
          </cell>
        </row>
        <row r="118">
          <cell r="B118">
            <v>801324.66</v>
          </cell>
        </row>
        <row r="119">
          <cell r="A119" t="str">
            <v>总计</v>
          </cell>
          <cell r="B119">
            <v>1602649.32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查询零售明细"/>
      <sheetName val="Sheet4"/>
      <sheetName val="Sheet1"/>
      <sheetName val="Sheet5"/>
      <sheetName val="Sheet2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1561.44</v>
          </cell>
        </row>
        <row r="6">
          <cell r="A6">
            <v>54</v>
          </cell>
          <cell r="B6">
            <v>3819.24</v>
          </cell>
        </row>
        <row r="7">
          <cell r="A7">
            <v>56</v>
          </cell>
          <cell r="B7">
            <v>2439.2</v>
          </cell>
        </row>
        <row r="8">
          <cell r="A8">
            <v>307</v>
          </cell>
          <cell r="B8">
            <v>16974.38</v>
          </cell>
        </row>
        <row r="9">
          <cell r="A9">
            <v>308</v>
          </cell>
          <cell r="B9">
            <v>4243.49</v>
          </cell>
        </row>
        <row r="10">
          <cell r="A10">
            <v>311</v>
          </cell>
          <cell r="B10">
            <v>2721.22</v>
          </cell>
        </row>
        <row r="11">
          <cell r="A11">
            <v>329</v>
          </cell>
          <cell r="B11">
            <v>4204.57</v>
          </cell>
        </row>
        <row r="12">
          <cell r="A12">
            <v>337</v>
          </cell>
          <cell r="B12">
            <v>15868.65</v>
          </cell>
        </row>
        <row r="13">
          <cell r="A13">
            <v>339</v>
          </cell>
          <cell r="B13">
            <v>1602.18</v>
          </cell>
        </row>
        <row r="14">
          <cell r="A14">
            <v>341</v>
          </cell>
          <cell r="B14">
            <v>9500.6</v>
          </cell>
        </row>
        <row r="15">
          <cell r="A15">
            <v>343</v>
          </cell>
          <cell r="B15">
            <v>11421.26</v>
          </cell>
        </row>
        <row r="16">
          <cell r="A16">
            <v>345</v>
          </cell>
          <cell r="B16">
            <v>2657.06</v>
          </cell>
        </row>
        <row r="17">
          <cell r="A17">
            <v>347</v>
          </cell>
          <cell r="B17">
            <v>2363.89</v>
          </cell>
        </row>
        <row r="18">
          <cell r="A18">
            <v>349</v>
          </cell>
          <cell r="B18">
            <v>2484.55</v>
          </cell>
        </row>
        <row r="19">
          <cell r="A19">
            <v>351</v>
          </cell>
          <cell r="B19">
            <v>3327.95</v>
          </cell>
        </row>
        <row r="20">
          <cell r="A20">
            <v>355</v>
          </cell>
          <cell r="B20">
            <v>2941.06</v>
          </cell>
        </row>
        <row r="21">
          <cell r="A21">
            <v>357</v>
          </cell>
          <cell r="B21">
            <v>4461.93</v>
          </cell>
        </row>
        <row r="22">
          <cell r="A22">
            <v>359</v>
          </cell>
          <cell r="B22">
            <v>5327.36</v>
          </cell>
        </row>
        <row r="23">
          <cell r="A23">
            <v>365</v>
          </cell>
          <cell r="B23">
            <v>4898.53</v>
          </cell>
        </row>
        <row r="24">
          <cell r="A24">
            <v>367</v>
          </cell>
          <cell r="B24">
            <v>5215.33</v>
          </cell>
        </row>
        <row r="25">
          <cell r="A25">
            <v>371</v>
          </cell>
          <cell r="B25">
            <v>1596.26</v>
          </cell>
        </row>
        <row r="26">
          <cell r="A26">
            <v>373</v>
          </cell>
          <cell r="B26">
            <v>3848.15</v>
          </cell>
        </row>
        <row r="27">
          <cell r="A27">
            <v>377</v>
          </cell>
          <cell r="B27">
            <v>4033.83</v>
          </cell>
        </row>
        <row r="28">
          <cell r="A28">
            <v>379</v>
          </cell>
          <cell r="B28">
            <v>4839.59</v>
          </cell>
        </row>
        <row r="29">
          <cell r="A29">
            <v>385</v>
          </cell>
          <cell r="B29">
            <v>6169.82</v>
          </cell>
        </row>
        <row r="30">
          <cell r="A30">
            <v>387</v>
          </cell>
          <cell r="B30">
            <v>3867.65</v>
          </cell>
        </row>
        <row r="31">
          <cell r="A31">
            <v>391</v>
          </cell>
          <cell r="B31">
            <v>3927.12</v>
          </cell>
        </row>
        <row r="32">
          <cell r="A32">
            <v>399</v>
          </cell>
          <cell r="B32">
            <v>4085.82</v>
          </cell>
        </row>
        <row r="33">
          <cell r="A33">
            <v>511</v>
          </cell>
          <cell r="B33">
            <v>6025.95</v>
          </cell>
        </row>
        <row r="34">
          <cell r="A34">
            <v>513</v>
          </cell>
          <cell r="B34">
            <v>6087.92</v>
          </cell>
        </row>
        <row r="35">
          <cell r="A35">
            <v>514</v>
          </cell>
          <cell r="B35">
            <v>6297.84</v>
          </cell>
        </row>
        <row r="36">
          <cell r="A36">
            <v>515</v>
          </cell>
          <cell r="B36">
            <v>5741.33</v>
          </cell>
        </row>
        <row r="37">
          <cell r="A37">
            <v>517</v>
          </cell>
          <cell r="B37">
            <v>8474.18</v>
          </cell>
        </row>
        <row r="38">
          <cell r="A38">
            <v>539</v>
          </cell>
          <cell r="B38">
            <v>1691.55</v>
          </cell>
        </row>
        <row r="39">
          <cell r="A39">
            <v>545</v>
          </cell>
          <cell r="B39">
            <v>3444.76</v>
          </cell>
        </row>
        <row r="40">
          <cell r="A40">
            <v>546</v>
          </cell>
          <cell r="B40">
            <v>8282.3</v>
          </cell>
        </row>
        <row r="41">
          <cell r="A41">
            <v>549</v>
          </cell>
          <cell r="B41">
            <v>2148.55</v>
          </cell>
        </row>
        <row r="42">
          <cell r="A42">
            <v>570</v>
          </cell>
          <cell r="B42">
            <v>1422</v>
          </cell>
        </row>
        <row r="43">
          <cell r="A43">
            <v>571</v>
          </cell>
          <cell r="B43">
            <v>6174.27</v>
          </cell>
        </row>
        <row r="44">
          <cell r="A44">
            <v>572</v>
          </cell>
          <cell r="B44">
            <v>2920.73</v>
          </cell>
        </row>
        <row r="45">
          <cell r="A45">
            <v>573</v>
          </cell>
          <cell r="B45">
            <v>3441.63</v>
          </cell>
        </row>
        <row r="46">
          <cell r="A46">
            <v>578</v>
          </cell>
          <cell r="B46">
            <v>7736.7</v>
          </cell>
        </row>
        <row r="47">
          <cell r="A47">
            <v>581</v>
          </cell>
          <cell r="B47">
            <v>5775.94</v>
          </cell>
        </row>
        <row r="48">
          <cell r="A48">
            <v>582</v>
          </cell>
          <cell r="B48">
            <v>2589.28</v>
          </cell>
        </row>
        <row r="49">
          <cell r="A49">
            <v>585</v>
          </cell>
          <cell r="B49">
            <v>5705.09</v>
          </cell>
        </row>
        <row r="50">
          <cell r="A50">
            <v>587</v>
          </cell>
          <cell r="B50">
            <v>2516.06</v>
          </cell>
        </row>
        <row r="51">
          <cell r="A51">
            <v>591</v>
          </cell>
          <cell r="B51">
            <v>3243.87</v>
          </cell>
        </row>
        <row r="52">
          <cell r="A52">
            <v>594</v>
          </cell>
          <cell r="B52">
            <v>1805.61</v>
          </cell>
        </row>
        <row r="53">
          <cell r="A53">
            <v>598</v>
          </cell>
          <cell r="B53">
            <v>3525.21</v>
          </cell>
        </row>
        <row r="54">
          <cell r="A54">
            <v>704</v>
          </cell>
          <cell r="B54">
            <v>3953.18</v>
          </cell>
        </row>
        <row r="55">
          <cell r="A55">
            <v>706</v>
          </cell>
          <cell r="B55">
            <v>2935.63</v>
          </cell>
        </row>
        <row r="56">
          <cell r="A56">
            <v>707</v>
          </cell>
          <cell r="B56">
            <v>5113.2</v>
          </cell>
        </row>
        <row r="57">
          <cell r="A57">
            <v>709</v>
          </cell>
          <cell r="B57">
            <v>9128.25</v>
          </cell>
        </row>
        <row r="58">
          <cell r="A58">
            <v>710</v>
          </cell>
          <cell r="B58">
            <v>1620.81</v>
          </cell>
        </row>
        <row r="59">
          <cell r="A59">
            <v>712</v>
          </cell>
          <cell r="B59">
            <v>4310.1</v>
          </cell>
        </row>
        <row r="60">
          <cell r="A60">
            <v>713</v>
          </cell>
          <cell r="B60">
            <v>2528.95</v>
          </cell>
        </row>
        <row r="61">
          <cell r="A61">
            <v>716</v>
          </cell>
          <cell r="B61">
            <v>4060.97</v>
          </cell>
        </row>
        <row r="62">
          <cell r="A62">
            <v>717</v>
          </cell>
          <cell r="B62">
            <v>3474.82</v>
          </cell>
        </row>
        <row r="63">
          <cell r="A63">
            <v>718</v>
          </cell>
          <cell r="B63">
            <v>1240.21</v>
          </cell>
        </row>
        <row r="64">
          <cell r="A64">
            <v>720</v>
          </cell>
          <cell r="B64">
            <v>5127.34</v>
          </cell>
        </row>
        <row r="65">
          <cell r="A65">
            <v>721</v>
          </cell>
          <cell r="B65">
            <v>3309.48</v>
          </cell>
        </row>
        <row r="66">
          <cell r="A66">
            <v>723</v>
          </cell>
          <cell r="B66">
            <v>2366.88</v>
          </cell>
        </row>
        <row r="67">
          <cell r="A67">
            <v>724</v>
          </cell>
          <cell r="B67">
            <v>3730.18</v>
          </cell>
        </row>
        <row r="68">
          <cell r="A68">
            <v>726</v>
          </cell>
          <cell r="B68">
            <v>5545.65</v>
          </cell>
        </row>
        <row r="69">
          <cell r="A69">
            <v>727</v>
          </cell>
          <cell r="B69">
            <v>2367.82</v>
          </cell>
        </row>
        <row r="70">
          <cell r="A70">
            <v>730</v>
          </cell>
          <cell r="B70">
            <v>6810.9</v>
          </cell>
        </row>
        <row r="71">
          <cell r="A71">
            <v>732</v>
          </cell>
          <cell r="B71">
            <v>1535.77</v>
          </cell>
        </row>
        <row r="72">
          <cell r="A72">
            <v>733</v>
          </cell>
          <cell r="B72">
            <v>2452.79</v>
          </cell>
        </row>
        <row r="73">
          <cell r="A73">
            <v>737</v>
          </cell>
          <cell r="B73">
            <v>4823.42</v>
          </cell>
        </row>
        <row r="74">
          <cell r="A74">
            <v>738</v>
          </cell>
          <cell r="B74">
            <v>3128.5</v>
          </cell>
        </row>
        <row r="75">
          <cell r="A75">
            <v>740</v>
          </cell>
          <cell r="B75">
            <v>3601.09</v>
          </cell>
        </row>
        <row r="76">
          <cell r="A76">
            <v>741</v>
          </cell>
          <cell r="B76">
            <v>1275.1</v>
          </cell>
        </row>
        <row r="77">
          <cell r="A77">
            <v>742</v>
          </cell>
          <cell r="B77">
            <v>3206.67</v>
          </cell>
        </row>
        <row r="78">
          <cell r="A78">
            <v>743</v>
          </cell>
          <cell r="B78">
            <v>3213.58</v>
          </cell>
        </row>
        <row r="79">
          <cell r="A79">
            <v>744</v>
          </cell>
          <cell r="B79">
            <v>4626.95</v>
          </cell>
        </row>
        <row r="80">
          <cell r="A80">
            <v>745</v>
          </cell>
          <cell r="B80">
            <v>4562.63</v>
          </cell>
        </row>
        <row r="81">
          <cell r="A81">
            <v>746</v>
          </cell>
          <cell r="B81">
            <v>4287.66</v>
          </cell>
        </row>
        <row r="82">
          <cell r="A82">
            <v>747</v>
          </cell>
          <cell r="B82">
            <v>2372.87</v>
          </cell>
        </row>
        <row r="83">
          <cell r="A83">
            <v>748</v>
          </cell>
          <cell r="B83">
            <v>2586.11</v>
          </cell>
        </row>
        <row r="84">
          <cell r="A84">
            <v>750</v>
          </cell>
          <cell r="B84">
            <v>13120.07</v>
          </cell>
        </row>
        <row r="85">
          <cell r="A85">
            <v>752</v>
          </cell>
          <cell r="B85">
            <v>648.01</v>
          </cell>
        </row>
        <row r="86">
          <cell r="A86">
            <v>753</v>
          </cell>
          <cell r="B86">
            <v>1375.12</v>
          </cell>
        </row>
        <row r="87">
          <cell r="A87">
            <v>754</v>
          </cell>
          <cell r="B87">
            <v>4262.97</v>
          </cell>
        </row>
        <row r="88">
          <cell r="A88">
            <v>101453</v>
          </cell>
          <cell r="B88">
            <v>6848.48</v>
          </cell>
        </row>
        <row r="89">
          <cell r="A89">
            <v>102478</v>
          </cell>
          <cell r="B89">
            <v>617.4</v>
          </cell>
        </row>
        <row r="90">
          <cell r="A90">
            <v>102479</v>
          </cell>
          <cell r="B90">
            <v>2752.07</v>
          </cell>
        </row>
        <row r="91">
          <cell r="A91">
            <v>102564</v>
          </cell>
          <cell r="B91">
            <v>2671.75</v>
          </cell>
        </row>
        <row r="92">
          <cell r="A92">
            <v>102565</v>
          </cell>
          <cell r="B92">
            <v>3167.32</v>
          </cell>
        </row>
        <row r="93">
          <cell r="A93">
            <v>102567</v>
          </cell>
          <cell r="B93">
            <v>2109.84</v>
          </cell>
        </row>
        <row r="94">
          <cell r="A94">
            <v>102934</v>
          </cell>
          <cell r="B94">
            <v>8543.56</v>
          </cell>
        </row>
        <row r="95">
          <cell r="A95">
            <v>102935</v>
          </cell>
          <cell r="B95">
            <v>5303.8</v>
          </cell>
        </row>
        <row r="96">
          <cell r="A96">
            <v>103198</v>
          </cell>
          <cell r="B96">
            <v>2814.7</v>
          </cell>
        </row>
        <row r="97">
          <cell r="A97">
            <v>103199</v>
          </cell>
          <cell r="B97">
            <v>4804.32</v>
          </cell>
        </row>
        <row r="98">
          <cell r="A98">
            <v>103639</v>
          </cell>
          <cell r="B98">
            <v>3479.94</v>
          </cell>
        </row>
        <row r="99">
          <cell r="A99">
            <v>104428</v>
          </cell>
          <cell r="B99">
            <v>5247.21</v>
          </cell>
        </row>
        <row r="100">
          <cell r="A100">
            <v>104429</v>
          </cell>
          <cell r="B100">
            <v>1390.49</v>
          </cell>
        </row>
        <row r="101">
          <cell r="A101">
            <v>104430</v>
          </cell>
          <cell r="B101">
            <v>2272.78</v>
          </cell>
        </row>
        <row r="102">
          <cell r="A102">
            <v>104533</v>
          </cell>
          <cell r="B102">
            <v>1747.41</v>
          </cell>
        </row>
        <row r="103">
          <cell r="A103">
            <v>104838</v>
          </cell>
          <cell r="B103">
            <v>2433.08</v>
          </cell>
        </row>
        <row r="104">
          <cell r="A104">
            <v>105267</v>
          </cell>
          <cell r="B104">
            <v>2576.74</v>
          </cell>
        </row>
        <row r="105">
          <cell r="A105">
            <v>105396</v>
          </cell>
          <cell r="B105">
            <v>1696.6</v>
          </cell>
        </row>
        <row r="106">
          <cell r="A106">
            <v>105751</v>
          </cell>
          <cell r="B106">
            <v>2417.33</v>
          </cell>
        </row>
        <row r="107">
          <cell r="A107">
            <v>105910</v>
          </cell>
          <cell r="B107">
            <v>1285.3</v>
          </cell>
        </row>
        <row r="108">
          <cell r="A108">
            <v>106066</v>
          </cell>
          <cell r="B108">
            <v>3010</v>
          </cell>
        </row>
        <row r="109">
          <cell r="A109">
            <v>106399</v>
          </cell>
          <cell r="B109">
            <v>3527.49</v>
          </cell>
        </row>
        <row r="110">
          <cell r="A110">
            <v>106485</v>
          </cell>
          <cell r="B110">
            <v>980.97</v>
          </cell>
        </row>
        <row r="111">
          <cell r="A111">
            <v>106568</v>
          </cell>
          <cell r="B111">
            <v>1657.34</v>
          </cell>
        </row>
        <row r="112">
          <cell r="A112">
            <v>106569</v>
          </cell>
          <cell r="B112">
            <v>6157.04</v>
          </cell>
        </row>
        <row r="113">
          <cell r="A113">
            <v>106865</v>
          </cell>
          <cell r="B113">
            <v>1354.5</v>
          </cell>
        </row>
        <row r="114">
          <cell r="A114">
            <v>107658</v>
          </cell>
          <cell r="B114">
            <v>3449.76</v>
          </cell>
        </row>
        <row r="115">
          <cell r="A115">
            <v>107728</v>
          </cell>
          <cell r="B115">
            <v>1007.79</v>
          </cell>
        </row>
        <row r="116">
          <cell r="A116">
            <v>107829</v>
          </cell>
          <cell r="B116">
            <v>1692.03</v>
          </cell>
        </row>
        <row r="117">
          <cell r="A117">
            <v>108277</v>
          </cell>
          <cell r="B117">
            <v>2785.51</v>
          </cell>
        </row>
        <row r="118">
          <cell r="A118">
            <v>108656</v>
          </cell>
          <cell r="B118">
            <v>732.06</v>
          </cell>
        </row>
        <row r="119">
          <cell r="B119">
            <v>454691.19</v>
          </cell>
        </row>
        <row r="120">
          <cell r="A120" t="str">
            <v>总计</v>
          </cell>
          <cell r="B120">
            <v>909382.38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5"/>
  <sheetViews>
    <sheetView workbookViewId="0">
      <selection activeCell="G7" sqref="G7"/>
    </sheetView>
  </sheetViews>
  <sheetFormatPr defaultColWidth="7" defaultRowHeight="27"/>
  <cols>
    <col min="1" max="2" width="7" style="52" customWidth="1"/>
    <col min="3" max="3" width="18.25" style="52" customWidth="1"/>
    <col min="4" max="4" width="7" style="52" customWidth="1"/>
    <col min="5" max="5" width="32.125" style="52" customWidth="1"/>
    <col min="6" max="6" width="7" style="50" hidden="1" customWidth="1"/>
    <col min="7" max="7" width="7" style="27" customWidth="1"/>
    <col min="8" max="10" width="7" style="27" hidden="1" customWidth="1"/>
    <col min="11" max="18" width="7" style="27" customWidth="1"/>
    <col min="19" max="16384" width="7" style="50" customWidth="1"/>
  </cols>
  <sheetData>
    <row r="1" s="50" customFormat="1" ht="30" customHeight="1" spans="1:18">
      <c r="A1" s="53" t="s">
        <v>0</v>
      </c>
      <c r="B1" s="53" t="s">
        <v>1</v>
      </c>
      <c r="C1" s="53" t="s">
        <v>2</v>
      </c>
      <c r="D1" s="53" t="s">
        <v>3</v>
      </c>
      <c r="E1" s="53" t="s">
        <v>4</v>
      </c>
      <c r="F1" s="25" t="s">
        <v>5</v>
      </c>
      <c r="G1" s="27" t="s">
        <v>6</v>
      </c>
      <c r="H1" s="27"/>
      <c r="I1" s="27" t="s">
        <v>7</v>
      </c>
      <c r="J1" s="27"/>
      <c r="K1" s="27"/>
      <c r="L1" s="27"/>
      <c r="M1" s="27"/>
      <c r="N1" s="27"/>
      <c r="O1" s="27"/>
      <c r="P1" s="27"/>
      <c r="Q1" s="27"/>
      <c r="R1" s="27"/>
    </row>
    <row r="2" ht="14.25" spans="1:12">
      <c r="A2" s="31">
        <v>82</v>
      </c>
      <c r="B2" s="31">
        <v>307</v>
      </c>
      <c r="C2" s="31" t="s">
        <v>8</v>
      </c>
      <c r="D2" s="31" t="s">
        <v>9</v>
      </c>
      <c r="E2" s="31" t="s">
        <v>10</v>
      </c>
      <c r="F2" s="54">
        <f>VLOOKUP(B:B,[1]Sheet1!$A$1:$B$65536,2,0)</f>
        <v>42340.2</v>
      </c>
      <c r="G2" s="55">
        <f t="shared" ref="G2:G65" si="0">F2/3</f>
        <v>14113.4</v>
      </c>
      <c r="H2" s="55">
        <f t="shared" ref="H2:H65" si="1">G2/267108</f>
        <v>0.0528378034353146</v>
      </c>
      <c r="I2" s="55">
        <v>18346</v>
      </c>
      <c r="J2" s="27">
        <v>18346</v>
      </c>
      <c r="K2" s="27">
        <f>J2-300</f>
        <v>18046</v>
      </c>
      <c r="L2" s="27">
        <f>K2-G2</f>
        <v>3932.6</v>
      </c>
    </row>
    <row r="3" ht="14.25" spans="1:12">
      <c r="A3" s="31">
        <v>2</v>
      </c>
      <c r="B3" s="31">
        <v>341</v>
      </c>
      <c r="C3" s="31" t="s">
        <v>11</v>
      </c>
      <c r="D3" s="31" t="s">
        <v>12</v>
      </c>
      <c r="E3" s="31" t="s">
        <v>13</v>
      </c>
      <c r="F3" s="54">
        <f>VLOOKUP(B:B,[1]Sheet1!$A$1:$B$65536,2,0)</f>
        <v>17069.57</v>
      </c>
      <c r="G3" s="55">
        <f t="shared" si="0"/>
        <v>5689.85666666667</v>
      </c>
      <c r="H3" s="55">
        <f t="shared" si="1"/>
        <v>0.0213017081729737</v>
      </c>
      <c r="I3" s="55">
        <f>H3*390000</f>
        <v>8307.66618745975</v>
      </c>
      <c r="J3" s="27">
        <v>8308</v>
      </c>
      <c r="K3" s="27">
        <f t="shared" ref="K3:K34" si="2">J3-300</f>
        <v>8008</v>
      </c>
      <c r="L3" s="27">
        <f t="shared" ref="L3:L34" si="3">K3-G3</f>
        <v>2318.14333333333</v>
      </c>
    </row>
    <row r="4" ht="14.25" spans="1:12">
      <c r="A4" s="31">
        <v>22</v>
      </c>
      <c r="B4" s="31">
        <v>337</v>
      </c>
      <c r="C4" s="31" t="s">
        <v>14</v>
      </c>
      <c r="D4" s="31" t="s">
        <v>12</v>
      </c>
      <c r="E4" s="31" t="s">
        <v>15</v>
      </c>
      <c r="F4" s="54">
        <f>VLOOKUP(B:B,[1]Sheet1!$A$1:$B$65536,2,0)</f>
        <v>25002.09</v>
      </c>
      <c r="G4" s="55">
        <f t="shared" si="0"/>
        <v>8334.03</v>
      </c>
      <c r="H4" s="55">
        <f t="shared" si="1"/>
        <v>0.0312009748865627</v>
      </c>
      <c r="I4" s="55">
        <v>11000</v>
      </c>
      <c r="J4" s="27">
        <v>11000</v>
      </c>
      <c r="K4" s="27">
        <f t="shared" si="2"/>
        <v>10700</v>
      </c>
      <c r="L4" s="27">
        <f t="shared" si="3"/>
        <v>2365.97</v>
      </c>
    </row>
    <row r="5" ht="14.25" spans="1:12">
      <c r="A5" s="31">
        <v>29</v>
      </c>
      <c r="B5" s="31">
        <v>517</v>
      </c>
      <c r="C5" s="31" t="s">
        <v>14</v>
      </c>
      <c r="D5" s="31" t="s">
        <v>12</v>
      </c>
      <c r="E5" s="31" t="s">
        <v>16</v>
      </c>
      <c r="F5" s="54">
        <f>VLOOKUP(B:B,[1]Sheet1!$A$1:$B$65536,2,0)</f>
        <v>15095.86</v>
      </c>
      <c r="G5" s="55">
        <f t="shared" si="0"/>
        <v>5031.95333333333</v>
      </c>
      <c r="H5" s="55">
        <f t="shared" si="1"/>
        <v>0.0188386470391502</v>
      </c>
      <c r="I5" s="55">
        <v>8300</v>
      </c>
      <c r="J5" s="27">
        <v>8300</v>
      </c>
      <c r="K5" s="27">
        <f t="shared" si="2"/>
        <v>8000</v>
      </c>
      <c r="L5" s="27">
        <f t="shared" si="3"/>
        <v>2968.04666666667</v>
      </c>
    </row>
    <row r="6" ht="14.25" spans="1:12">
      <c r="A6" s="31">
        <v>57</v>
      </c>
      <c r="B6" s="31">
        <v>750</v>
      </c>
      <c r="C6" s="31" t="s">
        <v>17</v>
      </c>
      <c r="D6" s="31" t="s">
        <v>12</v>
      </c>
      <c r="E6" s="31" t="s">
        <v>18</v>
      </c>
      <c r="F6" s="54">
        <f>VLOOKUP(B:B,[1]Sheet1!$A$1:$B$65536,2,0)</f>
        <v>26449.77</v>
      </c>
      <c r="G6" s="55">
        <f t="shared" si="0"/>
        <v>8816.59</v>
      </c>
      <c r="H6" s="55">
        <f t="shared" si="1"/>
        <v>0.0330075849469129</v>
      </c>
      <c r="I6" s="55">
        <v>11873</v>
      </c>
      <c r="J6" s="27">
        <v>11873</v>
      </c>
      <c r="K6" s="27">
        <f t="shared" si="2"/>
        <v>11573</v>
      </c>
      <c r="L6" s="27">
        <f t="shared" si="3"/>
        <v>2756.41</v>
      </c>
    </row>
    <row r="7" ht="14.25" spans="1:12">
      <c r="A7" s="31">
        <v>95</v>
      </c>
      <c r="B7" s="31">
        <v>582</v>
      </c>
      <c r="C7" s="31" t="s">
        <v>19</v>
      </c>
      <c r="D7" s="31" t="s">
        <v>12</v>
      </c>
      <c r="E7" s="31" t="s">
        <v>20</v>
      </c>
      <c r="F7" s="54">
        <f>VLOOKUP(B:B,[1]Sheet1!$A$1:$B$65536,2,0)</f>
        <v>9034.69</v>
      </c>
      <c r="G7" s="55">
        <f t="shared" si="0"/>
        <v>3011.56333333333</v>
      </c>
      <c r="H7" s="55">
        <f t="shared" si="1"/>
        <v>0.0112747028667555</v>
      </c>
      <c r="I7" s="55">
        <v>8300</v>
      </c>
      <c r="J7" s="27">
        <v>8300</v>
      </c>
      <c r="K7" s="27">
        <f t="shared" si="2"/>
        <v>8000</v>
      </c>
      <c r="L7" s="27">
        <f t="shared" si="3"/>
        <v>4988.43666666667</v>
      </c>
    </row>
    <row r="8" ht="14.25" spans="1:12">
      <c r="A8" s="31">
        <v>17</v>
      </c>
      <c r="B8" s="31">
        <v>385</v>
      </c>
      <c r="C8" s="31" t="s">
        <v>11</v>
      </c>
      <c r="D8" s="31" t="s">
        <v>21</v>
      </c>
      <c r="E8" s="31" t="s">
        <v>22</v>
      </c>
      <c r="F8" s="54">
        <f>VLOOKUP(B:B,[1]Sheet1!$A$1:$B$65536,2,0)</f>
        <v>11690.03</v>
      </c>
      <c r="G8" s="55">
        <f t="shared" si="0"/>
        <v>3896.67666666667</v>
      </c>
      <c r="H8" s="55">
        <f t="shared" si="1"/>
        <v>0.0145883937084126</v>
      </c>
      <c r="I8" s="55">
        <f>H8*390000</f>
        <v>5689.4735462809</v>
      </c>
      <c r="J8" s="27">
        <v>5689</v>
      </c>
      <c r="K8" s="27">
        <f t="shared" si="2"/>
        <v>5389</v>
      </c>
      <c r="L8" s="27">
        <f t="shared" si="3"/>
        <v>1492.32333333333</v>
      </c>
    </row>
    <row r="9" ht="14.25" spans="1:12">
      <c r="A9" s="31">
        <v>47</v>
      </c>
      <c r="B9" s="31">
        <v>571</v>
      </c>
      <c r="C9" s="31" t="s">
        <v>17</v>
      </c>
      <c r="D9" s="31" t="s">
        <v>21</v>
      </c>
      <c r="E9" s="31" t="s">
        <v>23</v>
      </c>
      <c r="F9" s="54">
        <f>VLOOKUP(B:B,[1]Sheet1!$A$1:$B$65536,2,0)</f>
        <v>11389.49</v>
      </c>
      <c r="G9" s="55">
        <f t="shared" si="0"/>
        <v>3796.49666666667</v>
      </c>
      <c r="H9" s="55">
        <f t="shared" si="1"/>
        <v>0.0142133394232545</v>
      </c>
      <c r="I9" s="55">
        <f>H9*390000</f>
        <v>5543.20237506926</v>
      </c>
      <c r="J9" s="27">
        <v>5543</v>
      </c>
      <c r="K9" s="27">
        <f t="shared" si="2"/>
        <v>5243</v>
      </c>
      <c r="L9" s="27">
        <f t="shared" si="3"/>
        <v>1446.50333333333</v>
      </c>
    </row>
    <row r="10" ht="14.25" spans="1:12">
      <c r="A10" s="31">
        <v>50</v>
      </c>
      <c r="B10" s="31">
        <v>707</v>
      </c>
      <c r="C10" s="31" t="s">
        <v>17</v>
      </c>
      <c r="D10" s="31" t="s">
        <v>21</v>
      </c>
      <c r="E10" s="31" t="s">
        <v>24</v>
      </c>
      <c r="F10" s="54">
        <f>VLOOKUP(B:B,[1]Sheet1!$A$1:$B$65536,2,0)</f>
        <v>6662.06</v>
      </c>
      <c r="G10" s="55">
        <f t="shared" si="0"/>
        <v>2220.68666666667</v>
      </c>
      <c r="H10" s="55">
        <f t="shared" si="1"/>
        <v>0.00831381563512387</v>
      </c>
      <c r="I10" s="55">
        <v>5000</v>
      </c>
      <c r="J10" s="27">
        <v>5000</v>
      </c>
      <c r="K10" s="27">
        <f t="shared" si="2"/>
        <v>4700</v>
      </c>
      <c r="L10" s="27">
        <f t="shared" si="3"/>
        <v>2479.31333333333</v>
      </c>
    </row>
    <row r="11" ht="14.25" spans="1:12">
      <c r="A11" s="31">
        <v>51</v>
      </c>
      <c r="B11" s="31">
        <v>712</v>
      </c>
      <c r="C11" s="31" t="s">
        <v>17</v>
      </c>
      <c r="D11" s="31" t="s">
        <v>21</v>
      </c>
      <c r="E11" s="31" t="s">
        <v>25</v>
      </c>
      <c r="F11" s="54">
        <f>VLOOKUP(B:B,[1]Sheet1!$A$1:$B$65536,2,0)</f>
        <v>12606</v>
      </c>
      <c r="G11" s="55">
        <f t="shared" si="0"/>
        <v>4202</v>
      </c>
      <c r="H11" s="55">
        <f t="shared" si="1"/>
        <v>0.0157314644263743</v>
      </c>
      <c r="I11" s="55">
        <f>H11*390000</f>
        <v>6135.271126286</v>
      </c>
      <c r="J11" s="27">
        <v>6135</v>
      </c>
      <c r="K11" s="27">
        <f t="shared" si="2"/>
        <v>5835</v>
      </c>
      <c r="L11" s="27">
        <f t="shared" si="3"/>
        <v>1633</v>
      </c>
    </row>
    <row r="12" ht="14.25" spans="1:12">
      <c r="A12" s="31">
        <v>86</v>
      </c>
      <c r="B12" s="31">
        <v>343</v>
      </c>
      <c r="C12" s="31" t="s">
        <v>19</v>
      </c>
      <c r="D12" s="31" t="s">
        <v>21</v>
      </c>
      <c r="E12" s="31" t="s">
        <v>26</v>
      </c>
      <c r="F12" s="54">
        <f>VLOOKUP(B:B,[1]Sheet1!$A$1:$B$65536,2,0)</f>
        <v>23398.13</v>
      </c>
      <c r="G12" s="55">
        <f t="shared" si="0"/>
        <v>7799.37666666667</v>
      </c>
      <c r="H12" s="55">
        <f t="shared" si="1"/>
        <v>0.0291993375962782</v>
      </c>
      <c r="I12" s="55">
        <v>9800</v>
      </c>
      <c r="J12" s="27">
        <v>9800</v>
      </c>
      <c r="K12" s="27">
        <f t="shared" si="2"/>
        <v>9500</v>
      </c>
      <c r="L12" s="27">
        <f t="shared" si="3"/>
        <v>1700.62333333333</v>
      </c>
    </row>
    <row r="13" ht="14.25" spans="1:12">
      <c r="A13" s="31">
        <v>90</v>
      </c>
      <c r="B13" s="31">
        <v>365</v>
      </c>
      <c r="C13" s="31" t="s">
        <v>19</v>
      </c>
      <c r="D13" s="31" t="s">
        <v>21</v>
      </c>
      <c r="E13" s="31" t="s">
        <v>27</v>
      </c>
      <c r="F13" s="54">
        <f>VLOOKUP(B:B,[1]Sheet1!$A$1:$B$65536,2,0)</f>
        <v>6770.77</v>
      </c>
      <c r="G13" s="55">
        <f t="shared" si="0"/>
        <v>2256.92333333333</v>
      </c>
      <c r="H13" s="55">
        <f t="shared" si="1"/>
        <v>0.00844947861289566</v>
      </c>
      <c r="I13" s="55">
        <v>5000</v>
      </c>
      <c r="J13" s="27">
        <v>5000</v>
      </c>
      <c r="K13" s="27">
        <v>4500</v>
      </c>
      <c r="L13" s="27">
        <f t="shared" si="3"/>
        <v>2243.07666666667</v>
      </c>
    </row>
    <row r="14" ht="14.25" spans="1:12">
      <c r="A14" s="31">
        <v>96</v>
      </c>
      <c r="B14" s="31">
        <v>585</v>
      </c>
      <c r="C14" s="31" t="s">
        <v>19</v>
      </c>
      <c r="D14" s="31" t="s">
        <v>21</v>
      </c>
      <c r="E14" s="31" t="s">
        <v>28</v>
      </c>
      <c r="F14" s="54">
        <f>VLOOKUP(B:B,[1]Sheet1!$A$1:$B$65536,2,0)</f>
        <v>8325.69</v>
      </c>
      <c r="G14" s="55">
        <f t="shared" si="0"/>
        <v>2775.23</v>
      </c>
      <c r="H14" s="55">
        <f t="shared" si="1"/>
        <v>0.0103899171870554</v>
      </c>
      <c r="I14" s="55">
        <v>5000</v>
      </c>
      <c r="J14" s="27">
        <v>5000</v>
      </c>
      <c r="K14" s="27">
        <f t="shared" si="2"/>
        <v>4700</v>
      </c>
      <c r="L14" s="27">
        <f t="shared" si="3"/>
        <v>1924.77</v>
      </c>
    </row>
    <row r="15" ht="14.25" spans="1:12">
      <c r="A15" s="31">
        <v>100</v>
      </c>
      <c r="B15" s="31">
        <v>730</v>
      </c>
      <c r="C15" s="31" t="s">
        <v>19</v>
      </c>
      <c r="D15" s="31" t="s">
        <v>21</v>
      </c>
      <c r="E15" s="31" t="s">
        <v>29</v>
      </c>
      <c r="F15" s="54">
        <f>VLOOKUP(B:B,[1]Sheet1!$A$1:$B$65536,2,0)</f>
        <v>13542.7</v>
      </c>
      <c r="G15" s="55">
        <f t="shared" si="0"/>
        <v>4514.23333333333</v>
      </c>
      <c r="H15" s="55">
        <f t="shared" si="1"/>
        <v>0.0169004048300063</v>
      </c>
      <c r="I15" s="55">
        <f>H15*390000</f>
        <v>6591.15788370247</v>
      </c>
      <c r="J15" s="27">
        <v>6591</v>
      </c>
      <c r="K15" s="27">
        <f t="shared" si="2"/>
        <v>6291</v>
      </c>
      <c r="L15" s="27">
        <f t="shared" si="3"/>
        <v>1776.76666666667</v>
      </c>
    </row>
    <row r="16" ht="14.25" spans="1:12">
      <c r="A16" s="31">
        <v>12</v>
      </c>
      <c r="B16" s="31">
        <v>746</v>
      </c>
      <c r="C16" s="31" t="s">
        <v>11</v>
      </c>
      <c r="D16" s="31" t="s">
        <v>30</v>
      </c>
      <c r="E16" s="31" t="s">
        <v>31</v>
      </c>
      <c r="F16" s="54">
        <f>VLOOKUP(B:B,[1]Sheet1!$A$1:$B$65536,2,0)</f>
        <v>7424.15</v>
      </c>
      <c r="G16" s="55">
        <f t="shared" si="0"/>
        <v>2474.71666666667</v>
      </c>
      <c r="H16" s="55">
        <f t="shared" si="1"/>
        <v>0.00926485416635468</v>
      </c>
      <c r="I16" s="55">
        <f>H16*390000</f>
        <v>3613.29312487833</v>
      </c>
      <c r="J16" s="27">
        <v>3613</v>
      </c>
      <c r="K16" s="27">
        <f t="shared" si="2"/>
        <v>3313</v>
      </c>
      <c r="L16" s="27">
        <f t="shared" si="3"/>
        <v>838.283333333333</v>
      </c>
    </row>
    <row r="17" ht="14.25" spans="1:12">
      <c r="A17" s="31">
        <v>19</v>
      </c>
      <c r="B17" s="31">
        <v>514</v>
      </c>
      <c r="C17" s="31" t="s">
        <v>11</v>
      </c>
      <c r="D17" s="31" t="s">
        <v>30</v>
      </c>
      <c r="E17" s="31" t="s">
        <v>32</v>
      </c>
      <c r="F17" s="54">
        <f>VLOOKUP(B:B,[1]Sheet1!$A$1:$B$65536,2,0)</f>
        <v>8562.91</v>
      </c>
      <c r="G17" s="55">
        <f t="shared" si="0"/>
        <v>2854.30333333333</v>
      </c>
      <c r="H17" s="55">
        <f t="shared" si="1"/>
        <v>0.0106859522490279</v>
      </c>
      <c r="I17" s="55">
        <f>H17*390000</f>
        <v>4167.52137712087</v>
      </c>
      <c r="J17" s="27">
        <v>4168</v>
      </c>
      <c r="K17" s="27">
        <f t="shared" si="2"/>
        <v>3868</v>
      </c>
      <c r="L17" s="27">
        <f t="shared" si="3"/>
        <v>1013.69666666667</v>
      </c>
    </row>
    <row r="18" ht="14.25" spans="1:12">
      <c r="A18" s="31">
        <v>21</v>
      </c>
      <c r="B18" s="31">
        <v>308</v>
      </c>
      <c r="C18" s="31" t="s">
        <v>14</v>
      </c>
      <c r="D18" s="31" t="s">
        <v>30</v>
      </c>
      <c r="E18" s="31" t="s">
        <v>33</v>
      </c>
      <c r="F18" s="54">
        <f>VLOOKUP(B:B,[1]Sheet1!$A$1:$B$65536,2,0)</f>
        <v>4663</v>
      </c>
      <c r="G18" s="55">
        <f t="shared" si="0"/>
        <v>1554.33333333333</v>
      </c>
      <c r="H18" s="55">
        <f t="shared" si="1"/>
        <v>0.0058191193574634</v>
      </c>
      <c r="I18" s="55">
        <v>3500</v>
      </c>
      <c r="J18" s="27">
        <v>3500</v>
      </c>
      <c r="K18" s="27">
        <f t="shared" si="2"/>
        <v>3200</v>
      </c>
      <c r="L18" s="27">
        <f t="shared" si="3"/>
        <v>1645.66666666667</v>
      </c>
    </row>
    <row r="19" ht="14.25" spans="1:12">
      <c r="A19" s="31">
        <v>24</v>
      </c>
      <c r="B19" s="31">
        <v>355</v>
      </c>
      <c r="C19" s="31" t="s">
        <v>14</v>
      </c>
      <c r="D19" s="31" t="s">
        <v>30</v>
      </c>
      <c r="E19" s="31" t="s">
        <v>34</v>
      </c>
      <c r="F19" s="54">
        <f>VLOOKUP(B:B,[1]Sheet1!$A$1:$B$65536,2,0)</f>
        <v>7579.17</v>
      </c>
      <c r="G19" s="55">
        <f t="shared" si="0"/>
        <v>2526.39</v>
      </c>
      <c r="H19" s="55">
        <f t="shared" si="1"/>
        <v>0.0094583089986073</v>
      </c>
      <c r="I19" s="55">
        <f>H19*390000</f>
        <v>3688.74050945685</v>
      </c>
      <c r="J19" s="27">
        <v>3689</v>
      </c>
      <c r="K19" s="27">
        <f t="shared" si="2"/>
        <v>3389</v>
      </c>
      <c r="L19" s="27">
        <f t="shared" si="3"/>
        <v>862.61</v>
      </c>
    </row>
    <row r="20" ht="14.25" spans="1:12">
      <c r="A20" s="31">
        <v>25</v>
      </c>
      <c r="B20" s="31">
        <v>373</v>
      </c>
      <c r="C20" s="31" t="s">
        <v>14</v>
      </c>
      <c r="D20" s="31" t="s">
        <v>30</v>
      </c>
      <c r="E20" s="31" t="s">
        <v>35</v>
      </c>
      <c r="F20" s="54">
        <f>VLOOKUP(B:B,[1]Sheet1!$A$1:$B$65536,2,0)</f>
        <v>6642.2</v>
      </c>
      <c r="G20" s="55">
        <f t="shared" si="0"/>
        <v>2214.06666666667</v>
      </c>
      <c r="H20" s="55">
        <f t="shared" si="1"/>
        <v>0.00828903165261492</v>
      </c>
      <c r="I20" s="55">
        <v>4000</v>
      </c>
      <c r="J20" s="27">
        <v>4000</v>
      </c>
      <c r="K20" s="27">
        <f t="shared" si="2"/>
        <v>3700</v>
      </c>
      <c r="L20" s="27">
        <f t="shared" si="3"/>
        <v>1485.93333333333</v>
      </c>
    </row>
    <row r="21" ht="14.25" spans="1:12">
      <c r="A21" s="31">
        <v>31</v>
      </c>
      <c r="B21" s="31">
        <v>578</v>
      </c>
      <c r="C21" s="31" t="s">
        <v>14</v>
      </c>
      <c r="D21" s="31" t="s">
        <v>30</v>
      </c>
      <c r="E21" s="31" t="s">
        <v>36</v>
      </c>
      <c r="F21" s="54">
        <f>VLOOKUP(B:B,[1]Sheet1!$A$1:$B$65536,2,0)</f>
        <v>8905.24</v>
      </c>
      <c r="G21" s="55">
        <f t="shared" si="0"/>
        <v>2968.41333333333</v>
      </c>
      <c r="H21" s="55">
        <f t="shared" si="1"/>
        <v>0.0111131577239668</v>
      </c>
      <c r="I21" s="55">
        <f>H21*390000</f>
        <v>4334.13151234707</v>
      </c>
      <c r="J21" s="27">
        <v>4334</v>
      </c>
      <c r="K21" s="27">
        <f t="shared" si="2"/>
        <v>4034</v>
      </c>
      <c r="L21" s="27">
        <f t="shared" si="3"/>
        <v>1065.58666666667</v>
      </c>
    </row>
    <row r="22" ht="14.25" spans="1:12">
      <c r="A22" s="31">
        <v>34</v>
      </c>
      <c r="B22" s="31">
        <v>742</v>
      </c>
      <c r="C22" s="31" t="s">
        <v>14</v>
      </c>
      <c r="D22" s="31" t="s">
        <v>30</v>
      </c>
      <c r="E22" s="31" t="s">
        <v>37</v>
      </c>
      <c r="F22" s="54">
        <f>VLOOKUP(B:B,[1]Sheet1!$A$1:$B$65536,2,0)</f>
        <v>4718.98</v>
      </c>
      <c r="G22" s="55">
        <f t="shared" si="0"/>
        <v>1572.99333333333</v>
      </c>
      <c r="H22" s="55">
        <f t="shared" si="1"/>
        <v>0.00588897874018499</v>
      </c>
      <c r="I22" s="55">
        <v>3500</v>
      </c>
      <c r="J22" s="27">
        <v>3500</v>
      </c>
      <c r="K22" s="27">
        <f t="shared" si="2"/>
        <v>3200</v>
      </c>
      <c r="L22" s="27">
        <f t="shared" si="3"/>
        <v>1627.00666666667</v>
      </c>
    </row>
    <row r="23" ht="14.25" spans="1:12">
      <c r="A23" s="31">
        <v>35</v>
      </c>
      <c r="B23" s="31">
        <v>744</v>
      </c>
      <c r="C23" s="31" t="s">
        <v>14</v>
      </c>
      <c r="D23" s="31" t="s">
        <v>30</v>
      </c>
      <c r="E23" s="31" t="s">
        <v>38</v>
      </c>
      <c r="F23" s="54">
        <f>VLOOKUP(B:B,[1]Sheet1!$A$1:$B$65536,2,0)</f>
        <v>6704.25</v>
      </c>
      <c r="G23" s="55">
        <f t="shared" si="0"/>
        <v>2234.75</v>
      </c>
      <c r="H23" s="55">
        <f t="shared" si="1"/>
        <v>0.00836646599877203</v>
      </c>
      <c r="I23" s="55">
        <v>3500</v>
      </c>
      <c r="J23" s="27">
        <v>3500</v>
      </c>
      <c r="K23" s="27">
        <f t="shared" si="2"/>
        <v>3200</v>
      </c>
      <c r="L23" s="27">
        <f t="shared" si="3"/>
        <v>965.25</v>
      </c>
    </row>
    <row r="24" ht="14.25" spans="1:12">
      <c r="A24" s="31">
        <v>36</v>
      </c>
      <c r="B24" s="31">
        <v>747</v>
      </c>
      <c r="C24" s="31" t="s">
        <v>14</v>
      </c>
      <c r="D24" s="31" t="s">
        <v>30</v>
      </c>
      <c r="E24" s="31" t="s">
        <v>39</v>
      </c>
      <c r="F24" s="54">
        <f>VLOOKUP(B:B,[1]Sheet1!$A$1:$B$65536,2,0)</f>
        <v>3648.45</v>
      </c>
      <c r="G24" s="55">
        <f t="shared" si="0"/>
        <v>1216.15</v>
      </c>
      <c r="H24" s="55">
        <f t="shared" si="1"/>
        <v>0.00455302723991794</v>
      </c>
      <c r="I24" s="55">
        <v>3500</v>
      </c>
      <c r="J24" s="27">
        <v>3500</v>
      </c>
      <c r="K24" s="27">
        <f t="shared" si="2"/>
        <v>3200</v>
      </c>
      <c r="L24" s="27">
        <f t="shared" si="3"/>
        <v>1983.85</v>
      </c>
    </row>
    <row r="25" ht="14.25" spans="1:12">
      <c r="A25" s="31">
        <v>43</v>
      </c>
      <c r="B25" s="31">
        <v>387</v>
      </c>
      <c r="C25" s="31" t="s">
        <v>17</v>
      </c>
      <c r="D25" s="31" t="s">
        <v>30</v>
      </c>
      <c r="E25" s="31" t="s">
        <v>40</v>
      </c>
      <c r="F25" s="54">
        <f>VLOOKUP(B:B,[1]Sheet1!$A$1:$B$65536,2,0)</f>
        <v>7044.04</v>
      </c>
      <c r="G25" s="55">
        <f t="shared" si="0"/>
        <v>2348.01333333333</v>
      </c>
      <c r="H25" s="55">
        <f t="shared" si="1"/>
        <v>0.00879050171965397</v>
      </c>
      <c r="I25" s="55">
        <v>3528</v>
      </c>
      <c r="J25" s="27">
        <v>3528</v>
      </c>
      <c r="K25" s="27">
        <f t="shared" si="2"/>
        <v>3228</v>
      </c>
      <c r="L25" s="27">
        <f t="shared" si="3"/>
        <v>879.986666666667</v>
      </c>
    </row>
    <row r="26" ht="14.25" spans="1:12">
      <c r="A26" s="31">
        <v>44</v>
      </c>
      <c r="B26" s="31">
        <v>399</v>
      </c>
      <c r="C26" s="31" t="s">
        <v>17</v>
      </c>
      <c r="D26" s="31" t="s">
        <v>30</v>
      </c>
      <c r="E26" s="31" t="s">
        <v>41</v>
      </c>
      <c r="F26" s="54">
        <f>VLOOKUP(B:B,[1]Sheet1!$A$1:$B$65536,2,0)</f>
        <v>8057.75</v>
      </c>
      <c r="G26" s="55">
        <f t="shared" si="0"/>
        <v>2685.91666666667</v>
      </c>
      <c r="H26" s="55">
        <f t="shared" si="1"/>
        <v>0.0100555455720782</v>
      </c>
      <c r="I26" s="55">
        <f>H26*390000</f>
        <v>3921.6627731105</v>
      </c>
      <c r="J26" s="27">
        <v>3922</v>
      </c>
      <c r="K26" s="27">
        <f t="shared" si="2"/>
        <v>3622</v>
      </c>
      <c r="L26" s="27">
        <f t="shared" si="3"/>
        <v>936.083333333333</v>
      </c>
    </row>
    <row r="27" ht="14.25" spans="1:12">
      <c r="A27" s="31">
        <v>46</v>
      </c>
      <c r="B27" s="31">
        <v>546</v>
      </c>
      <c r="C27" s="31" t="s">
        <v>17</v>
      </c>
      <c r="D27" s="31" t="s">
        <v>30</v>
      </c>
      <c r="E27" s="31" t="s">
        <v>42</v>
      </c>
      <c r="F27" s="54">
        <f>VLOOKUP(B:B,[1]Sheet1!$A$1:$B$65536,2,0)</f>
        <v>13636.38</v>
      </c>
      <c r="G27" s="55">
        <f t="shared" si="0"/>
        <v>4545.46</v>
      </c>
      <c r="H27" s="55">
        <f t="shared" si="1"/>
        <v>0.0170173113497162</v>
      </c>
      <c r="I27" s="55">
        <f>H27*390000</f>
        <v>6636.75142638933</v>
      </c>
      <c r="J27" s="27">
        <v>6637</v>
      </c>
      <c r="K27" s="27">
        <f t="shared" si="2"/>
        <v>6337</v>
      </c>
      <c r="L27" s="27">
        <f t="shared" si="3"/>
        <v>1791.54</v>
      </c>
    </row>
    <row r="28" ht="14.25" spans="1:12">
      <c r="A28" s="31">
        <v>52</v>
      </c>
      <c r="B28" s="31">
        <v>724</v>
      </c>
      <c r="C28" s="31" t="s">
        <v>17</v>
      </c>
      <c r="D28" s="31" t="s">
        <v>30</v>
      </c>
      <c r="E28" s="31" t="s">
        <v>43</v>
      </c>
      <c r="F28" s="54">
        <f>VLOOKUP(B:B,[1]Sheet1!$A$1:$B$65536,2,0)</f>
        <v>5853.12</v>
      </c>
      <c r="G28" s="55">
        <f t="shared" si="0"/>
        <v>1951.04</v>
      </c>
      <c r="H28" s="55">
        <f t="shared" si="1"/>
        <v>0.00730431136469144</v>
      </c>
      <c r="I28" s="55">
        <v>3500</v>
      </c>
      <c r="J28" s="27">
        <v>3500</v>
      </c>
      <c r="K28" s="27">
        <f t="shared" si="2"/>
        <v>3200</v>
      </c>
      <c r="L28" s="27">
        <f t="shared" si="3"/>
        <v>1248.96</v>
      </c>
    </row>
    <row r="29" ht="14.25" spans="1:12">
      <c r="A29" s="31">
        <v>78</v>
      </c>
      <c r="B29" s="31">
        <v>754</v>
      </c>
      <c r="C29" s="31" t="s">
        <v>44</v>
      </c>
      <c r="D29" s="31" t="s">
        <v>30</v>
      </c>
      <c r="E29" s="31" t="s">
        <v>45</v>
      </c>
      <c r="F29" s="54">
        <f>VLOOKUP(B:B,[1]Sheet1!$A$1:$B$65536,2,0)</f>
        <v>6334.48</v>
      </c>
      <c r="G29" s="55">
        <f t="shared" si="0"/>
        <v>2111.49333333333</v>
      </c>
      <c r="H29" s="55">
        <f t="shared" si="1"/>
        <v>0.00790501719653973</v>
      </c>
      <c r="I29" s="55">
        <v>3500</v>
      </c>
      <c r="J29" s="27">
        <v>3500</v>
      </c>
      <c r="K29" s="27">
        <f t="shared" si="2"/>
        <v>3200</v>
      </c>
      <c r="L29" s="27">
        <f t="shared" si="3"/>
        <v>1088.50666666667</v>
      </c>
    </row>
    <row r="30" ht="14.25" spans="1:12">
      <c r="A30" s="31">
        <v>88</v>
      </c>
      <c r="B30" s="31">
        <v>357</v>
      </c>
      <c r="C30" s="31" t="s">
        <v>19</v>
      </c>
      <c r="D30" s="31" t="s">
        <v>30</v>
      </c>
      <c r="E30" s="31" t="s">
        <v>46</v>
      </c>
      <c r="F30" s="54">
        <f>VLOOKUP(B:B,[1]Sheet1!$A$1:$B$65536,2,0)</f>
        <v>7435.45</v>
      </c>
      <c r="G30" s="55">
        <f t="shared" si="0"/>
        <v>2478.48333333333</v>
      </c>
      <c r="H30" s="55">
        <f t="shared" si="1"/>
        <v>0.00927895582810449</v>
      </c>
      <c r="I30" s="55">
        <f t="shared" ref="I30:I36" si="4">H30*390000</f>
        <v>3618.79277296075</v>
      </c>
      <c r="J30" s="27">
        <v>3619</v>
      </c>
      <c r="K30" s="27">
        <f t="shared" si="2"/>
        <v>3319</v>
      </c>
      <c r="L30" s="27">
        <f t="shared" si="3"/>
        <v>840.516666666667</v>
      </c>
    </row>
    <row r="31" ht="14.25" spans="1:12">
      <c r="A31" s="31">
        <v>91</v>
      </c>
      <c r="B31" s="31">
        <v>379</v>
      </c>
      <c r="C31" s="31" t="s">
        <v>19</v>
      </c>
      <c r="D31" s="31" t="s">
        <v>30</v>
      </c>
      <c r="E31" s="31" t="s">
        <v>47</v>
      </c>
      <c r="F31" s="54">
        <f>VLOOKUP(B:B,[1]Sheet1!$A$1:$B$65536,2,0)</f>
        <v>7617.02</v>
      </c>
      <c r="G31" s="55">
        <f t="shared" si="0"/>
        <v>2539.00666666667</v>
      </c>
      <c r="H31" s="55">
        <f t="shared" si="1"/>
        <v>0.00950554332579581</v>
      </c>
      <c r="I31" s="55">
        <f t="shared" si="4"/>
        <v>3707.16189706037</v>
      </c>
      <c r="J31" s="27">
        <v>3707</v>
      </c>
      <c r="K31" s="27">
        <f t="shared" si="2"/>
        <v>3407</v>
      </c>
      <c r="L31" s="27">
        <f t="shared" si="3"/>
        <v>867.993333333333</v>
      </c>
    </row>
    <row r="32" ht="14.25" spans="1:12">
      <c r="A32" s="31">
        <v>92</v>
      </c>
      <c r="B32" s="31">
        <v>513</v>
      </c>
      <c r="C32" s="31" t="s">
        <v>19</v>
      </c>
      <c r="D32" s="31" t="s">
        <v>30</v>
      </c>
      <c r="E32" s="31" t="s">
        <v>48</v>
      </c>
      <c r="F32" s="54">
        <f>VLOOKUP(B:B,[1]Sheet1!$A$1:$B$65536,2,0)</f>
        <v>13209.61</v>
      </c>
      <c r="G32" s="55">
        <f t="shared" si="0"/>
        <v>4403.20333333333</v>
      </c>
      <c r="H32" s="55">
        <f t="shared" si="1"/>
        <v>0.0164847302714008</v>
      </c>
      <c r="I32" s="55">
        <f t="shared" si="4"/>
        <v>6429.04480584632</v>
      </c>
      <c r="J32" s="27">
        <v>6429</v>
      </c>
      <c r="K32" s="27">
        <f t="shared" si="2"/>
        <v>6129</v>
      </c>
      <c r="L32" s="27">
        <f t="shared" si="3"/>
        <v>1725.79666666667</v>
      </c>
    </row>
    <row r="33" ht="14.25" spans="1:12">
      <c r="A33" s="31">
        <v>94</v>
      </c>
      <c r="B33" s="31">
        <v>581</v>
      </c>
      <c r="C33" s="31" t="s">
        <v>19</v>
      </c>
      <c r="D33" s="31" t="s">
        <v>30</v>
      </c>
      <c r="E33" s="31" t="s">
        <v>49</v>
      </c>
      <c r="F33" s="54">
        <f>VLOOKUP(B:B,[1]Sheet1!$A$1:$B$65536,2,0)</f>
        <v>11056.21</v>
      </c>
      <c r="G33" s="55">
        <f t="shared" si="0"/>
        <v>3685.40333333333</v>
      </c>
      <c r="H33" s="55">
        <f t="shared" si="1"/>
        <v>0.0137974277570621</v>
      </c>
      <c r="I33" s="55">
        <f t="shared" si="4"/>
        <v>5380.9968252542</v>
      </c>
      <c r="J33" s="27">
        <v>5381</v>
      </c>
      <c r="K33" s="27">
        <f t="shared" si="2"/>
        <v>5081</v>
      </c>
      <c r="L33" s="27">
        <f t="shared" si="3"/>
        <v>1395.59666666667</v>
      </c>
    </row>
    <row r="34" ht="14.25" spans="1:12">
      <c r="A34" s="31">
        <v>97</v>
      </c>
      <c r="B34" s="31">
        <v>709</v>
      </c>
      <c r="C34" s="31" t="s">
        <v>19</v>
      </c>
      <c r="D34" s="31" t="s">
        <v>30</v>
      </c>
      <c r="E34" s="31" t="s">
        <v>50</v>
      </c>
      <c r="F34" s="54">
        <f>VLOOKUP(B:B,[1]Sheet1!$A$1:$B$65536,2,0)</f>
        <v>14072.86</v>
      </c>
      <c r="G34" s="55">
        <f t="shared" si="0"/>
        <v>4690.95333333333</v>
      </c>
      <c r="H34" s="55">
        <f t="shared" si="1"/>
        <v>0.0175620098736591</v>
      </c>
      <c r="I34" s="55">
        <f t="shared" si="4"/>
        <v>6849.18385072705</v>
      </c>
      <c r="J34" s="27">
        <v>6849</v>
      </c>
      <c r="K34" s="27">
        <f t="shared" si="2"/>
        <v>6549</v>
      </c>
      <c r="L34" s="27">
        <f t="shared" si="3"/>
        <v>1858.04666666667</v>
      </c>
    </row>
    <row r="35" ht="14.25" spans="1:12">
      <c r="A35" s="31">
        <v>98</v>
      </c>
      <c r="B35" s="31">
        <v>726</v>
      </c>
      <c r="C35" s="31" t="s">
        <v>19</v>
      </c>
      <c r="D35" s="31" t="s">
        <v>30</v>
      </c>
      <c r="E35" s="31" t="s">
        <v>51</v>
      </c>
      <c r="F35" s="54">
        <f>VLOOKUP(B:B,[1]Sheet1!$A$1:$B$65536,2,0)</f>
        <v>11051.9</v>
      </c>
      <c r="G35" s="55">
        <f t="shared" si="0"/>
        <v>3683.96666666667</v>
      </c>
      <c r="H35" s="55">
        <f t="shared" si="1"/>
        <v>0.0137920491586424</v>
      </c>
      <c r="I35" s="55">
        <f t="shared" si="4"/>
        <v>5378.89917187055</v>
      </c>
      <c r="J35" s="27">
        <v>5379</v>
      </c>
      <c r="K35" s="27">
        <f t="shared" ref="K35:K79" si="5">J35-300</f>
        <v>5079</v>
      </c>
      <c r="L35" s="27">
        <f t="shared" ref="L35:L66" si="6">K35-G35</f>
        <v>1395.03333333333</v>
      </c>
    </row>
    <row r="36" ht="14.25" spans="1:12">
      <c r="A36" s="31">
        <v>105</v>
      </c>
      <c r="B36" s="31">
        <v>102934</v>
      </c>
      <c r="C36" s="31" t="s">
        <v>19</v>
      </c>
      <c r="D36" s="31" t="s">
        <v>30</v>
      </c>
      <c r="E36" s="31" t="s">
        <v>52</v>
      </c>
      <c r="F36" s="54">
        <f>VLOOKUP(B:B,[1]Sheet1!$A$1:$B$65536,2,0)</f>
        <v>13603.33</v>
      </c>
      <c r="G36" s="55">
        <f t="shared" si="0"/>
        <v>4534.44333333333</v>
      </c>
      <c r="H36" s="55">
        <f t="shared" si="1"/>
        <v>0.0169760671089347</v>
      </c>
      <c r="I36" s="55">
        <f t="shared" si="4"/>
        <v>6620.66617248454</v>
      </c>
      <c r="J36" s="27">
        <v>6621</v>
      </c>
      <c r="K36" s="27">
        <f t="shared" si="5"/>
        <v>6321</v>
      </c>
      <c r="L36" s="27">
        <f t="shared" si="6"/>
        <v>1786.55666666667</v>
      </c>
    </row>
    <row r="37" ht="14.25" spans="1:12">
      <c r="A37" s="31">
        <v>4</v>
      </c>
      <c r="B37" s="31">
        <v>721</v>
      </c>
      <c r="C37" s="31" t="s">
        <v>11</v>
      </c>
      <c r="D37" s="31" t="s">
        <v>53</v>
      </c>
      <c r="E37" s="31" t="s">
        <v>54</v>
      </c>
      <c r="F37" s="54">
        <f>VLOOKUP(B:B,[1]Sheet1!$A$1:$B$65536,2,0)</f>
        <v>5666.93</v>
      </c>
      <c r="G37" s="55">
        <f t="shared" si="0"/>
        <v>1888.97666666667</v>
      </c>
      <c r="H37" s="55">
        <f t="shared" si="1"/>
        <v>0.00707195840883338</v>
      </c>
      <c r="I37" s="55">
        <v>3000</v>
      </c>
      <c r="J37" s="27">
        <v>3000</v>
      </c>
      <c r="K37" s="27">
        <f t="shared" si="5"/>
        <v>2700</v>
      </c>
      <c r="L37" s="27">
        <f t="shared" si="6"/>
        <v>811.023333333333</v>
      </c>
    </row>
    <row r="38" ht="14.25" spans="1:12">
      <c r="A38" s="31">
        <v>9</v>
      </c>
      <c r="B38" s="31">
        <v>716</v>
      </c>
      <c r="C38" s="31" t="s">
        <v>11</v>
      </c>
      <c r="D38" s="31" t="s">
        <v>53</v>
      </c>
      <c r="E38" s="31" t="s">
        <v>55</v>
      </c>
      <c r="F38" s="54">
        <f>VLOOKUP(B:B,[1]Sheet1!$A$1:$B$65536,2,0)</f>
        <v>8958.17</v>
      </c>
      <c r="G38" s="55">
        <f t="shared" si="0"/>
        <v>2986.05666666667</v>
      </c>
      <c r="H38" s="55">
        <f t="shared" si="1"/>
        <v>0.0111792109059507</v>
      </c>
      <c r="I38" s="55">
        <f>H38*390000</f>
        <v>4359.89225332075</v>
      </c>
      <c r="J38" s="27">
        <v>4360</v>
      </c>
      <c r="K38" s="27">
        <f t="shared" si="5"/>
        <v>4060</v>
      </c>
      <c r="L38" s="27">
        <f t="shared" si="6"/>
        <v>1073.94333333333</v>
      </c>
    </row>
    <row r="39" ht="14.25" spans="1:12">
      <c r="A39" s="31">
        <v>13</v>
      </c>
      <c r="B39" s="31">
        <v>748</v>
      </c>
      <c r="C39" s="31" t="s">
        <v>11</v>
      </c>
      <c r="D39" s="31" t="s">
        <v>53</v>
      </c>
      <c r="E39" s="31" t="s">
        <v>56</v>
      </c>
      <c r="F39" s="54">
        <f>VLOOKUP(B:B,[1]Sheet1!$A$1:$B$65536,2,0)</f>
        <v>7492.84</v>
      </c>
      <c r="G39" s="55">
        <f t="shared" si="0"/>
        <v>2497.61333333333</v>
      </c>
      <c r="H39" s="55">
        <f t="shared" si="1"/>
        <v>0.00935057479870814</v>
      </c>
      <c r="I39" s="55">
        <f>H39*390000</f>
        <v>3646.72417149617</v>
      </c>
      <c r="J39" s="27">
        <v>3647</v>
      </c>
      <c r="K39" s="27">
        <f t="shared" si="5"/>
        <v>3347</v>
      </c>
      <c r="L39" s="27">
        <f t="shared" si="6"/>
        <v>849.386666666667</v>
      </c>
    </row>
    <row r="40" ht="14.25" spans="1:12">
      <c r="A40" s="31">
        <v>23</v>
      </c>
      <c r="B40" s="31">
        <v>349</v>
      </c>
      <c r="C40" s="31" t="s">
        <v>14</v>
      </c>
      <c r="D40" s="31" t="s">
        <v>53</v>
      </c>
      <c r="E40" s="31" t="s">
        <v>57</v>
      </c>
      <c r="F40" s="54">
        <f>VLOOKUP(B:B,[1]Sheet1!$A$1:$B$65536,2,0)</f>
        <v>6048.73</v>
      </c>
      <c r="G40" s="55">
        <f t="shared" si="0"/>
        <v>2016.24333333333</v>
      </c>
      <c r="H40" s="55">
        <f t="shared" si="1"/>
        <v>0.00754841986512322</v>
      </c>
      <c r="I40" s="55">
        <v>3148</v>
      </c>
      <c r="J40" s="27">
        <v>3148</v>
      </c>
      <c r="K40" s="27">
        <f t="shared" si="5"/>
        <v>2848</v>
      </c>
      <c r="L40" s="27">
        <f t="shared" si="6"/>
        <v>831.756666666667</v>
      </c>
    </row>
    <row r="41" ht="14.25" spans="1:12">
      <c r="A41" s="31">
        <v>26</v>
      </c>
      <c r="B41" s="31">
        <v>391</v>
      </c>
      <c r="C41" s="31" t="s">
        <v>14</v>
      </c>
      <c r="D41" s="31" t="s">
        <v>53</v>
      </c>
      <c r="E41" s="31" t="s">
        <v>58</v>
      </c>
      <c r="F41" s="54">
        <f>VLOOKUP(B:B,[1]Sheet1!$A$1:$B$65536,2,0)</f>
        <v>6257.9</v>
      </c>
      <c r="G41" s="55">
        <f t="shared" si="0"/>
        <v>2085.96666666667</v>
      </c>
      <c r="H41" s="55">
        <f t="shared" si="1"/>
        <v>0.00780945035965477</v>
      </c>
      <c r="I41" s="55">
        <f>H41*390000</f>
        <v>3045.68564026536</v>
      </c>
      <c r="J41" s="27">
        <v>3046</v>
      </c>
      <c r="K41" s="27">
        <f t="shared" si="5"/>
        <v>2746</v>
      </c>
      <c r="L41" s="27">
        <f t="shared" si="6"/>
        <v>660.033333333333</v>
      </c>
    </row>
    <row r="42" ht="14.25" spans="1:12">
      <c r="A42" s="31">
        <v>27</v>
      </c>
      <c r="B42" s="31">
        <v>511</v>
      </c>
      <c r="C42" s="31" t="s">
        <v>14</v>
      </c>
      <c r="D42" s="31" t="s">
        <v>53</v>
      </c>
      <c r="E42" s="31" t="s">
        <v>59</v>
      </c>
      <c r="F42" s="54">
        <f>VLOOKUP(B:B,[1]Sheet1!$A$1:$B$65536,2,0)</f>
        <v>7707.94</v>
      </c>
      <c r="G42" s="55">
        <f t="shared" si="0"/>
        <v>2569.31333333333</v>
      </c>
      <c r="H42" s="55">
        <f t="shared" si="1"/>
        <v>0.00961900554582166</v>
      </c>
      <c r="I42" s="55">
        <f>H42*390000</f>
        <v>3751.41216287045</v>
      </c>
      <c r="J42" s="27">
        <v>3751</v>
      </c>
      <c r="K42" s="27">
        <f t="shared" si="5"/>
        <v>3451</v>
      </c>
      <c r="L42" s="27">
        <f t="shared" si="6"/>
        <v>881.686666666667</v>
      </c>
    </row>
    <row r="43" ht="14.25" spans="1:12">
      <c r="A43" s="31">
        <v>28</v>
      </c>
      <c r="B43" s="31">
        <v>515</v>
      </c>
      <c r="C43" s="31" t="s">
        <v>14</v>
      </c>
      <c r="D43" s="31" t="s">
        <v>53</v>
      </c>
      <c r="E43" s="31" t="s">
        <v>60</v>
      </c>
      <c r="F43" s="54">
        <f>VLOOKUP(B:B,[1]Sheet1!$A$1:$B$65536,2,0)</f>
        <v>7383.48</v>
      </c>
      <c r="G43" s="55">
        <f t="shared" si="0"/>
        <v>2461.16</v>
      </c>
      <c r="H43" s="55">
        <f t="shared" si="1"/>
        <v>0.00921410066340207</v>
      </c>
      <c r="I43" s="55">
        <f>H43*390000</f>
        <v>3593.49925872681</v>
      </c>
      <c r="J43" s="27">
        <v>3593</v>
      </c>
      <c r="K43" s="27">
        <f t="shared" si="5"/>
        <v>3293</v>
      </c>
      <c r="L43" s="27">
        <f t="shared" si="6"/>
        <v>831.84</v>
      </c>
    </row>
    <row r="44" ht="40.5" customHeight="1" spans="1:12">
      <c r="A44" s="31">
        <v>30</v>
      </c>
      <c r="B44" s="31">
        <v>572</v>
      </c>
      <c r="C44" s="31" t="s">
        <v>14</v>
      </c>
      <c r="D44" s="31" t="s">
        <v>53</v>
      </c>
      <c r="E44" s="31" t="s">
        <v>61</v>
      </c>
      <c r="F44" s="54">
        <f>VLOOKUP(B:B,[1]Sheet1!$A$1:$B$65536,2,0)</f>
        <v>5499.15</v>
      </c>
      <c r="G44" s="55">
        <f t="shared" si="0"/>
        <v>1833.05</v>
      </c>
      <c r="H44" s="55">
        <f t="shared" si="1"/>
        <v>0.00686257993021549</v>
      </c>
      <c r="I44" s="55">
        <v>3100</v>
      </c>
      <c r="J44" s="27">
        <v>3100</v>
      </c>
      <c r="K44" s="27">
        <f t="shared" si="5"/>
        <v>2800</v>
      </c>
      <c r="L44" s="27">
        <f t="shared" si="6"/>
        <v>966.95</v>
      </c>
    </row>
    <row r="45" ht="14.25" spans="1:12">
      <c r="A45" s="31">
        <v>42</v>
      </c>
      <c r="B45" s="31">
        <v>377</v>
      </c>
      <c r="C45" s="31" t="s">
        <v>17</v>
      </c>
      <c r="D45" s="31" t="s">
        <v>53</v>
      </c>
      <c r="E45" s="31" t="s">
        <v>62</v>
      </c>
      <c r="F45" s="54">
        <f>VLOOKUP(B:B,[1]Sheet1!$A$1:$B$65536,2,0)</f>
        <v>7364.19</v>
      </c>
      <c r="G45" s="55">
        <f t="shared" si="0"/>
        <v>2454.73</v>
      </c>
      <c r="H45" s="55">
        <f t="shared" si="1"/>
        <v>0.00919002800365395</v>
      </c>
      <c r="I45" s="55">
        <f>H45*390000</f>
        <v>3584.11092142504</v>
      </c>
      <c r="J45" s="27">
        <v>3584</v>
      </c>
      <c r="K45" s="27">
        <f t="shared" si="5"/>
        <v>3284</v>
      </c>
      <c r="L45" s="27">
        <f t="shared" si="6"/>
        <v>829.27</v>
      </c>
    </row>
    <row r="46" ht="14.25" spans="1:12">
      <c r="A46" s="31">
        <v>49</v>
      </c>
      <c r="B46" s="31">
        <v>598</v>
      </c>
      <c r="C46" s="31" t="s">
        <v>17</v>
      </c>
      <c r="D46" s="31" t="s">
        <v>53</v>
      </c>
      <c r="E46" s="31" t="s">
        <v>63</v>
      </c>
      <c r="F46" s="54">
        <f>VLOOKUP(B:B,[1]Sheet1!$A$1:$B$65536,2,0)</f>
        <v>4167.9</v>
      </c>
      <c r="G46" s="55">
        <f t="shared" si="0"/>
        <v>1389.3</v>
      </c>
      <c r="H46" s="55">
        <f t="shared" si="1"/>
        <v>0.00520126690327508</v>
      </c>
      <c r="I46" s="55">
        <v>3000</v>
      </c>
      <c r="J46" s="27">
        <v>3000</v>
      </c>
      <c r="K46" s="27">
        <f t="shared" si="5"/>
        <v>2700</v>
      </c>
      <c r="L46" s="27">
        <f t="shared" si="6"/>
        <v>1310.7</v>
      </c>
    </row>
    <row r="47" ht="14.25" spans="1:12">
      <c r="A47" s="31">
        <v>54</v>
      </c>
      <c r="B47" s="31">
        <v>737</v>
      </c>
      <c r="C47" s="31" t="s">
        <v>17</v>
      </c>
      <c r="D47" s="31" t="s">
        <v>53</v>
      </c>
      <c r="E47" s="31" t="s">
        <v>64</v>
      </c>
      <c r="F47" s="54">
        <f>VLOOKUP(B:B,[1]Sheet1!$A$1:$B$65536,2,0)</f>
        <v>7974.88</v>
      </c>
      <c r="G47" s="55">
        <f t="shared" si="0"/>
        <v>2658.29333333333</v>
      </c>
      <c r="H47" s="55">
        <f t="shared" si="1"/>
        <v>0.00995212922613075</v>
      </c>
      <c r="I47" s="55">
        <f t="shared" ref="I47:I55" si="7">H47*390000</f>
        <v>3881.33039819099</v>
      </c>
      <c r="J47" s="27">
        <v>3881</v>
      </c>
      <c r="K47" s="27">
        <f t="shared" si="5"/>
        <v>3581</v>
      </c>
      <c r="L47" s="27">
        <f t="shared" si="6"/>
        <v>922.706666666666</v>
      </c>
    </row>
    <row r="48" ht="14.25" spans="1:12">
      <c r="A48" s="31">
        <v>56</v>
      </c>
      <c r="B48" s="31">
        <v>743</v>
      </c>
      <c r="C48" s="31" t="s">
        <v>17</v>
      </c>
      <c r="D48" s="31" t="s">
        <v>53</v>
      </c>
      <c r="E48" s="31" t="s">
        <v>65</v>
      </c>
      <c r="F48" s="54">
        <f>VLOOKUP(B:B,[1]Sheet1!$A$1:$B$65536,2,0)</f>
        <v>8098.57</v>
      </c>
      <c r="G48" s="55">
        <f t="shared" si="0"/>
        <v>2699.52333333333</v>
      </c>
      <c r="H48" s="55">
        <f t="shared" si="1"/>
        <v>0.010106486265231</v>
      </c>
      <c r="I48" s="55">
        <f t="shared" si="7"/>
        <v>3941.52964344011</v>
      </c>
      <c r="J48" s="27">
        <v>3942</v>
      </c>
      <c r="K48" s="27">
        <f t="shared" si="5"/>
        <v>3642</v>
      </c>
      <c r="L48" s="27">
        <f t="shared" si="6"/>
        <v>942.476666666667</v>
      </c>
    </row>
    <row r="49" ht="14.25" spans="1:12">
      <c r="A49" s="31">
        <v>59</v>
      </c>
      <c r="B49" s="31">
        <v>103639</v>
      </c>
      <c r="C49" s="31" t="s">
        <v>17</v>
      </c>
      <c r="D49" s="31" t="s">
        <v>53</v>
      </c>
      <c r="E49" s="31" t="s">
        <v>66</v>
      </c>
      <c r="F49" s="54">
        <f>VLOOKUP(B:B,[1]Sheet1!$A$1:$B$65536,2,0)</f>
        <v>7429.1</v>
      </c>
      <c r="G49" s="55">
        <f t="shared" si="0"/>
        <v>2476.36666666667</v>
      </c>
      <c r="H49" s="55">
        <f t="shared" si="1"/>
        <v>0.0092710314429619</v>
      </c>
      <c r="I49" s="55">
        <f t="shared" si="7"/>
        <v>3615.70226275514</v>
      </c>
      <c r="J49" s="27">
        <v>3616</v>
      </c>
      <c r="K49" s="27">
        <f t="shared" si="5"/>
        <v>3316</v>
      </c>
      <c r="L49" s="27">
        <f t="shared" si="6"/>
        <v>839.633333333333</v>
      </c>
    </row>
    <row r="50" ht="14.25" spans="1:12">
      <c r="A50" s="31">
        <v>67</v>
      </c>
      <c r="B50" s="31">
        <v>54</v>
      </c>
      <c r="C50" s="31" t="s">
        <v>44</v>
      </c>
      <c r="D50" s="31" t="s">
        <v>53</v>
      </c>
      <c r="E50" s="31" t="s">
        <v>67</v>
      </c>
      <c r="F50" s="54">
        <f>VLOOKUP(B:B,[1]Sheet1!$A$1:$B$65536,2,0)</f>
        <v>9996.41</v>
      </c>
      <c r="G50" s="55">
        <f t="shared" si="0"/>
        <v>3332.13666666667</v>
      </c>
      <c r="H50" s="55">
        <f t="shared" si="1"/>
        <v>0.012474866595784</v>
      </c>
      <c r="I50" s="55">
        <f t="shared" si="7"/>
        <v>4865.19797235575</v>
      </c>
      <c r="J50" s="27">
        <v>4865</v>
      </c>
      <c r="K50" s="27">
        <f t="shared" si="5"/>
        <v>4565</v>
      </c>
      <c r="L50" s="27">
        <f t="shared" si="6"/>
        <v>1232.86333333333</v>
      </c>
    </row>
    <row r="51" ht="14.25" spans="1:12">
      <c r="A51" s="31">
        <v>69</v>
      </c>
      <c r="B51" s="31">
        <v>329</v>
      </c>
      <c r="C51" s="31" t="s">
        <v>44</v>
      </c>
      <c r="D51" s="31" t="s">
        <v>53</v>
      </c>
      <c r="E51" s="31" t="s">
        <v>68</v>
      </c>
      <c r="F51" s="54">
        <f>VLOOKUP(B:B,[1]Sheet1!$A$1:$B$65536,2,0)</f>
        <v>10140.11</v>
      </c>
      <c r="G51" s="55">
        <f t="shared" si="0"/>
        <v>3380.03666666667</v>
      </c>
      <c r="H51" s="55">
        <f t="shared" si="1"/>
        <v>0.0126541948075934</v>
      </c>
      <c r="I51" s="55">
        <f t="shared" si="7"/>
        <v>4935.13597496144</v>
      </c>
      <c r="J51" s="27">
        <v>4935</v>
      </c>
      <c r="K51" s="27">
        <f t="shared" si="5"/>
        <v>4635</v>
      </c>
      <c r="L51" s="27">
        <f t="shared" si="6"/>
        <v>1254.96333333333</v>
      </c>
    </row>
    <row r="52" ht="14.25" spans="1:12">
      <c r="A52" s="31">
        <v>70</v>
      </c>
      <c r="B52" s="31">
        <v>351</v>
      </c>
      <c r="C52" s="31" t="s">
        <v>44</v>
      </c>
      <c r="D52" s="31" t="s">
        <v>53</v>
      </c>
      <c r="E52" s="31" t="s">
        <v>69</v>
      </c>
      <c r="F52" s="54">
        <f>VLOOKUP(B:B,[1]Sheet1!$A$1:$B$65536,2,0)</f>
        <v>7658</v>
      </c>
      <c r="G52" s="55">
        <f t="shared" si="0"/>
        <v>2552.66666666667</v>
      </c>
      <c r="H52" s="55">
        <f t="shared" si="1"/>
        <v>0.00955668368849554</v>
      </c>
      <c r="I52" s="55">
        <f t="shared" si="7"/>
        <v>3727.10663851326</v>
      </c>
      <c r="J52" s="27">
        <v>3727</v>
      </c>
      <c r="K52" s="27">
        <f t="shared" si="5"/>
        <v>3427</v>
      </c>
      <c r="L52" s="27">
        <f t="shared" si="6"/>
        <v>874.333333333333</v>
      </c>
    </row>
    <row r="53" s="51" customFormat="1" spans="1:18">
      <c r="A53" s="31">
        <v>71</v>
      </c>
      <c r="B53" s="31">
        <v>367</v>
      </c>
      <c r="C53" s="31" t="s">
        <v>44</v>
      </c>
      <c r="D53" s="31" t="s">
        <v>53</v>
      </c>
      <c r="E53" s="31" t="s">
        <v>70</v>
      </c>
      <c r="F53" s="54">
        <f>VLOOKUP(B:B,[1]Sheet1!$A$1:$B$65536,2,0)</f>
        <v>7447.26</v>
      </c>
      <c r="G53" s="55">
        <f t="shared" si="0"/>
        <v>2482.42</v>
      </c>
      <c r="H53" s="55">
        <f t="shared" si="1"/>
        <v>0.00929369393653503</v>
      </c>
      <c r="I53" s="55">
        <f t="shared" si="7"/>
        <v>3624.54063524866</v>
      </c>
      <c r="J53" s="27">
        <v>3625</v>
      </c>
      <c r="K53" s="27">
        <f t="shared" si="5"/>
        <v>3325</v>
      </c>
      <c r="L53" s="27">
        <f t="shared" si="6"/>
        <v>842.58</v>
      </c>
      <c r="M53" s="23"/>
      <c r="N53" s="23"/>
      <c r="O53" s="23"/>
      <c r="P53" s="23"/>
      <c r="Q53" s="23"/>
      <c r="R53" s="23"/>
    </row>
    <row r="54" s="51" customFormat="1" spans="1:18">
      <c r="A54" s="31">
        <v>79</v>
      </c>
      <c r="B54" s="31">
        <v>101453</v>
      </c>
      <c r="C54" s="31" t="s">
        <v>44</v>
      </c>
      <c r="D54" s="31" t="s">
        <v>53</v>
      </c>
      <c r="E54" s="31" t="s">
        <v>71</v>
      </c>
      <c r="F54" s="54">
        <f>VLOOKUP(B:B,[1]Sheet1!$A$1:$B$65536,2,0)</f>
        <v>13037.42</v>
      </c>
      <c r="G54" s="55">
        <f t="shared" si="0"/>
        <v>4345.80666666667</v>
      </c>
      <c r="H54" s="55">
        <f t="shared" si="1"/>
        <v>0.0162698484008965</v>
      </c>
      <c r="I54" s="55">
        <f t="shared" si="7"/>
        <v>6345.24087634964</v>
      </c>
      <c r="J54" s="27">
        <v>6345</v>
      </c>
      <c r="K54" s="27">
        <f t="shared" si="5"/>
        <v>6045</v>
      </c>
      <c r="L54" s="27">
        <f t="shared" si="6"/>
        <v>1699.19333333333</v>
      </c>
      <c r="M54" s="23"/>
      <c r="N54" s="23"/>
      <c r="O54" s="23"/>
      <c r="P54" s="23"/>
      <c r="Q54" s="23"/>
      <c r="R54" s="23"/>
    </row>
    <row r="55" s="51" customFormat="1" spans="1:18">
      <c r="A55" s="31">
        <v>84</v>
      </c>
      <c r="B55" s="31">
        <v>311</v>
      </c>
      <c r="C55" s="31" t="s">
        <v>19</v>
      </c>
      <c r="D55" s="31" t="s">
        <v>53</v>
      </c>
      <c r="E55" s="31" t="s">
        <v>72</v>
      </c>
      <c r="F55" s="54">
        <f>VLOOKUP(B:B,[1]Sheet1!$A$1:$B$65536,2,0)</f>
        <v>5163.23</v>
      </c>
      <c r="G55" s="55">
        <f t="shared" si="0"/>
        <v>1721.07666666667</v>
      </c>
      <c r="H55" s="55">
        <f t="shared" si="1"/>
        <v>0.00644337371649919</v>
      </c>
      <c r="I55" s="55">
        <f t="shared" si="7"/>
        <v>2512.91574943469</v>
      </c>
      <c r="J55" s="27">
        <v>2513</v>
      </c>
      <c r="K55" s="27">
        <f t="shared" si="5"/>
        <v>2213</v>
      </c>
      <c r="L55" s="27">
        <f t="shared" si="6"/>
        <v>491.923333333333</v>
      </c>
      <c r="M55" s="23"/>
      <c r="N55" s="23"/>
      <c r="O55" s="23"/>
      <c r="P55" s="23"/>
      <c r="Q55" s="23"/>
      <c r="R55" s="23"/>
    </row>
    <row r="56" s="51" customFormat="1" spans="1:18">
      <c r="A56" s="31">
        <v>89</v>
      </c>
      <c r="B56" s="31">
        <v>359</v>
      </c>
      <c r="C56" s="31" t="s">
        <v>19</v>
      </c>
      <c r="D56" s="31" t="s">
        <v>53</v>
      </c>
      <c r="E56" s="31" t="s">
        <v>73</v>
      </c>
      <c r="F56" s="54">
        <f>VLOOKUP(B:B,[1]Sheet1!$A$1:$B$65536,2,0)</f>
        <v>3976.74</v>
      </c>
      <c r="G56" s="55">
        <f t="shared" si="0"/>
        <v>1325.58</v>
      </c>
      <c r="H56" s="55">
        <f t="shared" si="1"/>
        <v>0.00496271171211645</v>
      </c>
      <c r="I56" s="55">
        <v>3000</v>
      </c>
      <c r="J56" s="27">
        <v>3000</v>
      </c>
      <c r="K56" s="27">
        <f t="shared" si="5"/>
        <v>2700</v>
      </c>
      <c r="L56" s="27">
        <f t="shared" si="6"/>
        <v>1374.42</v>
      </c>
      <c r="M56" s="23"/>
      <c r="N56" s="23"/>
      <c r="O56" s="23"/>
      <c r="P56" s="23"/>
      <c r="Q56" s="23"/>
      <c r="R56" s="23"/>
    </row>
    <row r="57" s="51" customFormat="1" spans="1:18">
      <c r="A57" s="31">
        <v>104</v>
      </c>
      <c r="B57" s="31">
        <v>102565</v>
      </c>
      <c r="C57" s="31" t="s">
        <v>19</v>
      </c>
      <c r="D57" s="31" t="s">
        <v>53</v>
      </c>
      <c r="E57" s="31" t="s">
        <v>74</v>
      </c>
      <c r="F57" s="54">
        <f>VLOOKUP(B:B,[1]Sheet1!$A$1:$B$65536,2,0)</f>
        <v>7776.46</v>
      </c>
      <c r="G57" s="55">
        <f t="shared" si="0"/>
        <v>2592.15333333333</v>
      </c>
      <c r="H57" s="55">
        <f t="shared" si="1"/>
        <v>0.00970451402928154</v>
      </c>
      <c r="I57" s="55">
        <f t="shared" ref="I57:I62" si="8">H57*390000</f>
        <v>3784.7604714198</v>
      </c>
      <c r="J57" s="27">
        <v>3785</v>
      </c>
      <c r="K57" s="27">
        <f t="shared" si="5"/>
        <v>3485</v>
      </c>
      <c r="L57" s="27">
        <f t="shared" si="6"/>
        <v>892.846666666667</v>
      </c>
      <c r="M57" s="23"/>
      <c r="N57" s="23"/>
      <c r="O57" s="23"/>
      <c r="P57" s="23"/>
      <c r="Q57" s="23"/>
      <c r="R57" s="23"/>
    </row>
    <row r="58" s="51" customFormat="1" spans="1:18">
      <c r="A58" s="31">
        <v>106</v>
      </c>
      <c r="B58" s="31">
        <v>103198</v>
      </c>
      <c r="C58" s="31" t="s">
        <v>19</v>
      </c>
      <c r="D58" s="31" t="s">
        <v>53</v>
      </c>
      <c r="E58" s="31" t="s">
        <v>75</v>
      </c>
      <c r="F58" s="54">
        <f>VLOOKUP(B:B,[1]Sheet1!$A$1:$B$65536,2,0)</f>
        <v>6854.41</v>
      </c>
      <c r="G58" s="55">
        <f t="shared" si="0"/>
        <v>2284.80333333333</v>
      </c>
      <c r="H58" s="55">
        <f t="shared" si="1"/>
        <v>0.00855385586853757</v>
      </c>
      <c r="I58" s="55">
        <f t="shared" si="8"/>
        <v>3336.00378872965</v>
      </c>
      <c r="J58" s="27">
        <v>3336</v>
      </c>
      <c r="K58" s="27">
        <f t="shared" si="5"/>
        <v>3036</v>
      </c>
      <c r="L58" s="27">
        <f t="shared" si="6"/>
        <v>751.196666666667</v>
      </c>
      <c r="M58" s="23"/>
      <c r="N58" s="23"/>
      <c r="O58" s="23"/>
      <c r="P58" s="23"/>
      <c r="Q58" s="23"/>
      <c r="R58" s="23"/>
    </row>
    <row r="59" ht="14.25" spans="1:12">
      <c r="A59" s="31">
        <v>107</v>
      </c>
      <c r="B59" s="31">
        <v>103199</v>
      </c>
      <c r="C59" s="31" t="s">
        <v>19</v>
      </c>
      <c r="D59" s="31" t="s">
        <v>53</v>
      </c>
      <c r="E59" s="31" t="s">
        <v>76</v>
      </c>
      <c r="F59" s="54">
        <f>VLOOKUP(B:B,[1]Sheet1!$A$1:$B$65536,2,0)</f>
        <v>7114.93</v>
      </c>
      <c r="G59" s="55">
        <f t="shared" si="0"/>
        <v>2371.64333333333</v>
      </c>
      <c r="H59" s="55">
        <f t="shared" si="1"/>
        <v>0.0088789678082773</v>
      </c>
      <c r="I59" s="55">
        <f t="shared" si="8"/>
        <v>3462.79744522815</v>
      </c>
      <c r="J59" s="27">
        <v>3463</v>
      </c>
      <c r="K59" s="27">
        <f t="shared" si="5"/>
        <v>3163</v>
      </c>
      <c r="L59" s="27">
        <f t="shared" si="6"/>
        <v>791.356666666667</v>
      </c>
    </row>
    <row r="60" ht="14.25" spans="1:12">
      <c r="A60" s="31">
        <v>3</v>
      </c>
      <c r="B60" s="31">
        <v>591</v>
      </c>
      <c r="C60" s="31" t="s">
        <v>11</v>
      </c>
      <c r="D60" s="31" t="s">
        <v>77</v>
      </c>
      <c r="E60" s="31" t="s">
        <v>78</v>
      </c>
      <c r="F60" s="54">
        <f>VLOOKUP(B:B,[1]Sheet1!$A$1:$B$65536,2,0)</f>
        <v>3469.54</v>
      </c>
      <c r="G60" s="55">
        <f t="shared" si="0"/>
        <v>1156.51333333333</v>
      </c>
      <c r="H60" s="55">
        <f t="shared" si="1"/>
        <v>0.00432975924844383</v>
      </c>
      <c r="I60" s="55">
        <f t="shared" si="8"/>
        <v>1688.60610689309</v>
      </c>
      <c r="J60" s="27">
        <v>1689</v>
      </c>
      <c r="K60" s="27">
        <f t="shared" si="5"/>
        <v>1389</v>
      </c>
      <c r="L60" s="27">
        <f t="shared" si="6"/>
        <v>232.486666666667</v>
      </c>
    </row>
    <row r="61" ht="14.25" spans="1:12">
      <c r="A61" s="31">
        <v>6</v>
      </c>
      <c r="B61" s="31">
        <v>539</v>
      </c>
      <c r="C61" s="31" t="s">
        <v>11</v>
      </c>
      <c r="D61" s="31" t="s">
        <v>77</v>
      </c>
      <c r="E61" s="31" t="s">
        <v>79</v>
      </c>
      <c r="F61" s="54">
        <f>VLOOKUP(B:B,[1]Sheet1!$A$1:$B$65536,2,0)</f>
        <v>5737.85</v>
      </c>
      <c r="G61" s="55">
        <f t="shared" si="0"/>
        <v>1912.61666666667</v>
      </c>
      <c r="H61" s="55">
        <f t="shared" si="1"/>
        <v>0.00716046193549675</v>
      </c>
      <c r="I61" s="55">
        <f t="shared" si="8"/>
        <v>2792.58015484373</v>
      </c>
      <c r="J61" s="27">
        <v>2793</v>
      </c>
      <c r="K61" s="27">
        <f t="shared" si="5"/>
        <v>2493</v>
      </c>
      <c r="L61" s="27">
        <f t="shared" si="6"/>
        <v>580.383333333333</v>
      </c>
    </row>
    <row r="62" ht="14.25" spans="1:12">
      <c r="A62" s="31">
        <v>7</v>
      </c>
      <c r="B62" s="31">
        <v>549</v>
      </c>
      <c r="C62" s="31" t="s">
        <v>11</v>
      </c>
      <c r="D62" s="31" t="s">
        <v>77</v>
      </c>
      <c r="E62" s="31" t="s">
        <v>80</v>
      </c>
      <c r="F62" s="54">
        <f>VLOOKUP(B:B,[1]Sheet1!$A$1:$B$65536,2,0)</f>
        <v>6668.34</v>
      </c>
      <c r="G62" s="55">
        <f t="shared" si="0"/>
        <v>2222.78</v>
      </c>
      <c r="H62" s="55">
        <f t="shared" si="1"/>
        <v>0.00832165266483969</v>
      </c>
      <c r="I62" s="55">
        <f t="shared" si="8"/>
        <v>3245.44453928748</v>
      </c>
      <c r="J62" s="27">
        <v>3245</v>
      </c>
      <c r="K62" s="27">
        <f t="shared" si="5"/>
        <v>2945</v>
      </c>
      <c r="L62" s="27">
        <f t="shared" si="6"/>
        <v>722.22</v>
      </c>
    </row>
    <row r="63" ht="14.25" spans="1:12">
      <c r="A63" s="31">
        <v>10</v>
      </c>
      <c r="B63" s="31">
        <v>717</v>
      </c>
      <c r="C63" s="31" t="s">
        <v>11</v>
      </c>
      <c r="D63" s="31" t="s">
        <v>77</v>
      </c>
      <c r="E63" s="31" t="s">
        <v>81</v>
      </c>
      <c r="F63" s="54">
        <f>VLOOKUP(B:B,[1]Sheet1!$A$1:$B$65536,2,0)</f>
        <v>4612.46</v>
      </c>
      <c r="G63" s="55">
        <f t="shared" si="0"/>
        <v>1537.48666666667</v>
      </c>
      <c r="H63" s="55">
        <f t="shared" si="1"/>
        <v>0.0057560487393364</v>
      </c>
      <c r="I63" s="55">
        <v>3000</v>
      </c>
      <c r="J63" s="27">
        <v>3000</v>
      </c>
      <c r="K63" s="27">
        <f t="shared" si="5"/>
        <v>2700</v>
      </c>
      <c r="L63" s="27">
        <f t="shared" si="6"/>
        <v>1162.51333333333</v>
      </c>
    </row>
    <row r="64" ht="14.25" spans="1:12">
      <c r="A64" s="31">
        <v>11</v>
      </c>
      <c r="B64" s="31">
        <v>720</v>
      </c>
      <c r="C64" s="31" t="s">
        <v>11</v>
      </c>
      <c r="D64" s="31" t="s">
        <v>77</v>
      </c>
      <c r="E64" s="31" t="s">
        <v>82</v>
      </c>
      <c r="F64" s="54">
        <f>VLOOKUP(B:B,[1]Sheet1!$A$1:$B$65536,2,0)</f>
        <v>16101.61</v>
      </c>
      <c r="G64" s="55">
        <f t="shared" si="0"/>
        <v>5367.20333333333</v>
      </c>
      <c r="H64" s="55">
        <f t="shared" si="1"/>
        <v>0.0200937573316162</v>
      </c>
      <c r="I64" s="55">
        <v>5900</v>
      </c>
      <c r="J64" s="27">
        <v>5900</v>
      </c>
      <c r="K64" s="27">
        <f t="shared" si="5"/>
        <v>5600</v>
      </c>
      <c r="L64" s="27">
        <f t="shared" si="6"/>
        <v>232.796666666666</v>
      </c>
    </row>
    <row r="65" ht="14.25" spans="1:12">
      <c r="A65" s="31">
        <v>33</v>
      </c>
      <c r="B65" s="31">
        <v>723</v>
      </c>
      <c r="C65" s="31" t="s">
        <v>14</v>
      </c>
      <c r="D65" s="31" t="s">
        <v>77</v>
      </c>
      <c r="E65" s="31" t="s">
        <v>83</v>
      </c>
      <c r="F65" s="54">
        <f>VLOOKUP(B:B,[1]Sheet1!$A$1:$B$65536,2,0)</f>
        <v>3734.59</v>
      </c>
      <c r="G65" s="55">
        <f t="shared" si="0"/>
        <v>1244.86333333333</v>
      </c>
      <c r="H65" s="55">
        <f t="shared" si="1"/>
        <v>0.00466052433223016</v>
      </c>
      <c r="I65" s="55">
        <v>3000</v>
      </c>
      <c r="J65" s="27">
        <v>3000</v>
      </c>
      <c r="K65" s="27">
        <f t="shared" si="5"/>
        <v>2700</v>
      </c>
      <c r="L65" s="27">
        <f t="shared" si="6"/>
        <v>1455.13666666667</v>
      </c>
    </row>
    <row r="66" ht="14.25" spans="1:12">
      <c r="A66" s="31">
        <v>38</v>
      </c>
      <c r="B66" s="31">
        <v>102479</v>
      </c>
      <c r="C66" s="31" t="s">
        <v>14</v>
      </c>
      <c r="D66" s="31" t="s">
        <v>77</v>
      </c>
      <c r="E66" s="31" t="s">
        <v>84</v>
      </c>
      <c r="F66" s="54">
        <f>VLOOKUP(B:B,[1]Sheet1!$A$1:$B$65536,2,0)</f>
        <v>3055.27</v>
      </c>
      <c r="G66" s="55">
        <f t="shared" ref="G66:G114" si="9">F66/3</f>
        <v>1018.42333333333</v>
      </c>
      <c r="H66" s="55">
        <f t="shared" ref="H66:H114" si="10">G66/267108</f>
        <v>0.00381277735347999</v>
      </c>
      <c r="I66" s="55">
        <v>3000</v>
      </c>
      <c r="J66" s="27">
        <v>3000</v>
      </c>
      <c r="K66" s="27">
        <f t="shared" si="5"/>
        <v>2700</v>
      </c>
      <c r="L66" s="27">
        <f t="shared" si="6"/>
        <v>1681.57666666667</v>
      </c>
    </row>
    <row r="67" ht="14.25" spans="1:12">
      <c r="A67" s="31">
        <v>39</v>
      </c>
      <c r="B67" s="31">
        <v>102935</v>
      </c>
      <c r="C67" s="31" t="s">
        <v>14</v>
      </c>
      <c r="D67" s="31" t="s">
        <v>77</v>
      </c>
      <c r="E67" s="31" t="s">
        <v>85</v>
      </c>
      <c r="F67" s="54">
        <f>VLOOKUP(B:B,[1]Sheet1!$A$1:$B$65536,2,0)</f>
        <v>11491.03</v>
      </c>
      <c r="G67" s="55">
        <f t="shared" si="9"/>
        <v>3830.34333333333</v>
      </c>
      <c r="H67" s="55">
        <f t="shared" si="10"/>
        <v>0.0143400547094559</v>
      </c>
      <c r="I67" s="55">
        <f>H67*390000</f>
        <v>5592.62133668778</v>
      </c>
      <c r="J67" s="27">
        <v>5593</v>
      </c>
      <c r="K67" s="27">
        <f t="shared" si="5"/>
        <v>5293</v>
      </c>
      <c r="L67" s="27">
        <f t="shared" ref="L67:L98" si="11">K67-G67</f>
        <v>1462.65666666667</v>
      </c>
    </row>
    <row r="68" ht="14.25" spans="1:12">
      <c r="A68" s="31">
        <v>62</v>
      </c>
      <c r="B68" s="31">
        <v>105751</v>
      </c>
      <c r="C68" s="31" t="s">
        <v>17</v>
      </c>
      <c r="D68" s="31" t="s">
        <v>77</v>
      </c>
      <c r="E68" s="31" t="s">
        <v>86</v>
      </c>
      <c r="F68" s="54">
        <f>VLOOKUP(B:B,[1]Sheet1!$A$1:$B$65536,2,0)</f>
        <v>4230.52</v>
      </c>
      <c r="G68" s="55">
        <f t="shared" si="9"/>
        <v>1410.17333333333</v>
      </c>
      <c r="H68" s="55">
        <f t="shared" si="10"/>
        <v>0.00527941257219302</v>
      </c>
      <c r="I68" s="55">
        <f>H68*390000</f>
        <v>2058.97090315528</v>
      </c>
      <c r="J68" s="27">
        <v>2059</v>
      </c>
      <c r="K68" s="27">
        <f t="shared" si="5"/>
        <v>1759</v>
      </c>
      <c r="L68" s="27">
        <f t="shared" si="11"/>
        <v>348.826666666667</v>
      </c>
    </row>
    <row r="69" ht="14.25" spans="1:12">
      <c r="A69" s="31">
        <v>66</v>
      </c>
      <c r="B69" s="31">
        <v>52</v>
      </c>
      <c r="C69" s="31" t="s">
        <v>44</v>
      </c>
      <c r="D69" s="31" t="s">
        <v>77</v>
      </c>
      <c r="E69" s="31" t="s">
        <v>87</v>
      </c>
      <c r="F69" s="54">
        <f>VLOOKUP(B:B,[1]Sheet1!$A$1:$B$65536,2,0)</f>
        <v>3661.19</v>
      </c>
      <c r="G69" s="55">
        <f t="shared" si="9"/>
        <v>1220.39666666667</v>
      </c>
      <c r="H69" s="55">
        <f t="shared" si="10"/>
        <v>0.00456892592758984</v>
      </c>
      <c r="I69" s="55">
        <v>2000</v>
      </c>
      <c r="J69" s="27">
        <v>2000</v>
      </c>
      <c r="K69" s="27">
        <f t="shared" si="5"/>
        <v>1700</v>
      </c>
      <c r="L69" s="27">
        <f t="shared" si="11"/>
        <v>479.603333333333</v>
      </c>
    </row>
    <row r="70" ht="14.25" spans="1:12">
      <c r="A70" s="31">
        <v>72</v>
      </c>
      <c r="B70" s="31">
        <v>587</v>
      </c>
      <c r="C70" s="31" t="s">
        <v>44</v>
      </c>
      <c r="D70" s="31" t="s">
        <v>77</v>
      </c>
      <c r="E70" s="31" t="s">
        <v>88</v>
      </c>
      <c r="F70" s="54">
        <f>VLOOKUP(B:B,[1]Sheet1!$A$1:$B$65536,2,0)</f>
        <v>4756.17</v>
      </c>
      <c r="G70" s="55">
        <f t="shared" si="9"/>
        <v>1585.39</v>
      </c>
      <c r="H70" s="55">
        <f t="shared" si="10"/>
        <v>0.00593538943049253</v>
      </c>
      <c r="I70" s="55">
        <v>2500</v>
      </c>
      <c r="J70" s="27">
        <v>2500</v>
      </c>
      <c r="K70" s="27">
        <f t="shared" si="5"/>
        <v>2200</v>
      </c>
      <c r="L70" s="27">
        <f t="shared" si="11"/>
        <v>614.61</v>
      </c>
    </row>
    <row r="71" ht="14.25" spans="1:12">
      <c r="A71" s="31">
        <v>73</v>
      </c>
      <c r="B71" s="31">
        <v>704</v>
      </c>
      <c r="C71" s="31" t="s">
        <v>44</v>
      </c>
      <c r="D71" s="31" t="s">
        <v>77</v>
      </c>
      <c r="E71" s="31" t="s">
        <v>89</v>
      </c>
      <c r="F71" s="54">
        <f>VLOOKUP(B:B,[1]Sheet1!$A$1:$B$65536,2,0)</f>
        <v>7242.95</v>
      </c>
      <c r="G71" s="55">
        <f t="shared" si="9"/>
        <v>2414.31666666667</v>
      </c>
      <c r="H71" s="55">
        <f t="shared" si="10"/>
        <v>0.00903872840449057</v>
      </c>
      <c r="I71" s="55">
        <f>H71*390000</f>
        <v>3525.10407775132</v>
      </c>
      <c r="J71" s="27">
        <v>3525</v>
      </c>
      <c r="K71" s="27">
        <f t="shared" si="5"/>
        <v>3225</v>
      </c>
      <c r="L71" s="27">
        <f t="shared" si="11"/>
        <v>810.683333333333</v>
      </c>
    </row>
    <row r="72" ht="14.25" spans="1:12">
      <c r="A72" s="31">
        <v>80</v>
      </c>
      <c r="B72" s="31">
        <v>104428</v>
      </c>
      <c r="C72" s="31" t="s">
        <v>44</v>
      </c>
      <c r="D72" s="31" t="s">
        <v>77</v>
      </c>
      <c r="E72" s="31" t="s">
        <v>90</v>
      </c>
      <c r="F72" s="54">
        <f>VLOOKUP(B:B,[1]Sheet1!$A$1:$B$65536,2,0)</f>
        <v>6567.12</v>
      </c>
      <c r="G72" s="55">
        <f t="shared" si="9"/>
        <v>2189.04</v>
      </c>
      <c r="H72" s="55">
        <f t="shared" si="10"/>
        <v>0.00819533671773215</v>
      </c>
      <c r="I72" s="55">
        <f>H72*390000</f>
        <v>3196.18131991554</v>
      </c>
      <c r="J72" s="27">
        <v>3196</v>
      </c>
      <c r="K72" s="27">
        <f t="shared" si="5"/>
        <v>2896</v>
      </c>
      <c r="L72" s="27">
        <f t="shared" si="11"/>
        <v>706.96</v>
      </c>
    </row>
    <row r="73" ht="14.25" spans="1:12">
      <c r="A73" s="31">
        <v>83</v>
      </c>
      <c r="B73" s="31">
        <v>106066</v>
      </c>
      <c r="C73" s="31" t="s">
        <v>8</v>
      </c>
      <c r="D73" s="31" t="s">
        <v>77</v>
      </c>
      <c r="E73" s="31" t="s">
        <v>91</v>
      </c>
      <c r="F73" s="54">
        <f>VLOOKUP(B:B,[1]Sheet1!$A$1:$B$65536,2,0)</f>
        <v>6320.42</v>
      </c>
      <c r="G73" s="55">
        <f t="shared" si="9"/>
        <v>2106.80666666667</v>
      </c>
      <c r="H73" s="55">
        <f t="shared" si="10"/>
        <v>0.0078874712351059</v>
      </c>
      <c r="I73" s="55">
        <f>H73*390000</f>
        <v>3076.1137816913</v>
      </c>
      <c r="J73" s="27">
        <v>3076</v>
      </c>
      <c r="K73" s="27">
        <f t="shared" si="5"/>
        <v>2776</v>
      </c>
      <c r="L73" s="27">
        <f t="shared" si="11"/>
        <v>669.193333333333</v>
      </c>
    </row>
    <row r="74" ht="14.25" spans="1:12">
      <c r="A74" s="31">
        <v>85</v>
      </c>
      <c r="B74" s="31">
        <v>339</v>
      </c>
      <c r="C74" s="31" t="s">
        <v>19</v>
      </c>
      <c r="D74" s="31" t="s">
        <v>77</v>
      </c>
      <c r="E74" s="31" t="s">
        <v>92</v>
      </c>
      <c r="F74" s="54">
        <f>VLOOKUP(B:B,[1]Sheet1!$A$1:$B$65536,2,0)</f>
        <v>5013.96</v>
      </c>
      <c r="G74" s="55">
        <f t="shared" si="9"/>
        <v>1671.32</v>
      </c>
      <c r="H74" s="55">
        <f t="shared" si="10"/>
        <v>0.00625709450858829</v>
      </c>
      <c r="I74" s="55">
        <f>H74*390000</f>
        <v>2440.26685834943</v>
      </c>
      <c r="J74" s="27">
        <v>2440</v>
      </c>
      <c r="K74" s="27">
        <f t="shared" si="5"/>
        <v>2140</v>
      </c>
      <c r="L74" s="27">
        <f t="shared" si="11"/>
        <v>468.68</v>
      </c>
    </row>
    <row r="75" ht="14.25" spans="1:12">
      <c r="A75" s="31">
        <v>87</v>
      </c>
      <c r="B75" s="31">
        <v>347</v>
      </c>
      <c r="C75" s="31" t="s">
        <v>19</v>
      </c>
      <c r="D75" s="31" t="s">
        <v>77</v>
      </c>
      <c r="E75" s="31" t="s">
        <v>93</v>
      </c>
      <c r="F75" s="54">
        <f>VLOOKUP(B:B,[1]Sheet1!$A$1:$B$65536,2,0)</f>
        <v>3445.52</v>
      </c>
      <c r="G75" s="55">
        <f t="shared" si="9"/>
        <v>1148.50666666667</v>
      </c>
      <c r="H75" s="55">
        <f t="shared" si="10"/>
        <v>0.00429978385771548</v>
      </c>
      <c r="I75" s="55">
        <v>1900</v>
      </c>
      <c r="J75" s="27">
        <v>1900</v>
      </c>
      <c r="K75" s="27">
        <f t="shared" si="5"/>
        <v>1600</v>
      </c>
      <c r="L75" s="27">
        <f t="shared" si="11"/>
        <v>451.493333333333</v>
      </c>
    </row>
    <row r="76" ht="14.25" spans="1:12">
      <c r="A76" s="31">
        <v>93</v>
      </c>
      <c r="B76" s="31">
        <v>570</v>
      </c>
      <c r="C76" s="31" t="s">
        <v>19</v>
      </c>
      <c r="D76" s="31" t="s">
        <v>77</v>
      </c>
      <c r="E76" s="31" t="s">
        <v>94</v>
      </c>
      <c r="F76" s="54">
        <f>VLOOKUP(B:B,[1]Sheet1!$A$1:$B$65536,2,0)</f>
        <v>3779.44</v>
      </c>
      <c r="G76" s="55">
        <f t="shared" si="9"/>
        <v>1259.81333333333</v>
      </c>
      <c r="H76" s="55">
        <f t="shared" si="10"/>
        <v>0.00471649420209553</v>
      </c>
      <c r="I76" s="55">
        <v>1900</v>
      </c>
      <c r="J76" s="27">
        <v>1900</v>
      </c>
      <c r="K76" s="27">
        <f t="shared" si="5"/>
        <v>1600</v>
      </c>
      <c r="L76" s="27">
        <f t="shared" si="11"/>
        <v>340.186666666667</v>
      </c>
    </row>
    <row r="77" ht="14.25" spans="1:12">
      <c r="A77" s="31">
        <v>99</v>
      </c>
      <c r="B77" s="31">
        <v>727</v>
      </c>
      <c r="C77" s="31" t="s">
        <v>19</v>
      </c>
      <c r="D77" s="31" t="s">
        <v>77</v>
      </c>
      <c r="E77" s="31" t="s">
        <v>95</v>
      </c>
      <c r="F77" s="54">
        <f>VLOOKUP(B:B,[1]Sheet1!$A$1:$B$65536,2,0)</f>
        <v>3087.26</v>
      </c>
      <c r="G77" s="55">
        <f t="shared" si="9"/>
        <v>1029.08666666667</v>
      </c>
      <c r="H77" s="55">
        <f t="shared" si="10"/>
        <v>0.00385269878351329</v>
      </c>
      <c r="I77" s="55">
        <v>1900</v>
      </c>
      <c r="J77" s="27">
        <v>1900</v>
      </c>
      <c r="K77" s="27">
        <f t="shared" si="5"/>
        <v>1600</v>
      </c>
      <c r="L77" s="27">
        <f t="shared" si="11"/>
        <v>570.913333333333</v>
      </c>
    </row>
    <row r="78" ht="14.25" spans="1:12">
      <c r="A78" s="31">
        <v>102</v>
      </c>
      <c r="B78" s="31">
        <v>745</v>
      </c>
      <c r="C78" s="31" t="s">
        <v>19</v>
      </c>
      <c r="D78" s="31" t="s">
        <v>77</v>
      </c>
      <c r="E78" s="31" t="s">
        <v>96</v>
      </c>
      <c r="F78" s="54">
        <f>VLOOKUP(B:B,[1]Sheet1!$A$1:$B$65536,2,0)</f>
        <v>6748.94</v>
      </c>
      <c r="G78" s="55">
        <f t="shared" si="9"/>
        <v>2249.64666666667</v>
      </c>
      <c r="H78" s="55">
        <f t="shared" si="10"/>
        <v>0.0084222361990905</v>
      </c>
      <c r="I78" s="55">
        <f>H78*390000</f>
        <v>3284.6721176453</v>
      </c>
      <c r="J78" s="27">
        <v>3285</v>
      </c>
      <c r="K78" s="27">
        <f t="shared" si="5"/>
        <v>2985</v>
      </c>
      <c r="L78" s="27">
        <f t="shared" si="11"/>
        <v>735.353333333333</v>
      </c>
    </row>
    <row r="79" ht="14.25" spans="1:12">
      <c r="A79" s="31">
        <v>109</v>
      </c>
      <c r="B79" s="31">
        <v>105267</v>
      </c>
      <c r="C79" s="31" t="s">
        <v>19</v>
      </c>
      <c r="D79" s="31" t="s">
        <v>77</v>
      </c>
      <c r="E79" s="31" t="s">
        <v>97</v>
      </c>
      <c r="F79" s="54">
        <f>VLOOKUP(B:B,[1]Sheet1!$A$1:$B$65536,2,0)</f>
        <v>6338.61</v>
      </c>
      <c r="G79" s="55">
        <f t="shared" si="9"/>
        <v>2112.87</v>
      </c>
      <c r="H79" s="55">
        <f t="shared" si="10"/>
        <v>0.00791017116671908</v>
      </c>
      <c r="I79" s="55">
        <f>H79*390000</f>
        <v>3084.96675502044</v>
      </c>
      <c r="J79" s="27">
        <v>3085</v>
      </c>
      <c r="K79" s="27">
        <f t="shared" si="5"/>
        <v>2785</v>
      </c>
      <c r="L79" s="27">
        <f t="shared" si="11"/>
        <v>672.13</v>
      </c>
    </row>
    <row r="80" ht="14.25" spans="1:12">
      <c r="A80" s="31">
        <v>1</v>
      </c>
      <c r="B80" s="31">
        <v>102564</v>
      </c>
      <c r="C80" s="31" t="s">
        <v>11</v>
      </c>
      <c r="D80" s="31" t="s">
        <v>98</v>
      </c>
      <c r="E80" s="31" t="s">
        <v>99</v>
      </c>
      <c r="F80" s="54">
        <f>VLOOKUP(B:B,[1]Sheet1!$A$1:$B$65536,2,0)</f>
        <v>3563.42</v>
      </c>
      <c r="G80" s="55">
        <f t="shared" si="9"/>
        <v>1187.80666666667</v>
      </c>
      <c r="H80" s="55">
        <f t="shared" si="10"/>
        <v>0.00444691535508733</v>
      </c>
      <c r="I80" s="55">
        <f>H80*390000</f>
        <v>1734.29698848406</v>
      </c>
      <c r="J80" s="27">
        <v>1734</v>
      </c>
      <c r="K80" s="27">
        <f>J80-100</f>
        <v>1634</v>
      </c>
      <c r="L80" s="27">
        <f t="shared" si="11"/>
        <v>446.193333333333</v>
      </c>
    </row>
    <row r="81" ht="14.25" spans="1:12">
      <c r="A81" s="31">
        <v>5</v>
      </c>
      <c r="B81" s="31">
        <v>732</v>
      </c>
      <c r="C81" s="31" t="s">
        <v>11</v>
      </c>
      <c r="D81" s="31" t="s">
        <v>98</v>
      </c>
      <c r="E81" s="31" t="s">
        <v>100</v>
      </c>
      <c r="F81" s="54">
        <f>VLOOKUP(B:B,[1]Sheet1!$A$1:$B$65536,2,0)</f>
        <v>2023.2</v>
      </c>
      <c r="G81" s="55">
        <f t="shared" si="9"/>
        <v>674.4</v>
      </c>
      <c r="H81" s="55">
        <f t="shared" si="10"/>
        <v>0.00252482142054899</v>
      </c>
      <c r="I81" s="55">
        <v>1600</v>
      </c>
      <c r="J81" s="27">
        <v>1600</v>
      </c>
      <c r="K81" s="27">
        <f t="shared" ref="K81:K114" si="12">J81-100</f>
        <v>1500</v>
      </c>
      <c r="L81" s="27">
        <f t="shared" si="11"/>
        <v>825.6</v>
      </c>
    </row>
    <row r="82" ht="14.25" spans="1:12">
      <c r="A82" s="31">
        <v>8</v>
      </c>
      <c r="B82" s="31">
        <v>594</v>
      </c>
      <c r="C82" s="31" t="s">
        <v>11</v>
      </c>
      <c r="D82" s="31" t="s">
        <v>98</v>
      </c>
      <c r="E82" s="31" t="s">
        <v>101</v>
      </c>
      <c r="F82" s="54">
        <f>VLOOKUP(B:B,[1]Sheet1!$A$1:$B$65536,2,0)</f>
        <v>4076.36</v>
      </c>
      <c r="G82" s="55">
        <f t="shared" si="9"/>
        <v>1358.78666666667</v>
      </c>
      <c r="H82" s="55">
        <f t="shared" si="10"/>
        <v>0.00508703096375499</v>
      </c>
      <c r="I82" s="55">
        <f>H82*390000</f>
        <v>1983.94207586444</v>
      </c>
      <c r="J82" s="27">
        <v>1984</v>
      </c>
      <c r="K82" s="27">
        <f t="shared" si="12"/>
        <v>1884</v>
      </c>
      <c r="L82" s="27">
        <f t="shared" si="11"/>
        <v>525.213333333333</v>
      </c>
    </row>
    <row r="83" ht="14.25" spans="1:12">
      <c r="A83" s="31">
        <v>14</v>
      </c>
      <c r="B83" s="31">
        <v>104533</v>
      </c>
      <c r="C83" s="31" t="s">
        <v>11</v>
      </c>
      <c r="D83" s="31" t="s">
        <v>98</v>
      </c>
      <c r="E83" s="31" t="s">
        <v>102</v>
      </c>
      <c r="F83" s="54">
        <f>VLOOKUP(B:B,[1]Sheet1!$A$1:$B$65536,2,0)</f>
        <v>2462.23</v>
      </c>
      <c r="G83" s="55">
        <f t="shared" si="9"/>
        <v>820.743333333333</v>
      </c>
      <c r="H83" s="55">
        <f t="shared" si="10"/>
        <v>0.00307270217789558</v>
      </c>
      <c r="I83" s="55">
        <v>1600</v>
      </c>
      <c r="J83" s="27">
        <v>1600</v>
      </c>
      <c r="K83" s="27">
        <f t="shared" si="12"/>
        <v>1500</v>
      </c>
      <c r="L83" s="27">
        <f t="shared" si="11"/>
        <v>679.256666666667</v>
      </c>
    </row>
    <row r="84" ht="14.25" spans="1:12">
      <c r="A84" s="31">
        <v>16</v>
      </c>
      <c r="B84" s="31">
        <v>371</v>
      </c>
      <c r="C84" s="31" t="s">
        <v>11</v>
      </c>
      <c r="D84" s="31" t="s">
        <v>98</v>
      </c>
      <c r="E84" s="31" t="s">
        <v>103</v>
      </c>
      <c r="F84" s="54">
        <f>VLOOKUP(B:B,[1]Sheet1!$A$1:$B$65536,2,0)</f>
        <v>2348.14</v>
      </c>
      <c r="G84" s="55">
        <f t="shared" si="9"/>
        <v>782.713333333333</v>
      </c>
      <c r="H84" s="55">
        <f t="shared" si="10"/>
        <v>0.00293032531160929</v>
      </c>
      <c r="I84" s="55">
        <v>1600</v>
      </c>
      <c r="J84" s="27">
        <v>1600</v>
      </c>
      <c r="K84" s="27">
        <f t="shared" si="12"/>
        <v>1500</v>
      </c>
      <c r="L84" s="27">
        <f t="shared" si="11"/>
        <v>717.286666666667</v>
      </c>
    </row>
    <row r="85" ht="14.25" spans="1:12">
      <c r="A85" s="31">
        <v>18</v>
      </c>
      <c r="B85" s="31">
        <v>108656</v>
      </c>
      <c r="C85" s="31" t="s">
        <v>11</v>
      </c>
      <c r="D85" s="31" t="s">
        <v>98</v>
      </c>
      <c r="E85" s="31" t="s">
        <v>104</v>
      </c>
      <c r="F85" s="54">
        <f>VLOOKUP(B:B,[1]Sheet1!$A$1:$B$65536,2,0)</f>
        <v>195.07</v>
      </c>
      <c r="G85" s="55">
        <f t="shared" si="9"/>
        <v>65.0233333333333</v>
      </c>
      <c r="H85" s="55">
        <f t="shared" si="10"/>
        <v>0.000243434615710998</v>
      </c>
      <c r="I85" s="55">
        <v>1000</v>
      </c>
      <c r="J85" s="27">
        <v>1000</v>
      </c>
      <c r="K85" s="27">
        <f t="shared" si="12"/>
        <v>900</v>
      </c>
      <c r="L85" s="27">
        <f t="shared" si="11"/>
        <v>834.976666666667</v>
      </c>
    </row>
    <row r="86" ht="14.25" spans="1:12">
      <c r="A86" s="31">
        <v>20</v>
      </c>
      <c r="B86" s="31">
        <v>102567</v>
      </c>
      <c r="C86" s="31" t="s">
        <v>11</v>
      </c>
      <c r="D86" s="31" t="s">
        <v>98</v>
      </c>
      <c r="E86" s="31" t="s">
        <v>105</v>
      </c>
      <c r="F86" s="54">
        <f>VLOOKUP(B:B,[1]Sheet1!$A$1:$B$65536,2,0)</f>
        <v>4376.01</v>
      </c>
      <c r="G86" s="55">
        <f t="shared" si="9"/>
        <v>1458.67</v>
      </c>
      <c r="H86" s="55">
        <f t="shared" si="10"/>
        <v>0.00546097458705842</v>
      </c>
      <c r="I86" s="55">
        <f t="shared" ref="I86:I95" si="13">H86*390000</f>
        <v>2129.78008895278</v>
      </c>
      <c r="J86" s="27">
        <v>2130</v>
      </c>
      <c r="K86" s="27">
        <f t="shared" si="12"/>
        <v>2030</v>
      </c>
      <c r="L86" s="27">
        <f t="shared" si="11"/>
        <v>571.33</v>
      </c>
    </row>
    <row r="87" ht="14.25" spans="1:12">
      <c r="A87" s="31">
        <v>48</v>
      </c>
      <c r="B87" s="31">
        <v>573</v>
      </c>
      <c r="C87" s="31" t="s">
        <v>17</v>
      </c>
      <c r="D87" s="31" t="s">
        <v>98</v>
      </c>
      <c r="E87" s="31" t="s">
        <v>106</v>
      </c>
      <c r="F87" s="54">
        <f>VLOOKUP(B:B,[1]Sheet1!$A$1:$B$65536,2,0)</f>
        <v>4022.99</v>
      </c>
      <c r="G87" s="55">
        <f t="shared" si="9"/>
        <v>1340.99666666667</v>
      </c>
      <c r="H87" s="55">
        <f t="shared" si="10"/>
        <v>0.00502042869051719</v>
      </c>
      <c r="I87" s="55">
        <f t="shared" si="13"/>
        <v>1957.96718930171</v>
      </c>
      <c r="J87" s="27">
        <v>1958</v>
      </c>
      <c r="K87" s="27">
        <f t="shared" si="12"/>
        <v>1858</v>
      </c>
      <c r="L87" s="27">
        <f t="shared" si="11"/>
        <v>517.003333333333</v>
      </c>
    </row>
    <row r="88" ht="14.25" spans="1:12">
      <c r="A88" s="31">
        <v>53</v>
      </c>
      <c r="B88" s="31">
        <v>733</v>
      </c>
      <c r="C88" s="31" t="s">
        <v>17</v>
      </c>
      <c r="D88" s="31" t="s">
        <v>98</v>
      </c>
      <c r="E88" s="31" t="s">
        <v>107</v>
      </c>
      <c r="F88" s="54">
        <f>VLOOKUP(B:B,[1]Sheet1!$A$1:$B$65536,2,0)</f>
        <v>4224.94</v>
      </c>
      <c r="G88" s="55">
        <f t="shared" si="9"/>
        <v>1408.31333333333</v>
      </c>
      <c r="H88" s="55">
        <f t="shared" si="10"/>
        <v>0.00527244909674489</v>
      </c>
      <c r="I88" s="55">
        <f t="shared" si="13"/>
        <v>2056.25514773051</v>
      </c>
      <c r="J88" s="27">
        <v>2056</v>
      </c>
      <c r="K88" s="27">
        <f t="shared" si="12"/>
        <v>1956</v>
      </c>
      <c r="L88" s="27">
        <f t="shared" si="11"/>
        <v>547.686666666667</v>
      </c>
    </row>
    <row r="89" ht="14.25" spans="1:12">
      <c r="A89" s="31">
        <v>55</v>
      </c>
      <c r="B89" s="31">
        <v>740</v>
      </c>
      <c r="C89" s="31" t="s">
        <v>17</v>
      </c>
      <c r="D89" s="31" t="s">
        <v>98</v>
      </c>
      <c r="E89" s="31" t="s">
        <v>108</v>
      </c>
      <c r="F89" s="54">
        <f>VLOOKUP(B:B,[1]Sheet1!$A$1:$B$65536,2,0)</f>
        <v>5235.29</v>
      </c>
      <c r="G89" s="55">
        <f t="shared" si="9"/>
        <v>1745.09666666667</v>
      </c>
      <c r="H89" s="55">
        <f t="shared" si="10"/>
        <v>0.00653329988868423</v>
      </c>
      <c r="I89" s="55">
        <f t="shared" si="13"/>
        <v>2547.98695658685</v>
      </c>
      <c r="J89" s="27">
        <v>2548</v>
      </c>
      <c r="K89" s="27">
        <f t="shared" si="12"/>
        <v>2448</v>
      </c>
      <c r="L89" s="27">
        <f t="shared" si="11"/>
        <v>702.903333333333</v>
      </c>
    </row>
    <row r="90" ht="14.25" spans="1:12">
      <c r="A90" s="31">
        <v>68</v>
      </c>
      <c r="B90" s="31">
        <v>56</v>
      </c>
      <c r="C90" s="31" t="s">
        <v>44</v>
      </c>
      <c r="D90" s="31" t="s">
        <v>98</v>
      </c>
      <c r="E90" s="31" t="s">
        <v>109</v>
      </c>
      <c r="F90" s="54">
        <f>VLOOKUP(B:B,[1]Sheet1!$A$1:$B$65536,2,0)</f>
        <v>2510.11</v>
      </c>
      <c r="G90" s="55">
        <f t="shared" si="9"/>
        <v>836.703333333333</v>
      </c>
      <c r="H90" s="55">
        <f t="shared" si="10"/>
        <v>0.00313245328980537</v>
      </c>
      <c r="I90" s="55">
        <f t="shared" si="13"/>
        <v>1221.6567830241</v>
      </c>
      <c r="J90" s="27">
        <v>1222</v>
      </c>
      <c r="K90" s="27">
        <f t="shared" si="12"/>
        <v>1122</v>
      </c>
      <c r="L90" s="27">
        <f t="shared" si="11"/>
        <v>285.296666666667</v>
      </c>
    </row>
    <row r="91" ht="14.25" spans="1:12">
      <c r="A91" s="31">
        <v>74</v>
      </c>
      <c r="B91" s="31">
        <v>706</v>
      </c>
      <c r="C91" s="31" t="s">
        <v>44</v>
      </c>
      <c r="D91" s="31" t="s">
        <v>98</v>
      </c>
      <c r="E91" s="31" t="s">
        <v>110</v>
      </c>
      <c r="F91" s="54">
        <f>VLOOKUP(B:B,[1]Sheet1!$A$1:$B$65536,2,0)</f>
        <v>4461.53</v>
      </c>
      <c r="G91" s="55">
        <f t="shared" si="9"/>
        <v>1487.17666666667</v>
      </c>
      <c r="H91" s="55">
        <f t="shared" si="10"/>
        <v>0.0055676979598764</v>
      </c>
      <c r="I91" s="55">
        <f t="shared" si="13"/>
        <v>2171.4022043518</v>
      </c>
      <c r="J91" s="27">
        <v>2171</v>
      </c>
      <c r="K91" s="27">
        <f t="shared" si="12"/>
        <v>2071</v>
      </c>
      <c r="L91" s="27">
        <f t="shared" si="11"/>
        <v>583.823333333333</v>
      </c>
    </row>
    <row r="92" ht="14.25" spans="1:12">
      <c r="A92" s="31">
        <v>75</v>
      </c>
      <c r="B92" s="31">
        <v>710</v>
      </c>
      <c r="C92" s="31" t="s">
        <v>44</v>
      </c>
      <c r="D92" s="31" t="s">
        <v>98</v>
      </c>
      <c r="E92" s="31" t="s">
        <v>111</v>
      </c>
      <c r="F92" s="54">
        <f>VLOOKUP(B:B,[1]Sheet1!$A$1:$B$65536,2,0)</f>
        <v>7489.71</v>
      </c>
      <c r="G92" s="55">
        <f t="shared" si="9"/>
        <v>2496.57</v>
      </c>
      <c r="H92" s="55">
        <f t="shared" si="10"/>
        <v>0.00934666876319691</v>
      </c>
      <c r="I92" s="55">
        <f t="shared" si="13"/>
        <v>3645.20081764679</v>
      </c>
      <c r="J92" s="27">
        <v>3645</v>
      </c>
      <c r="K92" s="27">
        <f t="shared" si="12"/>
        <v>3545</v>
      </c>
      <c r="L92" s="27">
        <f t="shared" si="11"/>
        <v>1048.43</v>
      </c>
    </row>
    <row r="93" ht="14.25" spans="1:12">
      <c r="A93" s="31">
        <v>76</v>
      </c>
      <c r="B93" s="31">
        <v>713</v>
      </c>
      <c r="C93" s="31" t="s">
        <v>44</v>
      </c>
      <c r="D93" s="31" t="s">
        <v>98</v>
      </c>
      <c r="E93" s="31" t="s">
        <v>112</v>
      </c>
      <c r="F93" s="54">
        <f>VLOOKUP(B:B,[1]Sheet1!$A$1:$B$65536,2,0)</f>
        <v>3577.78</v>
      </c>
      <c r="G93" s="55">
        <f t="shared" si="9"/>
        <v>1192.59333333333</v>
      </c>
      <c r="H93" s="55">
        <f t="shared" si="10"/>
        <v>0.0044648356969216</v>
      </c>
      <c r="I93" s="55">
        <f t="shared" si="13"/>
        <v>1741.28592179942</v>
      </c>
      <c r="J93" s="27">
        <v>1741</v>
      </c>
      <c r="K93" s="27">
        <f t="shared" si="12"/>
        <v>1641</v>
      </c>
      <c r="L93" s="27">
        <f t="shared" si="11"/>
        <v>448.406666666667</v>
      </c>
    </row>
    <row r="94" ht="14.25" spans="1:12">
      <c r="A94" s="31">
        <v>77</v>
      </c>
      <c r="B94" s="31">
        <v>738</v>
      </c>
      <c r="C94" s="31" t="s">
        <v>44</v>
      </c>
      <c r="D94" s="31" t="s">
        <v>98</v>
      </c>
      <c r="E94" s="31" t="s">
        <v>113</v>
      </c>
      <c r="F94" s="54">
        <f>VLOOKUP(B:B,[1]Sheet1!$A$1:$B$65536,2,0)</f>
        <v>3782.79</v>
      </c>
      <c r="G94" s="55">
        <f t="shared" si="9"/>
        <v>1260.93</v>
      </c>
      <c r="H94" s="55">
        <f t="shared" si="10"/>
        <v>0.00472067478323375</v>
      </c>
      <c r="I94" s="55">
        <f t="shared" si="13"/>
        <v>1841.06316546116</v>
      </c>
      <c r="J94" s="27">
        <v>1841</v>
      </c>
      <c r="K94" s="27">
        <f t="shared" si="12"/>
        <v>1741</v>
      </c>
      <c r="L94" s="27">
        <f t="shared" si="11"/>
        <v>480.07</v>
      </c>
    </row>
    <row r="95" ht="14.25" spans="1:12">
      <c r="A95" s="31">
        <v>103</v>
      </c>
      <c r="B95" s="31">
        <v>752</v>
      </c>
      <c r="C95" s="31" t="s">
        <v>19</v>
      </c>
      <c r="D95" s="31" t="s">
        <v>98</v>
      </c>
      <c r="E95" s="31" t="s">
        <v>114</v>
      </c>
      <c r="F95" s="54">
        <f>VLOOKUP(B:B,[1]Sheet1!$A$1:$B$65536,2,0)</f>
        <v>4286.11</v>
      </c>
      <c r="G95" s="55">
        <f t="shared" si="9"/>
        <v>1428.70333333333</v>
      </c>
      <c r="H95" s="55">
        <f t="shared" si="10"/>
        <v>0.00534878526039405</v>
      </c>
      <c r="I95" s="55">
        <f t="shared" si="13"/>
        <v>2086.02625155368</v>
      </c>
      <c r="J95" s="27">
        <v>2086</v>
      </c>
      <c r="K95" s="27">
        <f t="shared" si="12"/>
        <v>1986</v>
      </c>
      <c r="L95" s="27">
        <f t="shared" si="11"/>
        <v>557.296666666667</v>
      </c>
    </row>
    <row r="96" ht="14.25" spans="1:12">
      <c r="A96" s="31">
        <v>108</v>
      </c>
      <c r="B96" s="31">
        <v>104429</v>
      </c>
      <c r="C96" s="31" t="s">
        <v>19</v>
      </c>
      <c r="D96" s="31" t="s">
        <v>98</v>
      </c>
      <c r="E96" s="31" t="s">
        <v>115</v>
      </c>
      <c r="F96" s="54">
        <f>VLOOKUP(B:B,[1]Sheet1!$A$1:$B$65536,2,0)</f>
        <v>2205.2</v>
      </c>
      <c r="G96" s="55">
        <f t="shared" si="9"/>
        <v>735.066666666667</v>
      </c>
      <c r="H96" s="55">
        <f t="shared" si="10"/>
        <v>0.00275194553014761</v>
      </c>
      <c r="I96" s="55">
        <v>1600</v>
      </c>
      <c r="J96" s="27">
        <v>1600</v>
      </c>
      <c r="K96" s="27">
        <f t="shared" si="12"/>
        <v>1500</v>
      </c>
      <c r="L96" s="27">
        <f t="shared" si="11"/>
        <v>764.933333333333</v>
      </c>
    </row>
    <row r="97" ht="14.25" spans="1:12">
      <c r="A97" s="31">
        <v>15</v>
      </c>
      <c r="B97" s="34">
        <v>107728</v>
      </c>
      <c r="C97" s="34" t="s">
        <v>11</v>
      </c>
      <c r="D97" s="31" t="s">
        <v>116</v>
      </c>
      <c r="E97" s="34" t="s">
        <v>117</v>
      </c>
      <c r="F97" s="54">
        <f>VLOOKUP(B:B,[1]Sheet1!$A$1:$B$65536,2,0)</f>
        <v>1018.75</v>
      </c>
      <c r="G97" s="55">
        <f t="shared" si="9"/>
        <v>339.583333333333</v>
      </c>
      <c r="H97" s="55">
        <f t="shared" si="10"/>
        <v>0.00127133344315158</v>
      </c>
      <c r="I97" s="55">
        <v>1600</v>
      </c>
      <c r="J97" s="27">
        <v>1600</v>
      </c>
      <c r="K97" s="27">
        <f t="shared" si="12"/>
        <v>1500</v>
      </c>
      <c r="L97" s="27">
        <f t="shared" si="11"/>
        <v>1160.41666666667</v>
      </c>
    </row>
    <row r="98" ht="14.25" spans="1:12">
      <c r="A98" s="31">
        <v>32</v>
      </c>
      <c r="B98" s="31">
        <v>718</v>
      </c>
      <c r="C98" s="31" t="s">
        <v>14</v>
      </c>
      <c r="D98" s="31" t="s">
        <v>116</v>
      </c>
      <c r="E98" s="31" t="s">
        <v>118</v>
      </c>
      <c r="F98" s="54">
        <f>VLOOKUP(B:B,[1]Sheet1!$A$1:$B$65536,2,0)</f>
        <v>3256.4</v>
      </c>
      <c r="G98" s="55">
        <f t="shared" si="9"/>
        <v>1085.46666666667</v>
      </c>
      <c r="H98" s="55">
        <f t="shared" si="10"/>
        <v>0.00406377445327982</v>
      </c>
      <c r="I98" s="55">
        <f>H98*390000</f>
        <v>1584.87203677913</v>
      </c>
      <c r="J98" s="27">
        <v>1585</v>
      </c>
      <c r="K98" s="27">
        <f t="shared" si="12"/>
        <v>1485</v>
      </c>
      <c r="L98" s="27">
        <f t="shared" si="11"/>
        <v>399.533333333333</v>
      </c>
    </row>
    <row r="99" ht="14.25" spans="1:12">
      <c r="A99" s="31">
        <v>37</v>
      </c>
      <c r="B99" s="31">
        <v>102478</v>
      </c>
      <c r="C99" s="31" t="s">
        <v>14</v>
      </c>
      <c r="D99" s="31" t="s">
        <v>116</v>
      </c>
      <c r="E99" s="31" t="s">
        <v>119</v>
      </c>
      <c r="F99" s="54">
        <f>VLOOKUP(B:B,[1]Sheet1!$A$1:$B$65536,2,0)</f>
        <v>2688.1</v>
      </c>
      <c r="G99" s="55">
        <f t="shared" si="9"/>
        <v>896.033333333333</v>
      </c>
      <c r="H99" s="55">
        <f t="shared" si="10"/>
        <v>0.00335457318138481</v>
      </c>
      <c r="I99" s="55">
        <f>H99*390000</f>
        <v>1308.28354074008</v>
      </c>
      <c r="J99" s="27">
        <v>1308</v>
      </c>
      <c r="K99" s="27">
        <f t="shared" si="12"/>
        <v>1208</v>
      </c>
      <c r="L99" s="27">
        <f t="shared" ref="L99:L115" si="14">K99-G99</f>
        <v>311.966666666667</v>
      </c>
    </row>
    <row r="100" ht="14.25" spans="1:12">
      <c r="A100" s="31">
        <v>40</v>
      </c>
      <c r="B100" s="36">
        <v>106865</v>
      </c>
      <c r="C100" s="36" t="s">
        <v>14</v>
      </c>
      <c r="D100" s="31" t="s">
        <v>116</v>
      </c>
      <c r="E100" s="36" t="s">
        <v>120</v>
      </c>
      <c r="F100" s="54">
        <f>VLOOKUP(B:B,[1]Sheet1!$A$1:$B$65536,2,0)</f>
        <v>1639.11</v>
      </c>
      <c r="G100" s="55">
        <f t="shared" si="9"/>
        <v>546.37</v>
      </c>
      <c r="H100" s="55">
        <f t="shared" si="10"/>
        <v>0.00204550219386915</v>
      </c>
      <c r="I100" s="55">
        <v>1000</v>
      </c>
      <c r="J100" s="27">
        <v>1000</v>
      </c>
      <c r="K100" s="27">
        <v>1000</v>
      </c>
      <c r="L100" s="27">
        <f t="shared" si="14"/>
        <v>453.63</v>
      </c>
    </row>
    <row r="101" ht="14.25" spans="1:12">
      <c r="A101" s="31">
        <v>41</v>
      </c>
      <c r="B101" s="36">
        <v>107829</v>
      </c>
      <c r="C101" s="36" t="s">
        <v>14</v>
      </c>
      <c r="D101" s="31" t="s">
        <v>116</v>
      </c>
      <c r="E101" s="36" t="s">
        <v>121</v>
      </c>
      <c r="F101" s="54">
        <f>VLOOKUP(B:B,[1]Sheet1!$A$1:$B$65536,2,0)</f>
        <v>393.3</v>
      </c>
      <c r="G101" s="55">
        <f t="shared" si="9"/>
        <v>131.1</v>
      </c>
      <c r="H101" s="55">
        <f t="shared" si="10"/>
        <v>0.000490812704973269</v>
      </c>
      <c r="I101" s="55">
        <v>1000</v>
      </c>
      <c r="J101" s="27">
        <v>1000</v>
      </c>
      <c r="K101" s="27">
        <f t="shared" si="12"/>
        <v>900</v>
      </c>
      <c r="L101" s="27">
        <f t="shared" si="14"/>
        <v>768.9</v>
      </c>
    </row>
    <row r="102" ht="14.25" spans="1:12">
      <c r="A102" s="31">
        <v>45</v>
      </c>
      <c r="B102" s="31">
        <v>545</v>
      </c>
      <c r="C102" s="31" t="s">
        <v>17</v>
      </c>
      <c r="D102" s="31" t="s">
        <v>116</v>
      </c>
      <c r="E102" s="31" t="s">
        <v>122</v>
      </c>
      <c r="F102" s="54">
        <f>VLOOKUP(B:B,[1]Sheet1!$A$1:$B$65536,2,0)</f>
        <v>2474.55</v>
      </c>
      <c r="G102" s="55">
        <f t="shared" si="9"/>
        <v>824.85</v>
      </c>
      <c r="H102" s="55">
        <f t="shared" si="10"/>
        <v>0.00308807673300687</v>
      </c>
      <c r="I102" s="55">
        <v>1500</v>
      </c>
      <c r="J102" s="27">
        <v>1500</v>
      </c>
      <c r="K102" s="27">
        <f t="shared" si="12"/>
        <v>1400</v>
      </c>
      <c r="L102" s="27">
        <f t="shared" si="14"/>
        <v>575.15</v>
      </c>
    </row>
    <row r="103" ht="14.25" spans="1:12">
      <c r="A103" s="31">
        <v>58</v>
      </c>
      <c r="B103" s="31">
        <v>753</v>
      </c>
      <c r="C103" s="31" t="s">
        <v>17</v>
      </c>
      <c r="D103" s="31" t="s">
        <v>116</v>
      </c>
      <c r="E103" s="31" t="s">
        <v>123</v>
      </c>
      <c r="F103" s="54">
        <f>VLOOKUP(B:B,[1]Sheet1!$A$1:$B$65536,2,0)</f>
        <v>3281.02</v>
      </c>
      <c r="G103" s="55">
        <f t="shared" si="9"/>
        <v>1093.67333333333</v>
      </c>
      <c r="H103" s="55">
        <f t="shared" si="10"/>
        <v>0.00409449860480904</v>
      </c>
      <c r="I103" s="55">
        <f>H103*390000</f>
        <v>1596.85445587553</v>
      </c>
      <c r="J103" s="27">
        <v>1597</v>
      </c>
      <c r="K103" s="27">
        <f t="shared" si="12"/>
        <v>1497</v>
      </c>
      <c r="L103" s="27">
        <f t="shared" si="14"/>
        <v>403.326666666667</v>
      </c>
    </row>
    <row r="104" ht="14.25" spans="1:12">
      <c r="A104" s="31">
        <v>60</v>
      </c>
      <c r="B104" s="31">
        <v>104430</v>
      </c>
      <c r="C104" s="31" t="s">
        <v>17</v>
      </c>
      <c r="D104" s="31" t="s">
        <v>116</v>
      </c>
      <c r="E104" s="31" t="s">
        <v>124</v>
      </c>
      <c r="F104" s="54">
        <f>VLOOKUP(B:B,[1]Sheet1!$A$1:$B$65536,2,0)</f>
        <v>822.97</v>
      </c>
      <c r="G104" s="55">
        <f t="shared" si="9"/>
        <v>274.323333333333</v>
      </c>
      <c r="H104" s="55">
        <f t="shared" si="10"/>
        <v>0.00102701279382622</v>
      </c>
      <c r="I104" s="55">
        <v>1000</v>
      </c>
      <c r="J104" s="27">
        <v>1000</v>
      </c>
      <c r="K104" s="27">
        <f t="shared" si="12"/>
        <v>900</v>
      </c>
      <c r="L104" s="27">
        <f t="shared" si="14"/>
        <v>625.676666666667</v>
      </c>
    </row>
    <row r="105" ht="14.25" spans="1:12">
      <c r="A105" s="31">
        <v>61</v>
      </c>
      <c r="B105" s="31">
        <v>105396</v>
      </c>
      <c r="C105" s="31" t="s">
        <v>17</v>
      </c>
      <c r="D105" s="31" t="s">
        <v>116</v>
      </c>
      <c r="E105" s="31" t="s">
        <v>125</v>
      </c>
      <c r="F105" s="54">
        <f>VLOOKUP(B:B,[1]Sheet1!$A$1:$B$65536,2,0)</f>
        <v>1266.5</v>
      </c>
      <c r="G105" s="55">
        <f t="shared" si="9"/>
        <v>422.166666666667</v>
      </c>
      <c r="H105" s="55">
        <f t="shared" si="10"/>
        <v>0.00158050925717937</v>
      </c>
      <c r="I105" s="55">
        <v>1000</v>
      </c>
      <c r="J105" s="27">
        <v>1000</v>
      </c>
      <c r="K105" s="27">
        <f t="shared" si="12"/>
        <v>900</v>
      </c>
      <c r="L105" s="27">
        <f t="shared" si="14"/>
        <v>477.833333333333</v>
      </c>
    </row>
    <row r="106" ht="14.25" spans="1:12">
      <c r="A106" s="31">
        <v>63</v>
      </c>
      <c r="B106" s="31">
        <v>105910</v>
      </c>
      <c r="C106" s="31" t="s">
        <v>17</v>
      </c>
      <c r="D106" s="31" t="s">
        <v>116</v>
      </c>
      <c r="E106" s="31" t="s">
        <v>126</v>
      </c>
      <c r="F106" s="54">
        <f>VLOOKUP(B:B,[1]Sheet1!$A$1:$B$65536,2,0)</f>
        <v>1115.25</v>
      </c>
      <c r="G106" s="55">
        <f t="shared" si="9"/>
        <v>371.75</v>
      </c>
      <c r="H106" s="55">
        <f t="shared" si="10"/>
        <v>0.00139175913862557</v>
      </c>
      <c r="I106" s="55">
        <v>1000</v>
      </c>
      <c r="J106" s="27">
        <v>1000</v>
      </c>
      <c r="K106" s="27">
        <f t="shared" si="12"/>
        <v>900</v>
      </c>
      <c r="L106" s="27">
        <f t="shared" si="14"/>
        <v>528.25</v>
      </c>
    </row>
    <row r="107" ht="14.25" spans="1:12">
      <c r="A107" s="31">
        <v>64</v>
      </c>
      <c r="B107" s="31">
        <v>106485</v>
      </c>
      <c r="C107" s="31" t="s">
        <v>17</v>
      </c>
      <c r="D107" s="31" t="s">
        <v>116</v>
      </c>
      <c r="E107" s="31" t="s">
        <v>127</v>
      </c>
      <c r="F107" s="54">
        <f>VLOOKUP(B:B,[1]Sheet1!$A$1:$B$65536,2,0)</f>
        <v>1335.89</v>
      </c>
      <c r="G107" s="55">
        <f t="shared" si="9"/>
        <v>445.296666666667</v>
      </c>
      <c r="H107" s="55">
        <f t="shared" si="10"/>
        <v>0.00166710344380051</v>
      </c>
      <c r="I107" s="55">
        <v>1000</v>
      </c>
      <c r="J107" s="27">
        <v>1000</v>
      </c>
      <c r="K107" s="27">
        <f t="shared" si="12"/>
        <v>900</v>
      </c>
      <c r="L107" s="27">
        <f t="shared" si="14"/>
        <v>454.703333333333</v>
      </c>
    </row>
    <row r="108" ht="14.25" spans="1:12">
      <c r="A108" s="31">
        <v>65</v>
      </c>
      <c r="B108" s="31">
        <v>106568</v>
      </c>
      <c r="C108" s="31" t="s">
        <v>17</v>
      </c>
      <c r="D108" s="31" t="s">
        <v>116</v>
      </c>
      <c r="E108" s="31" t="s">
        <v>128</v>
      </c>
      <c r="F108" s="54">
        <f>VLOOKUP(B:B,[1]Sheet1!$A$1:$B$65536,2,0)</f>
        <v>1868.45</v>
      </c>
      <c r="G108" s="55">
        <f t="shared" si="9"/>
        <v>622.816666666667</v>
      </c>
      <c r="H108" s="55">
        <f t="shared" si="10"/>
        <v>0.00233170353065676</v>
      </c>
      <c r="I108" s="55">
        <v>1200</v>
      </c>
      <c r="J108" s="27">
        <v>1200</v>
      </c>
      <c r="K108" s="27">
        <f t="shared" si="12"/>
        <v>1100</v>
      </c>
      <c r="L108" s="27">
        <f t="shared" si="14"/>
        <v>477.183333333333</v>
      </c>
    </row>
    <row r="109" ht="14.25" spans="1:12">
      <c r="A109" s="31">
        <v>81</v>
      </c>
      <c r="B109" s="31">
        <v>104838</v>
      </c>
      <c r="C109" s="31" t="s">
        <v>44</v>
      </c>
      <c r="D109" s="31" t="s">
        <v>116</v>
      </c>
      <c r="E109" s="31" t="s">
        <v>129</v>
      </c>
      <c r="F109" s="54">
        <f>VLOOKUP(B:B,[1]Sheet1!$A$1:$B$65536,2,0)</f>
        <v>4092.25</v>
      </c>
      <c r="G109" s="55">
        <f t="shared" si="9"/>
        <v>1364.08333333333</v>
      </c>
      <c r="H109" s="55">
        <f t="shared" si="10"/>
        <v>0.00510686064563148</v>
      </c>
      <c r="I109" s="55">
        <f>H109*390000</f>
        <v>1991.67565179628</v>
      </c>
      <c r="J109" s="27">
        <v>1992</v>
      </c>
      <c r="K109" s="27">
        <f t="shared" si="12"/>
        <v>1892</v>
      </c>
      <c r="L109" s="27">
        <f t="shared" si="14"/>
        <v>527.916666666667</v>
      </c>
    </row>
    <row r="110" ht="14.25" spans="1:12">
      <c r="A110" s="31">
        <v>101</v>
      </c>
      <c r="B110" s="31">
        <v>741</v>
      </c>
      <c r="C110" s="31" t="s">
        <v>19</v>
      </c>
      <c r="D110" s="31" t="s">
        <v>116</v>
      </c>
      <c r="E110" s="31" t="s">
        <v>130</v>
      </c>
      <c r="F110" s="54">
        <f>VLOOKUP(B:B,[1]Sheet1!$A$1:$B$65536,2,0)</f>
        <v>2482.32</v>
      </c>
      <c r="G110" s="55">
        <f t="shared" si="9"/>
        <v>827.44</v>
      </c>
      <c r="H110" s="55">
        <f t="shared" si="10"/>
        <v>0.0030977731853782</v>
      </c>
      <c r="I110" s="55">
        <f>H110*390000</f>
        <v>1208.1315422975</v>
      </c>
      <c r="J110" s="27">
        <v>1208</v>
      </c>
      <c r="K110" s="27">
        <f t="shared" si="12"/>
        <v>1108</v>
      </c>
      <c r="L110" s="27">
        <f t="shared" si="14"/>
        <v>280.56</v>
      </c>
    </row>
    <row r="111" ht="14.25" spans="1:12">
      <c r="A111" s="31">
        <v>110</v>
      </c>
      <c r="B111" s="31">
        <v>106399</v>
      </c>
      <c r="C111" s="31" t="s">
        <v>19</v>
      </c>
      <c r="D111" s="31" t="s">
        <v>116</v>
      </c>
      <c r="E111" s="31" t="s">
        <v>131</v>
      </c>
      <c r="F111" s="54">
        <f>VLOOKUP(B:B,[1]Sheet1!$A$1:$B$65536,2,0)</f>
        <v>3269.7</v>
      </c>
      <c r="G111" s="55">
        <f t="shared" si="9"/>
        <v>1089.9</v>
      </c>
      <c r="H111" s="55">
        <f t="shared" si="10"/>
        <v>0.00408037198436587</v>
      </c>
      <c r="I111" s="55">
        <f>H111*390000</f>
        <v>1591.34507390269</v>
      </c>
      <c r="J111" s="27">
        <v>1591</v>
      </c>
      <c r="K111" s="27">
        <f t="shared" si="12"/>
        <v>1491</v>
      </c>
      <c r="L111" s="27">
        <f t="shared" si="14"/>
        <v>401.1</v>
      </c>
    </row>
    <row r="112" ht="14.25" spans="1:12">
      <c r="A112" s="31">
        <v>111</v>
      </c>
      <c r="B112" s="31">
        <v>107658</v>
      </c>
      <c r="C112" s="31" t="s">
        <v>19</v>
      </c>
      <c r="D112" s="31" t="s">
        <v>116</v>
      </c>
      <c r="E112" s="31" t="s">
        <v>132</v>
      </c>
      <c r="F112" s="54">
        <f>VLOOKUP(B:B,[1]Sheet1!$A$1:$B$65536,2,0)</f>
        <v>1883.82</v>
      </c>
      <c r="G112" s="55">
        <f t="shared" si="9"/>
        <v>627.94</v>
      </c>
      <c r="H112" s="55">
        <f t="shared" si="10"/>
        <v>0.00235088428650583</v>
      </c>
      <c r="I112" s="55">
        <v>1100</v>
      </c>
      <c r="J112" s="27">
        <v>1100</v>
      </c>
      <c r="K112" s="27">
        <v>1100</v>
      </c>
      <c r="L112" s="27">
        <f t="shared" si="14"/>
        <v>472.06</v>
      </c>
    </row>
    <row r="113" ht="14.25" spans="1:12">
      <c r="A113" s="31">
        <v>112</v>
      </c>
      <c r="B113" s="31">
        <v>106569</v>
      </c>
      <c r="C113" s="31" t="s">
        <v>19</v>
      </c>
      <c r="D113" s="31" t="s">
        <v>116</v>
      </c>
      <c r="E113" s="31" t="s">
        <v>133</v>
      </c>
      <c r="F113" s="54">
        <f>VLOOKUP(B:B,[1]Sheet1!$A$1:$B$65536,2,0)</f>
        <v>12807.61</v>
      </c>
      <c r="G113" s="55">
        <f t="shared" si="9"/>
        <v>4269.20333333333</v>
      </c>
      <c r="H113" s="55">
        <f t="shared" si="10"/>
        <v>0.0159830605348149</v>
      </c>
      <c r="I113" s="55">
        <v>4800</v>
      </c>
      <c r="J113" s="27">
        <v>4800</v>
      </c>
      <c r="K113" s="27">
        <f t="shared" si="12"/>
        <v>4700</v>
      </c>
      <c r="L113" s="27">
        <f t="shared" si="14"/>
        <v>430.796666666666</v>
      </c>
    </row>
    <row r="114" ht="14.25" spans="1:12">
      <c r="A114" s="31">
        <v>113</v>
      </c>
      <c r="B114" s="34">
        <v>108277</v>
      </c>
      <c r="C114" s="35" t="s">
        <v>19</v>
      </c>
      <c r="D114" s="31" t="s">
        <v>116</v>
      </c>
      <c r="E114" s="34" t="s">
        <v>134</v>
      </c>
      <c r="F114" s="54">
        <f>VLOOKUP(B:B,[1]Sheet1!$A$1:$B$65536,2,0)</f>
        <v>2312.7</v>
      </c>
      <c r="G114" s="55">
        <f t="shared" si="9"/>
        <v>770.9</v>
      </c>
      <c r="H114" s="55">
        <f t="shared" si="10"/>
        <v>0.00288609850697096</v>
      </c>
      <c r="I114" s="55">
        <v>1300</v>
      </c>
      <c r="J114" s="27">
        <v>1300</v>
      </c>
      <c r="K114" s="27">
        <f t="shared" si="12"/>
        <v>1200</v>
      </c>
      <c r="L114" s="27">
        <f t="shared" si="14"/>
        <v>429.1</v>
      </c>
    </row>
    <row r="115" spans="10:12">
      <c r="J115" s="27">
        <f>SUM(J2:J114)</f>
        <v>411406</v>
      </c>
      <c r="K115" s="27">
        <f>SUM(K2:K114)</f>
        <v>384506</v>
      </c>
      <c r="L115" s="27">
        <f t="shared" si="14"/>
        <v>384506</v>
      </c>
    </row>
  </sheetData>
  <sortState ref="A3:I114">
    <sortCondition ref="D3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3"/>
  <sheetViews>
    <sheetView topLeftCell="A26" workbookViewId="0">
      <selection activeCell="B113" sqref="B2:B113"/>
    </sheetView>
  </sheetViews>
  <sheetFormatPr defaultColWidth="9" defaultRowHeight="14.25" outlineLevelCol="5"/>
  <cols>
    <col min="1" max="1" width="6.45" style="37" customWidth="1"/>
    <col min="2" max="2" width="23.9083333333333" style="38" customWidth="1"/>
    <col min="3" max="3" width="17.3666666666667" style="38" customWidth="1"/>
    <col min="4" max="4" width="24.0916666666667" customWidth="1"/>
  </cols>
  <sheetData>
    <row r="1" ht="13.5" spans="1:3">
      <c r="A1" s="39" t="s">
        <v>135</v>
      </c>
      <c r="B1" s="39" t="s">
        <v>136</v>
      </c>
      <c r="C1" s="39" t="s">
        <v>2</v>
      </c>
    </row>
    <row r="2" ht="13.5" spans="1:4">
      <c r="A2" s="40">
        <v>307</v>
      </c>
      <c r="B2" s="40" t="s">
        <v>137</v>
      </c>
      <c r="C2" s="40" t="s">
        <v>138</v>
      </c>
      <c r="D2" t="str">
        <f>VLOOKUP(A:A,Sheet1!B:E,3,0)</f>
        <v>T</v>
      </c>
    </row>
    <row r="3" ht="13.5" spans="1:4">
      <c r="A3" s="40">
        <v>308</v>
      </c>
      <c r="B3" s="40" t="s">
        <v>139</v>
      </c>
      <c r="C3" s="40" t="s">
        <v>14</v>
      </c>
      <c r="D3" t="str">
        <f>VLOOKUP(A:A,Sheet1!B:E,3,0)</f>
        <v>A3</v>
      </c>
    </row>
    <row r="4" ht="13.5" spans="1:4">
      <c r="A4" s="40">
        <v>311</v>
      </c>
      <c r="B4" s="40" t="s">
        <v>140</v>
      </c>
      <c r="C4" s="40" t="s">
        <v>19</v>
      </c>
      <c r="D4" t="str">
        <f>VLOOKUP(A:A,Sheet1!B:E,3,0)</f>
        <v>B1</v>
      </c>
    </row>
    <row r="5" ht="13.5" spans="1:4">
      <c r="A5" s="40">
        <v>52</v>
      </c>
      <c r="B5" s="40" t="s">
        <v>141</v>
      </c>
      <c r="C5" s="40" t="s">
        <v>44</v>
      </c>
      <c r="D5" t="str">
        <f>VLOOKUP(A:A,Sheet1!B:E,3,0)</f>
        <v>B2</v>
      </c>
    </row>
    <row r="6" ht="13.5" spans="1:4">
      <c r="A6" s="40">
        <v>56</v>
      </c>
      <c r="B6" s="40" t="s">
        <v>142</v>
      </c>
      <c r="C6" s="40" t="s">
        <v>44</v>
      </c>
      <c r="D6" t="str">
        <f>VLOOKUP(A:A,Sheet1!B:E,3,0)</f>
        <v>C1</v>
      </c>
    </row>
    <row r="7" ht="13.5" spans="1:4">
      <c r="A7" s="40">
        <v>54</v>
      </c>
      <c r="B7" s="40" t="s">
        <v>143</v>
      </c>
      <c r="C7" s="40" t="s">
        <v>44</v>
      </c>
      <c r="D7" t="str">
        <f>VLOOKUP(A:A,Sheet1!B:E,3,0)</f>
        <v>B1</v>
      </c>
    </row>
    <row r="8" ht="13.5" spans="1:4">
      <c r="A8" s="40">
        <v>329</v>
      </c>
      <c r="B8" s="40" t="s">
        <v>144</v>
      </c>
      <c r="C8" s="40" t="s">
        <v>44</v>
      </c>
      <c r="D8" t="str">
        <f>VLOOKUP(A:A,Sheet1!B:E,3,0)</f>
        <v>B1</v>
      </c>
    </row>
    <row r="9" ht="13.5" spans="1:4">
      <c r="A9" s="40">
        <v>337</v>
      </c>
      <c r="B9" s="40" t="s">
        <v>145</v>
      </c>
      <c r="C9" s="40" t="s">
        <v>14</v>
      </c>
      <c r="D9" t="str">
        <f>VLOOKUP(A:A,Sheet1!B:E,3,0)</f>
        <v>A1</v>
      </c>
    </row>
    <row r="10" ht="13.5" spans="1:4">
      <c r="A10" s="40">
        <v>343</v>
      </c>
      <c r="B10" s="40" t="s">
        <v>146</v>
      </c>
      <c r="C10" s="40" t="s">
        <v>19</v>
      </c>
      <c r="D10" t="str">
        <f>VLOOKUP(A:A,Sheet1!B:E,3,0)</f>
        <v>A2</v>
      </c>
    </row>
    <row r="11" ht="13.5" spans="1:4">
      <c r="A11" s="40">
        <v>341</v>
      </c>
      <c r="B11" s="40" t="s">
        <v>147</v>
      </c>
      <c r="C11" s="40" t="s">
        <v>148</v>
      </c>
      <c r="D11" t="str">
        <f>VLOOKUP(A:A,Sheet1!B:E,3,0)</f>
        <v>A1</v>
      </c>
    </row>
    <row r="12" ht="13.5" spans="1:4">
      <c r="A12" s="40">
        <v>339</v>
      </c>
      <c r="B12" s="40" t="s">
        <v>149</v>
      </c>
      <c r="C12" s="40" t="s">
        <v>19</v>
      </c>
      <c r="D12" t="str">
        <f>VLOOKUP(A:A,Sheet1!B:E,3,0)</f>
        <v>B2</v>
      </c>
    </row>
    <row r="13" ht="13.5" spans="1:4">
      <c r="A13" s="40">
        <v>349</v>
      </c>
      <c r="B13" s="40" t="s">
        <v>150</v>
      </c>
      <c r="C13" s="40" t="s">
        <v>14</v>
      </c>
      <c r="D13" t="str">
        <f>VLOOKUP(A:A,Sheet1!B:E,3,0)</f>
        <v>B1</v>
      </c>
    </row>
    <row r="14" ht="13.5" spans="1:4">
      <c r="A14" s="40">
        <v>351</v>
      </c>
      <c r="B14" s="40" t="s">
        <v>151</v>
      </c>
      <c r="C14" s="40" t="s">
        <v>44</v>
      </c>
      <c r="D14" t="str">
        <f>VLOOKUP(A:A,Sheet1!B:E,3,0)</f>
        <v>B1</v>
      </c>
    </row>
    <row r="15" ht="13.5" spans="1:4">
      <c r="A15" s="40">
        <v>357</v>
      </c>
      <c r="B15" s="40" t="s">
        <v>152</v>
      </c>
      <c r="C15" s="40" t="s">
        <v>19</v>
      </c>
      <c r="D15" t="str">
        <f>VLOOKUP(A:A,Sheet1!B:E,3,0)</f>
        <v>A3</v>
      </c>
    </row>
    <row r="16" ht="13.5" spans="1:4">
      <c r="A16" s="40">
        <v>355</v>
      </c>
      <c r="B16" s="40" t="s">
        <v>153</v>
      </c>
      <c r="C16" s="40" t="s">
        <v>14</v>
      </c>
      <c r="D16" t="str">
        <f>VLOOKUP(A:A,Sheet1!B:E,3,0)</f>
        <v>A3</v>
      </c>
    </row>
    <row r="17" ht="13.5" spans="1:4">
      <c r="A17" s="40">
        <v>367</v>
      </c>
      <c r="B17" s="40" t="s">
        <v>154</v>
      </c>
      <c r="C17" s="40" t="s">
        <v>44</v>
      </c>
      <c r="D17" t="str">
        <f>VLOOKUP(A:A,Sheet1!B:E,3,0)</f>
        <v>B1</v>
      </c>
    </row>
    <row r="18" ht="13.5" spans="1:4">
      <c r="A18" s="40">
        <v>359</v>
      </c>
      <c r="B18" s="40" t="s">
        <v>155</v>
      </c>
      <c r="C18" s="40" t="s">
        <v>19</v>
      </c>
      <c r="D18" t="str">
        <f>VLOOKUP(A:A,Sheet1!B:E,3,0)</f>
        <v>B1</v>
      </c>
    </row>
    <row r="19" ht="13.5" spans="1:4">
      <c r="A19" s="40">
        <v>371</v>
      </c>
      <c r="B19" s="40" t="s">
        <v>156</v>
      </c>
      <c r="C19" s="40" t="s">
        <v>157</v>
      </c>
      <c r="D19" t="str">
        <f>VLOOKUP(A:A,Sheet1!B:E,3,0)</f>
        <v>C1</v>
      </c>
    </row>
    <row r="20" ht="13.5" spans="1:4">
      <c r="A20" s="40">
        <v>365</v>
      </c>
      <c r="B20" s="40" t="s">
        <v>158</v>
      </c>
      <c r="C20" s="40" t="s">
        <v>19</v>
      </c>
      <c r="D20" t="str">
        <f>VLOOKUP(A:A,Sheet1!B:E,3,0)</f>
        <v>A2</v>
      </c>
    </row>
    <row r="21" ht="13.5" spans="1:4">
      <c r="A21" s="40">
        <v>373</v>
      </c>
      <c r="B21" s="40" t="s">
        <v>159</v>
      </c>
      <c r="C21" s="40" t="s">
        <v>14</v>
      </c>
      <c r="D21" t="str">
        <f>VLOOKUP(A:A,Sheet1!B:E,3,0)</f>
        <v>A3</v>
      </c>
    </row>
    <row r="22" ht="13.5" spans="1:4">
      <c r="A22" s="40">
        <v>385</v>
      </c>
      <c r="B22" s="40" t="s">
        <v>160</v>
      </c>
      <c r="C22" s="40" t="s">
        <v>157</v>
      </c>
      <c r="D22" t="str">
        <f>VLOOKUP(A:A,Sheet1!B:E,3,0)</f>
        <v>A2</v>
      </c>
    </row>
    <row r="23" ht="13.5" spans="1:4">
      <c r="A23" s="40">
        <v>387</v>
      </c>
      <c r="B23" s="40" t="s">
        <v>161</v>
      </c>
      <c r="C23" s="40" t="s">
        <v>17</v>
      </c>
      <c r="D23" t="str">
        <f>VLOOKUP(A:A,Sheet1!B:E,3,0)</f>
        <v>A3</v>
      </c>
    </row>
    <row r="24" ht="13.5" spans="1:4">
      <c r="A24" s="40">
        <v>391</v>
      </c>
      <c r="B24" s="40" t="s">
        <v>162</v>
      </c>
      <c r="C24" s="40" t="s">
        <v>14</v>
      </c>
      <c r="D24" t="str">
        <f>VLOOKUP(A:A,Sheet1!B:E,3,0)</f>
        <v>B1</v>
      </c>
    </row>
    <row r="25" ht="13.5" spans="1:4">
      <c r="A25" s="40">
        <v>379</v>
      </c>
      <c r="B25" s="40" t="s">
        <v>163</v>
      </c>
      <c r="C25" s="40" t="s">
        <v>19</v>
      </c>
      <c r="D25" t="str">
        <f>VLOOKUP(A:A,Sheet1!B:E,3,0)</f>
        <v>A3</v>
      </c>
    </row>
    <row r="26" ht="13.5" spans="1:4">
      <c r="A26" s="40">
        <v>377</v>
      </c>
      <c r="B26" s="40" t="s">
        <v>164</v>
      </c>
      <c r="C26" s="40" t="s">
        <v>17</v>
      </c>
      <c r="D26" t="str">
        <f>VLOOKUP(A:A,Sheet1!B:E,3,0)</f>
        <v>B1</v>
      </c>
    </row>
    <row r="27" ht="13.5" spans="1:4">
      <c r="A27" s="40">
        <v>399</v>
      </c>
      <c r="B27" s="40" t="s">
        <v>165</v>
      </c>
      <c r="C27" s="40" t="s">
        <v>17</v>
      </c>
      <c r="D27" t="str">
        <f>VLOOKUP(A:A,Sheet1!B:E,3,0)</f>
        <v>A3</v>
      </c>
    </row>
    <row r="28" ht="13.5" spans="1:4">
      <c r="A28" s="40">
        <v>539</v>
      </c>
      <c r="B28" s="40" t="s">
        <v>166</v>
      </c>
      <c r="C28" s="40" t="s">
        <v>167</v>
      </c>
      <c r="D28" t="str">
        <f>VLOOKUP(A:A,Sheet1!B:E,3,0)</f>
        <v>B2</v>
      </c>
    </row>
    <row r="29" ht="13.5" spans="1:4">
      <c r="A29" s="40">
        <v>517</v>
      </c>
      <c r="B29" s="40" t="s">
        <v>168</v>
      </c>
      <c r="C29" s="40" t="s">
        <v>14</v>
      </c>
      <c r="D29" t="str">
        <f>VLOOKUP(A:A,Sheet1!B:E,3,0)</f>
        <v>A1</v>
      </c>
    </row>
    <row r="30" ht="13.5" spans="1:4">
      <c r="A30" s="40">
        <v>514</v>
      </c>
      <c r="B30" s="40" t="s">
        <v>169</v>
      </c>
      <c r="C30" s="40" t="s">
        <v>157</v>
      </c>
      <c r="D30" t="str">
        <f>VLOOKUP(A:A,Sheet1!B:E,3,0)</f>
        <v>A3</v>
      </c>
    </row>
    <row r="31" ht="13.5" spans="1:4">
      <c r="A31" s="40">
        <v>545</v>
      </c>
      <c r="B31" s="40" t="s">
        <v>170</v>
      </c>
      <c r="C31" s="40" t="s">
        <v>17</v>
      </c>
      <c r="D31" t="str">
        <f>VLOOKUP(A:A,Sheet1!B:E,3,0)</f>
        <v>C2</v>
      </c>
    </row>
    <row r="32" ht="13.5" spans="1:4">
      <c r="A32" s="40">
        <v>511</v>
      </c>
      <c r="B32" s="40" t="s">
        <v>171</v>
      </c>
      <c r="C32" s="40" t="s">
        <v>14</v>
      </c>
      <c r="D32" t="str">
        <f>VLOOKUP(A:A,Sheet1!B:E,3,0)</f>
        <v>B1</v>
      </c>
    </row>
    <row r="33" ht="13.5" spans="1:4">
      <c r="A33" s="40">
        <v>513</v>
      </c>
      <c r="B33" s="40" t="s">
        <v>172</v>
      </c>
      <c r="C33" s="40" t="s">
        <v>19</v>
      </c>
      <c r="D33" t="str">
        <f>VLOOKUP(A:A,Sheet1!B:E,3,0)</f>
        <v>A3</v>
      </c>
    </row>
    <row r="34" ht="13.5" spans="1:4">
      <c r="A34" s="40">
        <v>570</v>
      </c>
      <c r="B34" s="40" t="s">
        <v>173</v>
      </c>
      <c r="C34" s="40" t="s">
        <v>19</v>
      </c>
      <c r="D34" t="str">
        <f>VLOOKUP(A:A,Sheet1!B:E,3,0)</f>
        <v>B2</v>
      </c>
    </row>
    <row r="35" ht="13.5" spans="1:4">
      <c r="A35" s="40">
        <v>546</v>
      </c>
      <c r="B35" s="40" t="s">
        <v>174</v>
      </c>
      <c r="C35" s="40" t="s">
        <v>17</v>
      </c>
      <c r="D35" t="str">
        <f>VLOOKUP(A:A,Sheet1!B:E,3,0)</f>
        <v>A3</v>
      </c>
    </row>
    <row r="36" ht="13.5" spans="1:6">
      <c r="A36" s="40">
        <v>571</v>
      </c>
      <c r="B36" s="40" t="s">
        <v>175</v>
      </c>
      <c r="C36" s="40" t="s">
        <v>17</v>
      </c>
      <c r="D36" t="str">
        <f>VLOOKUP(A:A,Sheet1!B:E,3,0)</f>
        <v>A2</v>
      </c>
      <c r="F36" s="41" t="s">
        <v>176</v>
      </c>
    </row>
    <row r="37" ht="13.5" spans="1:4">
      <c r="A37" s="40">
        <v>515</v>
      </c>
      <c r="B37" s="40" t="s">
        <v>177</v>
      </c>
      <c r="C37" s="40" t="s">
        <v>14</v>
      </c>
      <c r="D37" t="str">
        <f>VLOOKUP(A:A,Sheet1!B:E,3,0)</f>
        <v>B1</v>
      </c>
    </row>
    <row r="38" ht="13.5" spans="1:4">
      <c r="A38" s="40">
        <v>549</v>
      </c>
      <c r="B38" s="40" t="s">
        <v>178</v>
      </c>
      <c r="C38" s="40" t="s">
        <v>167</v>
      </c>
      <c r="D38" t="str">
        <f>VLOOKUP(A:A,Sheet1!B:E,3,0)</f>
        <v>B2</v>
      </c>
    </row>
    <row r="39" ht="13.5" spans="1:4">
      <c r="A39" s="40">
        <v>573</v>
      </c>
      <c r="B39" s="40" t="s">
        <v>179</v>
      </c>
      <c r="C39" s="40" t="s">
        <v>17</v>
      </c>
      <c r="D39" t="str">
        <f>VLOOKUP(A:A,Sheet1!B:E,3,0)</f>
        <v>C1</v>
      </c>
    </row>
    <row r="40" ht="13.5" spans="1:4">
      <c r="A40" s="40">
        <v>572</v>
      </c>
      <c r="B40" s="40" t="s">
        <v>180</v>
      </c>
      <c r="C40" s="40" t="s">
        <v>14</v>
      </c>
      <c r="D40" t="str">
        <f>VLOOKUP(A:A,Sheet1!B:E,3,0)</f>
        <v>B1</v>
      </c>
    </row>
    <row r="41" ht="13.5" spans="1:4">
      <c r="A41" s="40">
        <v>582</v>
      </c>
      <c r="B41" s="40" t="s">
        <v>181</v>
      </c>
      <c r="C41" s="40" t="s">
        <v>19</v>
      </c>
      <c r="D41" t="str">
        <f>VLOOKUP(A:A,Sheet1!B:E,3,0)</f>
        <v>A1</v>
      </c>
    </row>
    <row r="42" ht="13.5" spans="1:4">
      <c r="A42" s="40">
        <v>581</v>
      </c>
      <c r="B42" s="40" t="s">
        <v>182</v>
      </c>
      <c r="C42" s="40" t="s">
        <v>19</v>
      </c>
      <c r="D42" t="str">
        <f>VLOOKUP(A:A,Sheet1!B:E,3,0)</f>
        <v>A3</v>
      </c>
    </row>
    <row r="43" ht="13.5" spans="1:4">
      <c r="A43" s="40">
        <v>585</v>
      </c>
      <c r="B43" s="40" t="s">
        <v>183</v>
      </c>
      <c r="C43" s="40" t="s">
        <v>19</v>
      </c>
      <c r="D43" t="str">
        <f>VLOOKUP(A:A,Sheet1!B:E,3,0)</f>
        <v>A2</v>
      </c>
    </row>
    <row r="44" ht="13.5" spans="1:4">
      <c r="A44" s="40">
        <v>578</v>
      </c>
      <c r="B44" s="40" t="s">
        <v>184</v>
      </c>
      <c r="C44" s="40" t="s">
        <v>14</v>
      </c>
      <c r="D44" t="str">
        <f>VLOOKUP(A:A,Sheet1!B:E,3,0)</f>
        <v>A3</v>
      </c>
    </row>
    <row r="45" ht="13.5" spans="1:4">
      <c r="A45" s="40">
        <v>594</v>
      </c>
      <c r="B45" s="40" t="s">
        <v>185</v>
      </c>
      <c r="C45" s="40" t="s">
        <v>167</v>
      </c>
      <c r="D45" t="str">
        <f>VLOOKUP(A:A,Sheet1!B:E,3,0)</f>
        <v>C1</v>
      </c>
    </row>
    <row r="46" ht="13.5" spans="1:4">
      <c r="A46" s="40">
        <v>587</v>
      </c>
      <c r="B46" s="40" t="s">
        <v>186</v>
      </c>
      <c r="C46" s="40" t="s">
        <v>44</v>
      </c>
      <c r="D46" t="str">
        <f>VLOOKUP(A:A,Sheet1!B:E,3,0)</f>
        <v>B2</v>
      </c>
    </row>
    <row r="47" ht="13.5" spans="1:4">
      <c r="A47" s="40">
        <v>591</v>
      </c>
      <c r="B47" s="40" t="s">
        <v>187</v>
      </c>
      <c r="C47" s="40" t="s">
        <v>148</v>
      </c>
      <c r="D47" t="str">
        <f>VLOOKUP(A:A,Sheet1!B:E,3,0)</f>
        <v>B2</v>
      </c>
    </row>
    <row r="48" ht="13.5" spans="1:4">
      <c r="A48" s="40">
        <v>707</v>
      </c>
      <c r="B48" s="40" t="s">
        <v>188</v>
      </c>
      <c r="C48" s="40" t="s">
        <v>17</v>
      </c>
      <c r="D48" t="str">
        <f>VLOOKUP(A:A,Sheet1!B:E,3,0)</f>
        <v>A2</v>
      </c>
    </row>
    <row r="49" ht="13.5" spans="1:4">
      <c r="A49" s="40">
        <v>598</v>
      </c>
      <c r="B49" s="40" t="s">
        <v>189</v>
      </c>
      <c r="C49" s="40" t="s">
        <v>17</v>
      </c>
      <c r="D49" t="str">
        <f>VLOOKUP(A:A,Sheet1!B:E,3,0)</f>
        <v>B1</v>
      </c>
    </row>
    <row r="50" ht="13.5" spans="1:4">
      <c r="A50" s="40">
        <v>704</v>
      </c>
      <c r="B50" s="40" t="s">
        <v>190</v>
      </c>
      <c r="C50" s="40" t="s">
        <v>44</v>
      </c>
      <c r="D50" t="str">
        <f>VLOOKUP(A:A,Sheet1!B:E,3,0)</f>
        <v>B2</v>
      </c>
    </row>
    <row r="51" ht="13.5" spans="1:4">
      <c r="A51" s="40">
        <v>706</v>
      </c>
      <c r="B51" s="40" t="s">
        <v>191</v>
      </c>
      <c r="C51" s="40" t="s">
        <v>44</v>
      </c>
      <c r="D51" t="str">
        <f>VLOOKUP(A:A,Sheet1!B:E,3,0)</f>
        <v>C1</v>
      </c>
    </row>
    <row r="52" ht="13.5" spans="1:4">
      <c r="A52" s="40">
        <v>710</v>
      </c>
      <c r="B52" s="40" t="s">
        <v>192</v>
      </c>
      <c r="C52" s="40" t="s">
        <v>44</v>
      </c>
      <c r="D52" t="str">
        <f>VLOOKUP(A:A,Sheet1!B:E,3,0)</f>
        <v>C1</v>
      </c>
    </row>
    <row r="53" ht="13.5" spans="1:4">
      <c r="A53" s="40">
        <v>709</v>
      </c>
      <c r="B53" s="40" t="s">
        <v>193</v>
      </c>
      <c r="C53" s="40" t="s">
        <v>19</v>
      </c>
      <c r="D53" t="str">
        <f>VLOOKUP(A:A,Sheet1!B:E,3,0)</f>
        <v>A3</v>
      </c>
    </row>
    <row r="54" ht="13.5" spans="1:4">
      <c r="A54" s="40">
        <v>713</v>
      </c>
      <c r="B54" s="40" t="s">
        <v>194</v>
      </c>
      <c r="C54" s="40" t="s">
        <v>44</v>
      </c>
      <c r="D54" t="str">
        <f>VLOOKUP(A:A,Sheet1!B:E,3,0)</f>
        <v>C1</v>
      </c>
    </row>
    <row r="55" ht="13.5" spans="1:4">
      <c r="A55" s="40">
        <v>712</v>
      </c>
      <c r="B55" s="40" t="s">
        <v>195</v>
      </c>
      <c r="C55" s="40" t="s">
        <v>17</v>
      </c>
      <c r="D55" t="str">
        <f>VLOOKUP(A:A,Sheet1!B:E,3,0)</f>
        <v>A2</v>
      </c>
    </row>
    <row r="56" ht="13.5" spans="1:4">
      <c r="A56" s="40">
        <v>716</v>
      </c>
      <c r="B56" s="40" t="s">
        <v>196</v>
      </c>
      <c r="C56" s="40" t="s">
        <v>167</v>
      </c>
      <c r="D56" t="str">
        <f>VLOOKUP(A:A,Sheet1!B:E,3,0)</f>
        <v>B1</v>
      </c>
    </row>
    <row r="57" ht="13.5" spans="1:4">
      <c r="A57" s="40">
        <v>721</v>
      </c>
      <c r="B57" s="40" t="s">
        <v>197</v>
      </c>
      <c r="C57" s="40" t="s">
        <v>148</v>
      </c>
      <c r="D57" t="str">
        <f>VLOOKUP(A:A,Sheet1!B:E,3,0)</f>
        <v>B1</v>
      </c>
    </row>
    <row r="58" ht="13.5" spans="1:4">
      <c r="A58" s="40">
        <v>717</v>
      </c>
      <c r="B58" s="40" t="s">
        <v>198</v>
      </c>
      <c r="C58" s="40" t="s">
        <v>167</v>
      </c>
      <c r="D58" t="str">
        <f>VLOOKUP(A:A,Sheet1!B:E,3,0)</f>
        <v>B2</v>
      </c>
    </row>
    <row r="59" ht="13.5" spans="1:4">
      <c r="A59" s="40">
        <v>720</v>
      </c>
      <c r="B59" s="40" t="s">
        <v>199</v>
      </c>
      <c r="C59" s="40" t="s">
        <v>167</v>
      </c>
      <c r="D59" t="str">
        <f>VLOOKUP(A:A,Sheet1!B:E,3,0)</f>
        <v>B2</v>
      </c>
    </row>
    <row r="60" ht="13.5" spans="1:4">
      <c r="A60" s="40">
        <v>723</v>
      </c>
      <c r="B60" s="40" t="s">
        <v>200</v>
      </c>
      <c r="C60" s="40" t="s">
        <v>14</v>
      </c>
      <c r="D60" t="str">
        <f>VLOOKUP(A:A,Sheet1!B:E,3,0)</f>
        <v>B2</v>
      </c>
    </row>
    <row r="61" ht="13.5" spans="1:4">
      <c r="A61" s="40">
        <v>746</v>
      </c>
      <c r="B61" s="40" t="s">
        <v>201</v>
      </c>
      <c r="C61" s="40" t="s">
        <v>167</v>
      </c>
      <c r="D61" t="str">
        <f>VLOOKUP(A:A,Sheet1!B:E,3,0)</f>
        <v>A3</v>
      </c>
    </row>
    <row r="62" ht="13.5" spans="1:4">
      <c r="A62" s="40">
        <v>724</v>
      </c>
      <c r="B62" s="40" t="s">
        <v>202</v>
      </c>
      <c r="C62" s="40" t="s">
        <v>17</v>
      </c>
      <c r="D62" t="str">
        <f>VLOOKUP(A:A,Sheet1!B:E,3,0)</f>
        <v>A3</v>
      </c>
    </row>
    <row r="63" ht="13.5" spans="1:4">
      <c r="A63" s="40">
        <v>726</v>
      </c>
      <c r="B63" s="40" t="s">
        <v>203</v>
      </c>
      <c r="C63" s="40" t="s">
        <v>19</v>
      </c>
      <c r="D63" t="str">
        <f>VLOOKUP(A:A,Sheet1!B:E,3,0)</f>
        <v>A3</v>
      </c>
    </row>
    <row r="64" ht="13.5" spans="1:4">
      <c r="A64" s="40">
        <v>727</v>
      </c>
      <c r="B64" s="40" t="s">
        <v>204</v>
      </c>
      <c r="C64" s="40" t="s">
        <v>19</v>
      </c>
      <c r="D64" t="str">
        <f>VLOOKUP(A:A,Sheet1!B:E,3,0)</f>
        <v>B2</v>
      </c>
    </row>
    <row r="65" ht="13.5" spans="1:4">
      <c r="A65" s="40">
        <v>732</v>
      </c>
      <c r="B65" s="40" t="s">
        <v>205</v>
      </c>
      <c r="C65" s="40" t="s">
        <v>148</v>
      </c>
      <c r="D65" t="str">
        <f>VLOOKUP(A:A,Sheet1!B:E,3,0)</f>
        <v>C1</v>
      </c>
    </row>
    <row r="66" ht="13.5" spans="1:4">
      <c r="A66" s="40">
        <v>730</v>
      </c>
      <c r="B66" s="40" t="s">
        <v>206</v>
      </c>
      <c r="C66" s="40" t="s">
        <v>19</v>
      </c>
      <c r="D66" t="str">
        <f>VLOOKUP(A:A,Sheet1!B:E,3,0)</f>
        <v>A2</v>
      </c>
    </row>
    <row r="67" ht="13.5" spans="1:4">
      <c r="A67" s="40">
        <v>737</v>
      </c>
      <c r="B67" s="40" t="s">
        <v>207</v>
      </c>
      <c r="C67" s="40" t="s">
        <v>17</v>
      </c>
      <c r="D67" t="str">
        <f>VLOOKUP(A:A,Sheet1!B:E,3,0)</f>
        <v>B1</v>
      </c>
    </row>
    <row r="68" ht="13.5" spans="1:4">
      <c r="A68" s="40">
        <v>738</v>
      </c>
      <c r="B68" s="40" t="s">
        <v>208</v>
      </c>
      <c r="C68" s="40" t="s">
        <v>44</v>
      </c>
      <c r="D68" t="str">
        <f>VLOOKUP(A:A,Sheet1!B:E,3,0)</f>
        <v>C1</v>
      </c>
    </row>
    <row r="69" ht="13.5" spans="1:4">
      <c r="A69" s="40">
        <v>740</v>
      </c>
      <c r="B69" s="40" t="s">
        <v>209</v>
      </c>
      <c r="C69" s="40" t="s">
        <v>17</v>
      </c>
      <c r="D69" t="str">
        <f>VLOOKUP(A:A,Sheet1!B:E,3,0)</f>
        <v>C1</v>
      </c>
    </row>
    <row r="70" ht="13.5" spans="1:4">
      <c r="A70" s="40">
        <v>741</v>
      </c>
      <c r="B70" s="40" t="s">
        <v>210</v>
      </c>
      <c r="C70" s="40" t="s">
        <v>14</v>
      </c>
      <c r="D70" t="str">
        <f>VLOOKUP(A:A,Sheet1!B:E,3,0)</f>
        <v>C2</v>
      </c>
    </row>
    <row r="71" ht="13.5" spans="1:4">
      <c r="A71" s="40">
        <v>743</v>
      </c>
      <c r="B71" s="40" t="s">
        <v>211</v>
      </c>
      <c r="C71" s="40" t="s">
        <v>17</v>
      </c>
      <c r="D71" t="str">
        <f>VLOOKUP(A:A,Sheet1!B:E,3,0)</f>
        <v>B1</v>
      </c>
    </row>
    <row r="72" ht="13.5" spans="1:4">
      <c r="A72" s="40">
        <v>742</v>
      </c>
      <c r="B72" s="40" t="s">
        <v>212</v>
      </c>
      <c r="C72" s="40" t="s">
        <v>14</v>
      </c>
      <c r="D72" t="str">
        <f>VLOOKUP(A:A,Sheet1!B:E,3,0)</f>
        <v>A3</v>
      </c>
    </row>
    <row r="73" ht="13.5" spans="1:4">
      <c r="A73" s="40">
        <v>347</v>
      </c>
      <c r="B73" s="40" t="s">
        <v>213</v>
      </c>
      <c r="C73" s="40" t="s">
        <v>19</v>
      </c>
      <c r="D73" t="str">
        <f>VLOOKUP(A:A,Sheet1!B:E,3,0)</f>
        <v>B2</v>
      </c>
    </row>
    <row r="74" ht="13.5" spans="1:4">
      <c r="A74" s="40">
        <v>733</v>
      </c>
      <c r="B74" s="40" t="s">
        <v>214</v>
      </c>
      <c r="C74" s="40" t="s">
        <v>17</v>
      </c>
      <c r="D74" t="str">
        <f>VLOOKUP(A:A,Sheet1!B:E,3,0)</f>
        <v>C1</v>
      </c>
    </row>
    <row r="75" ht="13.5" spans="1:4">
      <c r="A75" s="40">
        <v>744</v>
      </c>
      <c r="B75" s="40" t="s">
        <v>215</v>
      </c>
      <c r="C75" s="40" t="s">
        <v>14</v>
      </c>
      <c r="D75" t="str">
        <f>VLOOKUP(A:A,Sheet1!B:E,3,0)</f>
        <v>A3</v>
      </c>
    </row>
    <row r="76" ht="13.5" spans="1:4">
      <c r="A76" s="40">
        <v>745</v>
      </c>
      <c r="B76" s="40" t="s">
        <v>216</v>
      </c>
      <c r="C76" s="40" t="s">
        <v>19</v>
      </c>
      <c r="D76" t="str">
        <f>VLOOKUP(A:A,Sheet1!B:E,3,0)</f>
        <v>B2</v>
      </c>
    </row>
    <row r="77" ht="13.5" spans="1:4">
      <c r="A77" s="40">
        <v>718</v>
      </c>
      <c r="B77" s="40" t="s">
        <v>217</v>
      </c>
      <c r="C77" s="40" t="s">
        <v>14</v>
      </c>
      <c r="D77" t="str">
        <f>VLOOKUP(A:A,Sheet1!B:E,3,0)</f>
        <v>C2</v>
      </c>
    </row>
    <row r="78" ht="13.5" spans="1:4">
      <c r="A78" s="40">
        <v>747</v>
      </c>
      <c r="B78" s="40" t="s">
        <v>218</v>
      </c>
      <c r="C78" s="40" t="s">
        <v>14</v>
      </c>
      <c r="D78" t="str">
        <f>VLOOKUP(A:A,Sheet1!B:E,3,0)</f>
        <v>A3</v>
      </c>
    </row>
    <row r="79" ht="13.5" spans="1:4">
      <c r="A79" s="40">
        <v>748</v>
      </c>
      <c r="B79" s="40" t="s">
        <v>219</v>
      </c>
      <c r="C79" s="40" t="s">
        <v>167</v>
      </c>
      <c r="D79" t="str">
        <f>VLOOKUP(A:A,Sheet1!B:E,3,0)</f>
        <v>B1</v>
      </c>
    </row>
    <row r="80" ht="13.5" spans="1:4">
      <c r="A80" s="40">
        <v>750</v>
      </c>
      <c r="B80" s="40" t="s">
        <v>220</v>
      </c>
      <c r="C80" s="40" t="s">
        <v>17</v>
      </c>
      <c r="D80" t="str">
        <f>VLOOKUP(A:A,Sheet1!B:E,3,0)</f>
        <v>A1</v>
      </c>
    </row>
    <row r="81" ht="13.5" spans="1:4">
      <c r="A81" s="40">
        <v>752</v>
      </c>
      <c r="B81" s="40" t="s">
        <v>221</v>
      </c>
      <c r="C81" s="40" t="s">
        <v>19</v>
      </c>
      <c r="D81" t="str">
        <f>VLOOKUP(A:A,Sheet1!B:E,3,0)</f>
        <v>C1</v>
      </c>
    </row>
    <row r="82" ht="13.5" spans="1:4">
      <c r="A82" s="40">
        <v>753</v>
      </c>
      <c r="B82" s="40" t="s">
        <v>222</v>
      </c>
      <c r="C82" s="40" t="s">
        <v>17</v>
      </c>
      <c r="D82" t="str">
        <f>VLOOKUP(A:A,Sheet1!B:E,3,0)</f>
        <v>C2</v>
      </c>
    </row>
    <row r="83" ht="13.5" spans="1:4">
      <c r="A83" s="40">
        <v>754</v>
      </c>
      <c r="B83" s="40" t="s">
        <v>223</v>
      </c>
      <c r="C83" s="40" t="s">
        <v>44</v>
      </c>
      <c r="D83" t="str">
        <f>VLOOKUP(A:A,Sheet1!B:E,3,0)</f>
        <v>A3</v>
      </c>
    </row>
    <row r="84" ht="13.5" spans="1:4">
      <c r="A84" s="40">
        <v>101453</v>
      </c>
      <c r="B84" s="40" t="s">
        <v>224</v>
      </c>
      <c r="C84" s="40" t="s">
        <v>44</v>
      </c>
      <c r="D84" t="str">
        <f>VLOOKUP(A:A,Sheet1!B:E,3,0)</f>
        <v>B1</v>
      </c>
    </row>
    <row r="85" ht="13.5" spans="1:4">
      <c r="A85" s="40">
        <v>102479</v>
      </c>
      <c r="B85" s="40" t="s">
        <v>225</v>
      </c>
      <c r="C85" s="40" t="s">
        <v>14</v>
      </c>
      <c r="D85" t="str">
        <f>VLOOKUP(A:A,Sheet1!B:E,3,0)</f>
        <v>B2</v>
      </c>
    </row>
    <row r="86" ht="13.5" spans="1:4">
      <c r="A86" s="40">
        <v>102478</v>
      </c>
      <c r="B86" s="40" t="s">
        <v>226</v>
      </c>
      <c r="C86" s="40" t="s">
        <v>14</v>
      </c>
      <c r="D86" t="str">
        <f>VLOOKUP(A:A,Sheet1!B:E,3,0)</f>
        <v>C2</v>
      </c>
    </row>
    <row r="87" ht="13.5" spans="1:4">
      <c r="A87" s="40">
        <v>102567</v>
      </c>
      <c r="B87" s="40" t="s">
        <v>227</v>
      </c>
      <c r="C87" s="40" t="s">
        <v>157</v>
      </c>
      <c r="D87" t="str">
        <f>VLOOKUP(A:A,Sheet1!B:E,3,0)</f>
        <v>C1</v>
      </c>
    </row>
    <row r="88" ht="13.5" spans="1:4">
      <c r="A88" s="40">
        <v>102564</v>
      </c>
      <c r="B88" s="40" t="s">
        <v>228</v>
      </c>
      <c r="C88" s="40" t="s">
        <v>148</v>
      </c>
      <c r="D88" t="str">
        <f>VLOOKUP(A:A,Sheet1!B:E,3,0)</f>
        <v>C1</v>
      </c>
    </row>
    <row r="89" ht="13.5" spans="1:4">
      <c r="A89" s="40">
        <v>102565</v>
      </c>
      <c r="B89" s="40" t="s">
        <v>229</v>
      </c>
      <c r="C89" s="40" t="s">
        <v>19</v>
      </c>
      <c r="D89" t="str">
        <f>VLOOKUP(A:A,Sheet1!B:E,3,0)</f>
        <v>B1</v>
      </c>
    </row>
    <row r="90" ht="13.5" spans="1:4">
      <c r="A90" s="40">
        <v>102934</v>
      </c>
      <c r="B90" s="40" t="s">
        <v>230</v>
      </c>
      <c r="C90" s="40" t="s">
        <v>19</v>
      </c>
      <c r="D90" t="str">
        <f>VLOOKUP(A:A,Sheet1!B:E,3,0)</f>
        <v>A3</v>
      </c>
    </row>
    <row r="91" ht="13.5" spans="1:4">
      <c r="A91" s="40">
        <v>102935</v>
      </c>
      <c r="B91" s="40" t="s">
        <v>231</v>
      </c>
      <c r="C91" s="40" t="s">
        <v>14</v>
      </c>
      <c r="D91" t="str">
        <f>VLOOKUP(A:A,Sheet1!B:E,3,0)</f>
        <v>B2</v>
      </c>
    </row>
    <row r="92" ht="13.5" spans="1:4">
      <c r="A92" s="40">
        <v>103198</v>
      </c>
      <c r="B92" s="40" t="s">
        <v>232</v>
      </c>
      <c r="C92" s="40" t="s">
        <v>19</v>
      </c>
      <c r="D92" t="str">
        <f>VLOOKUP(A:A,Sheet1!B:E,3,0)</f>
        <v>B1</v>
      </c>
    </row>
    <row r="93" ht="13.5" spans="1:4">
      <c r="A93" s="40">
        <v>103199</v>
      </c>
      <c r="B93" s="40" t="s">
        <v>233</v>
      </c>
      <c r="C93" s="40" t="s">
        <v>19</v>
      </c>
      <c r="D93" t="str">
        <f>VLOOKUP(A:A,Sheet1!B:E,3,0)</f>
        <v>B1</v>
      </c>
    </row>
    <row r="94" ht="13.5" spans="1:4">
      <c r="A94" s="40">
        <v>103639</v>
      </c>
      <c r="B94" s="40" t="s">
        <v>234</v>
      </c>
      <c r="C94" s="40" t="s">
        <v>17</v>
      </c>
      <c r="D94" t="str">
        <f>VLOOKUP(A:A,Sheet1!B:E,3,0)</f>
        <v>B1</v>
      </c>
    </row>
    <row r="95" spans="1:4">
      <c r="A95" s="42">
        <v>104838</v>
      </c>
      <c r="B95" s="42" t="s">
        <v>235</v>
      </c>
      <c r="C95" s="42" t="s">
        <v>44</v>
      </c>
      <c r="D95" t="str">
        <f>VLOOKUP(A:A,Sheet1!B:E,3,0)</f>
        <v>C2</v>
      </c>
    </row>
    <row r="96" spans="1:4">
      <c r="A96" s="42">
        <v>104533</v>
      </c>
      <c r="B96" s="42" t="s">
        <v>236</v>
      </c>
      <c r="C96" s="42" t="s">
        <v>44</v>
      </c>
      <c r="D96" t="str">
        <f>VLOOKUP(A:A,Sheet1!B:E,3,0)</f>
        <v>C1</v>
      </c>
    </row>
    <row r="97" spans="1:4">
      <c r="A97" s="42">
        <v>104429</v>
      </c>
      <c r="B97" s="42" t="s">
        <v>237</v>
      </c>
      <c r="C97" s="42" t="s">
        <v>19</v>
      </c>
      <c r="D97" t="str">
        <f>VLOOKUP(A:A,Sheet1!B:E,3,0)</f>
        <v>C1</v>
      </c>
    </row>
    <row r="98" spans="1:4">
      <c r="A98" s="42">
        <v>104430</v>
      </c>
      <c r="B98" s="42" t="s">
        <v>238</v>
      </c>
      <c r="C98" s="42" t="s">
        <v>17</v>
      </c>
      <c r="D98" t="str">
        <f>VLOOKUP(A:A,Sheet1!B:E,3,0)</f>
        <v>C2</v>
      </c>
    </row>
    <row r="99" spans="1:4">
      <c r="A99" s="42">
        <v>104428</v>
      </c>
      <c r="B99" s="42" t="s">
        <v>239</v>
      </c>
      <c r="C99" s="42" t="s">
        <v>44</v>
      </c>
      <c r="D99" t="str">
        <f>VLOOKUP(A:A,Sheet1!B:E,3,0)</f>
        <v>B2</v>
      </c>
    </row>
    <row r="100" spans="1:4">
      <c r="A100" s="42">
        <v>105267</v>
      </c>
      <c r="B100" s="42" t="s">
        <v>97</v>
      </c>
      <c r="C100" s="42" t="s">
        <v>19</v>
      </c>
      <c r="D100" t="str">
        <f>VLOOKUP(A:A,Sheet1!B:E,3,0)</f>
        <v>B2</v>
      </c>
    </row>
    <row r="101" spans="1:4">
      <c r="A101" s="42">
        <v>105396</v>
      </c>
      <c r="B101" s="42" t="s">
        <v>240</v>
      </c>
      <c r="C101" s="42" t="s">
        <v>17</v>
      </c>
      <c r="D101" t="str">
        <f>VLOOKUP(A:A,Sheet1!B:E,3,0)</f>
        <v>C2</v>
      </c>
    </row>
    <row r="102" spans="1:4">
      <c r="A102" s="43">
        <v>105751</v>
      </c>
      <c r="B102" s="34" t="s">
        <v>241</v>
      </c>
      <c r="C102" s="42" t="s">
        <v>17</v>
      </c>
      <c r="D102" t="str">
        <f>VLOOKUP(A:A,Sheet1!B:E,3,0)</f>
        <v>B2</v>
      </c>
    </row>
    <row r="103" spans="1:4">
      <c r="A103" s="43">
        <v>105910</v>
      </c>
      <c r="B103" s="34" t="s">
        <v>126</v>
      </c>
      <c r="C103" s="42" t="s">
        <v>17</v>
      </c>
      <c r="D103" t="str">
        <f>VLOOKUP(A:A,Sheet1!B:E,3,0)</f>
        <v>C2</v>
      </c>
    </row>
    <row r="104" spans="1:4">
      <c r="A104" s="43">
        <v>106066</v>
      </c>
      <c r="B104" s="34" t="s">
        <v>242</v>
      </c>
      <c r="C104" s="42" t="s">
        <v>138</v>
      </c>
      <c r="D104" t="str">
        <f>VLOOKUP(A:A,Sheet1!B:E,3,0)</f>
        <v>B2</v>
      </c>
    </row>
    <row r="105" spans="1:4">
      <c r="A105" s="44">
        <v>106569</v>
      </c>
      <c r="B105" s="44" t="s">
        <v>133</v>
      </c>
      <c r="C105" s="42" t="s">
        <v>19</v>
      </c>
      <c r="D105" t="str">
        <f>VLOOKUP(A:A,Sheet1!B:E,3,0)</f>
        <v>C2</v>
      </c>
    </row>
    <row r="106" spans="1:4">
      <c r="A106" s="45">
        <v>106485</v>
      </c>
      <c r="B106" s="45" t="s">
        <v>243</v>
      </c>
      <c r="C106" s="46" t="s">
        <v>17</v>
      </c>
      <c r="D106" t="str">
        <f>VLOOKUP(A:A,Sheet1!B:E,3,0)</f>
        <v>C2</v>
      </c>
    </row>
    <row r="107" spans="1:4">
      <c r="A107" s="44">
        <v>106399</v>
      </c>
      <c r="B107" s="44" t="s">
        <v>244</v>
      </c>
      <c r="C107" s="42" t="s">
        <v>19</v>
      </c>
      <c r="D107" t="str">
        <f>VLOOKUP(A:A,Sheet1!B:E,3,0)</f>
        <v>C2</v>
      </c>
    </row>
    <row r="108" spans="1:4">
      <c r="A108" s="44">
        <v>106568</v>
      </c>
      <c r="B108" s="44" t="s">
        <v>128</v>
      </c>
      <c r="C108" s="42" t="s">
        <v>17</v>
      </c>
      <c r="D108" t="str">
        <f>VLOOKUP(A:A,Sheet1!B:E,3,0)</f>
        <v>C2</v>
      </c>
    </row>
    <row r="109" spans="1:4">
      <c r="A109" s="47">
        <v>106865</v>
      </c>
      <c r="B109" s="48" t="s">
        <v>245</v>
      </c>
      <c r="C109" s="47" t="s">
        <v>19</v>
      </c>
      <c r="D109" t="str">
        <f>VLOOKUP(A:A,Sheet1!B:E,3,0)</f>
        <v>C2</v>
      </c>
    </row>
    <row r="110" spans="1:4">
      <c r="A110" s="43">
        <v>107658</v>
      </c>
      <c r="B110" s="34" t="s">
        <v>246</v>
      </c>
      <c r="C110" s="43" t="s">
        <v>19</v>
      </c>
      <c r="D110" t="str">
        <f>VLOOKUP(A:A,Sheet1!B:E,3,0)</f>
        <v>C2</v>
      </c>
    </row>
    <row r="111" spans="1:4">
      <c r="A111" s="47">
        <v>107829</v>
      </c>
      <c r="B111" s="48" t="s">
        <v>247</v>
      </c>
      <c r="C111" s="47" t="s">
        <v>14</v>
      </c>
      <c r="D111" t="str">
        <f>VLOOKUP(A:A,Sheet1!B:E,3,0)</f>
        <v>C2</v>
      </c>
    </row>
    <row r="112" spans="1:4">
      <c r="A112" s="43">
        <v>107728</v>
      </c>
      <c r="B112" s="34" t="s">
        <v>117</v>
      </c>
      <c r="C112" s="43" t="s">
        <v>167</v>
      </c>
      <c r="D112" t="str">
        <f>VLOOKUP(A:A,Sheet1!B:E,3,0)</f>
        <v>C2</v>
      </c>
    </row>
    <row r="113" spans="1:4">
      <c r="A113" s="47">
        <v>108277</v>
      </c>
      <c r="B113" s="48" t="s">
        <v>134</v>
      </c>
      <c r="C113" s="49" t="s">
        <v>19</v>
      </c>
      <c r="D113" t="str">
        <f>VLOOKUP(A:A,Sheet1!B:E,3,0)</f>
        <v>C2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workbookViewId="0">
      <selection activeCell="D5" sqref="D5"/>
    </sheetView>
  </sheetViews>
  <sheetFormatPr defaultColWidth="7" defaultRowHeight="22" customHeight="1" outlineLevelCol="7"/>
  <cols>
    <col min="1" max="1" width="7.75" style="24" customWidth="1"/>
    <col min="2" max="2" width="10.25" style="24" customWidth="1"/>
    <col min="3" max="3" width="13.75" style="24" customWidth="1"/>
    <col min="4" max="4" width="38.625" style="24" customWidth="1"/>
    <col min="5" max="5" width="9.75" style="25" customWidth="1"/>
    <col min="6" max="6" width="19" style="26" customWidth="1"/>
    <col min="7" max="7" width="11.875" style="26" customWidth="1"/>
    <col min="8" max="8" width="14.25" style="24" customWidth="1"/>
    <col min="9" max="16377" width="7" style="27" customWidth="1"/>
    <col min="16378" max="16384" width="7" style="27"/>
  </cols>
  <sheetData>
    <row r="1" ht="31" customHeight="1" spans="1:8">
      <c r="A1" s="28" t="s">
        <v>248</v>
      </c>
      <c r="B1" s="28"/>
      <c r="C1" s="28"/>
      <c r="D1" s="28"/>
      <c r="E1" s="28"/>
      <c r="F1" s="28"/>
      <c r="G1" s="28"/>
      <c r="H1" s="28"/>
    </row>
    <row r="2" s="22" customFormat="1" ht="30" customHeight="1" spans="1:8">
      <c r="A2" s="29" t="s">
        <v>0</v>
      </c>
      <c r="B2" s="29" t="s">
        <v>1</v>
      </c>
      <c r="C2" s="29" t="s">
        <v>2</v>
      </c>
      <c r="D2" s="29" t="s">
        <v>4</v>
      </c>
      <c r="E2" s="30" t="s">
        <v>7</v>
      </c>
      <c r="F2" s="30" t="s">
        <v>249</v>
      </c>
      <c r="G2" s="30" t="s">
        <v>250</v>
      </c>
      <c r="H2" s="30" t="s">
        <v>251</v>
      </c>
    </row>
    <row r="3" customHeight="1" spans="1:8">
      <c r="A3" s="31">
        <v>1</v>
      </c>
      <c r="B3" s="31">
        <v>582</v>
      </c>
      <c r="C3" s="31" t="s">
        <v>19</v>
      </c>
      <c r="D3" s="31" t="s">
        <v>252</v>
      </c>
      <c r="E3" s="28">
        <v>8000</v>
      </c>
      <c r="F3" s="32">
        <f>VLOOKUP(B:B,[2]Sheet3!$A$1:$B$65536,2,0)</f>
        <v>2589.28</v>
      </c>
      <c r="G3" s="33">
        <f>F3/E3</f>
        <v>0.32366</v>
      </c>
      <c r="H3" s="28" t="s">
        <v>253</v>
      </c>
    </row>
    <row r="4" customHeight="1" spans="1:8">
      <c r="A4" s="31">
        <v>2</v>
      </c>
      <c r="B4" s="31">
        <v>343</v>
      </c>
      <c r="C4" s="31" t="s">
        <v>19</v>
      </c>
      <c r="D4" s="31" t="s">
        <v>26</v>
      </c>
      <c r="E4" s="28">
        <v>9500</v>
      </c>
      <c r="F4" s="32">
        <f>VLOOKUP(B:B,[2]Sheet3!$A$1:$B$65536,2,0)</f>
        <v>11421.26</v>
      </c>
      <c r="G4" s="33">
        <f t="shared" ref="G4:G35" si="0">F4/E4</f>
        <v>1.20223789473684</v>
      </c>
      <c r="H4" s="28" t="s">
        <v>253</v>
      </c>
    </row>
    <row r="5" customHeight="1" spans="1:8">
      <c r="A5" s="31">
        <v>3</v>
      </c>
      <c r="B5" s="31">
        <v>365</v>
      </c>
      <c r="C5" s="31" t="s">
        <v>19</v>
      </c>
      <c r="D5" s="31" t="s">
        <v>27</v>
      </c>
      <c r="E5" s="28">
        <v>4500</v>
      </c>
      <c r="F5" s="32">
        <f>VLOOKUP(B:B,[2]Sheet3!$A$1:$B$65536,2,0)</f>
        <v>4898.53</v>
      </c>
      <c r="G5" s="33">
        <f t="shared" si="0"/>
        <v>1.08856222222222</v>
      </c>
      <c r="H5" s="28" t="s">
        <v>253</v>
      </c>
    </row>
    <row r="6" customHeight="1" spans="1:8">
      <c r="A6" s="31">
        <v>4</v>
      </c>
      <c r="B6" s="31">
        <v>585</v>
      </c>
      <c r="C6" s="31" t="s">
        <v>19</v>
      </c>
      <c r="D6" s="31" t="s">
        <v>28</v>
      </c>
      <c r="E6" s="28">
        <v>4700</v>
      </c>
      <c r="F6" s="32">
        <f>VLOOKUP(B:B,[2]Sheet3!$A$1:$B$65536,2,0)</f>
        <v>5705.09</v>
      </c>
      <c r="G6" s="33">
        <f t="shared" si="0"/>
        <v>1.21384893617021</v>
      </c>
      <c r="H6" s="28" t="s">
        <v>253</v>
      </c>
    </row>
    <row r="7" customHeight="1" spans="1:8">
      <c r="A7" s="31">
        <v>5</v>
      </c>
      <c r="B7" s="31">
        <v>730</v>
      </c>
      <c r="C7" s="31" t="s">
        <v>19</v>
      </c>
      <c r="D7" s="31" t="s">
        <v>29</v>
      </c>
      <c r="E7" s="28">
        <v>6291</v>
      </c>
      <c r="F7" s="32">
        <f>VLOOKUP(B:B,[2]Sheet3!$A$1:$B$65536,2,0)</f>
        <v>6810.9</v>
      </c>
      <c r="G7" s="33">
        <f t="shared" si="0"/>
        <v>1.08264186933715</v>
      </c>
      <c r="H7" s="28" t="s">
        <v>253</v>
      </c>
    </row>
    <row r="8" customHeight="1" spans="1:8">
      <c r="A8" s="31">
        <v>6</v>
      </c>
      <c r="B8" s="31">
        <v>357</v>
      </c>
      <c r="C8" s="31" t="s">
        <v>19</v>
      </c>
      <c r="D8" s="31" t="s">
        <v>46</v>
      </c>
      <c r="E8" s="28">
        <v>3319</v>
      </c>
      <c r="F8" s="32">
        <f>VLOOKUP(B:B,[2]Sheet3!$A$1:$B$65536,2,0)</f>
        <v>4461.93</v>
      </c>
      <c r="G8" s="33">
        <f t="shared" si="0"/>
        <v>1.34435974691172</v>
      </c>
      <c r="H8" s="28" t="s">
        <v>253</v>
      </c>
    </row>
    <row r="9" customHeight="1" spans="1:8">
      <c r="A9" s="31">
        <v>7</v>
      </c>
      <c r="B9" s="31">
        <v>379</v>
      </c>
      <c r="C9" s="31" t="s">
        <v>19</v>
      </c>
      <c r="D9" s="31" t="s">
        <v>47</v>
      </c>
      <c r="E9" s="28">
        <v>3407</v>
      </c>
      <c r="F9" s="32">
        <f>VLOOKUP(B:B,[2]Sheet3!$A$1:$B$65536,2,0)</f>
        <v>4839.59</v>
      </c>
      <c r="G9" s="33">
        <f t="shared" si="0"/>
        <v>1.42048429703552</v>
      </c>
      <c r="H9" s="28" t="s">
        <v>253</v>
      </c>
    </row>
    <row r="10" customHeight="1" spans="1:8">
      <c r="A10" s="31">
        <v>8</v>
      </c>
      <c r="B10" s="31">
        <v>513</v>
      </c>
      <c r="C10" s="31" t="s">
        <v>19</v>
      </c>
      <c r="D10" s="31" t="s">
        <v>48</v>
      </c>
      <c r="E10" s="28">
        <v>6129</v>
      </c>
      <c r="F10" s="32">
        <f>VLOOKUP(B:B,[2]Sheet3!$A$1:$B$65536,2,0)</f>
        <v>6087.92</v>
      </c>
      <c r="G10" s="33">
        <f t="shared" si="0"/>
        <v>0.993297438407571</v>
      </c>
      <c r="H10" s="28" t="s">
        <v>254</v>
      </c>
    </row>
    <row r="11" customHeight="1" spans="1:8">
      <c r="A11" s="31">
        <v>9</v>
      </c>
      <c r="B11" s="31">
        <v>581</v>
      </c>
      <c r="C11" s="31" t="s">
        <v>19</v>
      </c>
      <c r="D11" s="31" t="s">
        <v>49</v>
      </c>
      <c r="E11" s="28">
        <v>5081</v>
      </c>
      <c r="F11" s="32">
        <f>VLOOKUP(B:B,[2]Sheet3!$A$1:$B$65536,2,0)</f>
        <v>5775.94</v>
      </c>
      <c r="G11" s="33">
        <f t="shared" si="0"/>
        <v>1.1367722889195</v>
      </c>
      <c r="H11" s="28" t="s">
        <v>253</v>
      </c>
    </row>
    <row r="12" customHeight="1" spans="1:8">
      <c r="A12" s="31">
        <v>10</v>
      </c>
      <c r="B12" s="31">
        <v>709</v>
      </c>
      <c r="C12" s="31" t="s">
        <v>19</v>
      </c>
      <c r="D12" s="31" t="s">
        <v>50</v>
      </c>
      <c r="E12" s="28">
        <v>6549</v>
      </c>
      <c r="F12" s="32">
        <f>VLOOKUP(B:B,[2]Sheet3!$A$1:$B$65536,2,0)</f>
        <v>9128.25</v>
      </c>
      <c r="G12" s="33">
        <f t="shared" si="0"/>
        <v>1.39383875400825</v>
      </c>
      <c r="H12" s="28" t="s">
        <v>253</v>
      </c>
    </row>
    <row r="13" customHeight="1" spans="1:8">
      <c r="A13" s="31">
        <v>11</v>
      </c>
      <c r="B13" s="31">
        <v>726</v>
      </c>
      <c r="C13" s="31" t="s">
        <v>19</v>
      </c>
      <c r="D13" s="31" t="s">
        <v>51</v>
      </c>
      <c r="E13" s="28">
        <v>5079</v>
      </c>
      <c r="F13" s="32">
        <f>VLOOKUP(B:B,[2]Sheet3!$A$1:$B$65536,2,0)</f>
        <v>5545.65</v>
      </c>
      <c r="G13" s="33">
        <f t="shared" si="0"/>
        <v>1.09187832250443</v>
      </c>
      <c r="H13" s="28" t="s">
        <v>253</v>
      </c>
    </row>
    <row r="14" customHeight="1" spans="1:8">
      <c r="A14" s="31">
        <v>12</v>
      </c>
      <c r="B14" s="31">
        <v>102934</v>
      </c>
      <c r="C14" s="31" t="s">
        <v>19</v>
      </c>
      <c r="D14" s="31" t="s">
        <v>52</v>
      </c>
      <c r="E14" s="28">
        <v>6321</v>
      </c>
      <c r="F14" s="32">
        <f>VLOOKUP(B:B,[2]Sheet3!$A$1:$B$65536,2,0)</f>
        <v>8543.56</v>
      </c>
      <c r="G14" s="33">
        <f t="shared" si="0"/>
        <v>1.35161525075146</v>
      </c>
      <c r="H14" s="28" t="s">
        <v>253</v>
      </c>
    </row>
    <row r="15" customHeight="1" spans="1:8">
      <c r="A15" s="31">
        <v>13</v>
      </c>
      <c r="B15" s="31">
        <v>311</v>
      </c>
      <c r="C15" s="31" t="s">
        <v>19</v>
      </c>
      <c r="D15" s="31" t="s">
        <v>72</v>
      </c>
      <c r="E15" s="28">
        <v>2213</v>
      </c>
      <c r="F15" s="32">
        <f>VLOOKUP(B:B,[2]Sheet3!$A$1:$B$65536,2,0)</f>
        <v>2721.22</v>
      </c>
      <c r="G15" s="33">
        <f t="shared" si="0"/>
        <v>1.22965205603254</v>
      </c>
      <c r="H15" s="28" t="s">
        <v>253</v>
      </c>
    </row>
    <row r="16" customHeight="1" spans="1:8">
      <c r="A16" s="31">
        <v>14</v>
      </c>
      <c r="B16" s="31">
        <v>359</v>
      </c>
      <c r="C16" s="31" t="s">
        <v>19</v>
      </c>
      <c r="D16" s="31" t="s">
        <v>73</v>
      </c>
      <c r="E16" s="28">
        <v>2700</v>
      </c>
      <c r="F16" s="32">
        <f>VLOOKUP(B:B,[2]Sheet3!$A$1:$B$65536,2,0)</f>
        <v>5327.36</v>
      </c>
      <c r="G16" s="33">
        <f t="shared" si="0"/>
        <v>1.9730962962963</v>
      </c>
      <c r="H16" s="28" t="s">
        <v>253</v>
      </c>
    </row>
    <row r="17" customHeight="1" spans="1:8">
      <c r="A17" s="31">
        <v>15</v>
      </c>
      <c r="B17" s="31">
        <v>102565</v>
      </c>
      <c r="C17" s="31" t="s">
        <v>19</v>
      </c>
      <c r="D17" s="31" t="s">
        <v>74</v>
      </c>
      <c r="E17" s="28">
        <v>3485</v>
      </c>
      <c r="F17" s="32">
        <f>VLOOKUP(B:B,[2]Sheet3!$A$1:$B$65536,2,0)</f>
        <v>3167.32</v>
      </c>
      <c r="G17" s="33">
        <f t="shared" si="0"/>
        <v>0.908843615494978</v>
      </c>
      <c r="H17" s="28" t="s">
        <v>254</v>
      </c>
    </row>
    <row r="18" customHeight="1" spans="1:8">
      <c r="A18" s="31">
        <v>16</v>
      </c>
      <c r="B18" s="31">
        <v>103198</v>
      </c>
      <c r="C18" s="31" t="s">
        <v>19</v>
      </c>
      <c r="D18" s="31" t="s">
        <v>75</v>
      </c>
      <c r="E18" s="28">
        <v>3036</v>
      </c>
      <c r="F18" s="32">
        <f>VLOOKUP(B:B,[2]Sheet3!$A$1:$B$65536,2,0)</f>
        <v>2814.7</v>
      </c>
      <c r="G18" s="33">
        <f t="shared" si="0"/>
        <v>0.927108036890646</v>
      </c>
      <c r="H18" s="28" t="s">
        <v>254</v>
      </c>
    </row>
    <row r="19" customHeight="1" spans="1:8">
      <c r="A19" s="31">
        <v>17</v>
      </c>
      <c r="B19" s="31">
        <v>103199</v>
      </c>
      <c r="C19" s="31" t="s">
        <v>19</v>
      </c>
      <c r="D19" s="31" t="s">
        <v>76</v>
      </c>
      <c r="E19" s="28">
        <v>3163</v>
      </c>
      <c r="F19" s="32">
        <f>VLOOKUP(B:B,[2]Sheet3!$A$1:$B$65536,2,0)</f>
        <v>4804.32</v>
      </c>
      <c r="G19" s="33">
        <f t="shared" si="0"/>
        <v>1.51891242491306</v>
      </c>
      <c r="H19" s="28" t="s">
        <v>253</v>
      </c>
    </row>
    <row r="20" customHeight="1" spans="1:8">
      <c r="A20" s="31">
        <v>18</v>
      </c>
      <c r="B20" s="31">
        <v>339</v>
      </c>
      <c r="C20" s="31" t="s">
        <v>19</v>
      </c>
      <c r="D20" s="31" t="s">
        <v>92</v>
      </c>
      <c r="E20" s="28">
        <v>2140</v>
      </c>
      <c r="F20" s="32">
        <f>VLOOKUP(B:B,[2]Sheet3!$A$1:$B$65536,2,0)</f>
        <v>1602.18</v>
      </c>
      <c r="G20" s="33">
        <f t="shared" si="0"/>
        <v>0.748682242990654</v>
      </c>
      <c r="H20" s="28" t="s">
        <v>254</v>
      </c>
    </row>
    <row r="21" customHeight="1" spans="1:8">
      <c r="A21" s="31">
        <v>19</v>
      </c>
      <c r="B21" s="31">
        <v>347</v>
      </c>
      <c r="C21" s="31" t="s">
        <v>19</v>
      </c>
      <c r="D21" s="31" t="s">
        <v>93</v>
      </c>
      <c r="E21" s="28">
        <v>1600</v>
      </c>
      <c r="F21" s="32">
        <f>VLOOKUP(B:B,[2]Sheet3!$A$1:$B$65536,2,0)</f>
        <v>2363.89</v>
      </c>
      <c r="G21" s="33">
        <f t="shared" si="0"/>
        <v>1.47743125</v>
      </c>
      <c r="H21" s="28" t="s">
        <v>253</v>
      </c>
    </row>
    <row r="22" customHeight="1" spans="1:8">
      <c r="A22" s="31">
        <v>20</v>
      </c>
      <c r="B22" s="31">
        <v>570</v>
      </c>
      <c r="C22" s="31" t="s">
        <v>19</v>
      </c>
      <c r="D22" s="31" t="s">
        <v>94</v>
      </c>
      <c r="E22" s="28">
        <v>1600</v>
      </c>
      <c r="F22" s="32">
        <f>VLOOKUP(B:B,[2]Sheet3!$A$1:$B$65536,2,0)</f>
        <v>1422</v>
      </c>
      <c r="G22" s="33">
        <f t="shared" si="0"/>
        <v>0.88875</v>
      </c>
      <c r="H22" s="28" t="s">
        <v>254</v>
      </c>
    </row>
    <row r="23" customHeight="1" spans="1:8">
      <c r="A23" s="31">
        <v>21</v>
      </c>
      <c r="B23" s="31">
        <v>727</v>
      </c>
      <c r="C23" s="31" t="s">
        <v>19</v>
      </c>
      <c r="D23" s="31" t="s">
        <v>95</v>
      </c>
      <c r="E23" s="28">
        <v>1600</v>
      </c>
      <c r="F23" s="32">
        <f>VLOOKUP(B:B,[2]Sheet3!$A$1:$B$65536,2,0)</f>
        <v>2367.82</v>
      </c>
      <c r="G23" s="33">
        <f t="shared" si="0"/>
        <v>1.4798875</v>
      </c>
      <c r="H23" s="28" t="s">
        <v>253</v>
      </c>
    </row>
    <row r="24" customHeight="1" spans="1:8">
      <c r="A24" s="31">
        <v>22</v>
      </c>
      <c r="B24" s="31">
        <v>745</v>
      </c>
      <c r="C24" s="31" t="s">
        <v>19</v>
      </c>
      <c r="D24" s="31" t="s">
        <v>96</v>
      </c>
      <c r="E24" s="28">
        <v>2985</v>
      </c>
      <c r="F24" s="32">
        <f>VLOOKUP(B:B,[2]Sheet3!$A$1:$B$65536,2,0)</f>
        <v>4562.63</v>
      </c>
      <c r="G24" s="33">
        <f t="shared" si="0"/>
        <v>1.52851926298157</v>
      </c>
      <c r="H24" s="28" t="s">
        <v>253</v>
      </c>
    </row>
    <row r="25" customHeight="1" spans="1:8">
      <c r="A25" s="31">
        <v>23</v>
      </c>
      <c r="B25" s="31">
        <v>105267</v>
      </c>
      <c r="C25" s="31" t="s">
        <v>19</v>
      </c>
      <c r="D25" s="31" t="s">
        <v>97</v>
      </c>
      <c r="E25" s="28">
        <v>2785</v>
      </c>
      <c r="F25" s="32">
        <f>VLOOKUP(B:B,[2]Sheet3!$A$1:$B$65536,2,0)</f>
        <v>2576.74</v>
      </c>
      <c r="G25" s="33">
        <f t="shared" si="0"/>
        <v>0.925220825852783</v>
      </c>
      <c r="H25" s="28" t="s">
        <v>254</v>
      </c>
    </row>
    <row r="26" customHeight="1" spans="1:8">
      <c r="A26" s="31">
        <v>24</v>
      </c>
      <c r="B26" s="31">
        <v>752</v>
      </c>
      <c r="C26" s="31" t="s">
        <v>19</v>
      </c>
      <c r="D26" s="31" t="s">
        <v>114</v>
      </c>
      <c r="E26" s="28">
        <v>1986</v>
      </c>
      <c r="F26" s="32">
        <f>VLOOKUP(B:B,[2]Sheet3!$A$1:$B$65536,2,0)</f>
        <v>648.01</v>
      </c>
      <c r="G26" s="33">
        <f t="shared" si="0"/>
        <v>0.326289023162135</v>
      </c>
      <c r="H26" s="28" t="s">
        <v>254</v>
      </c>
    </row>
    <row r="27" customHeight="1" spans="1:8">
      <c r="A27" s="31">
        <v>25</v>
      </c>
      <c r="B27" s="31">
        <v>104429</v>
      </c>
      <c r="C27" s="31" t="s">
        <v>19</v>
      </c>
      <c r="D27" s="31" t="s">
        <v>115</v>
      </c>
      <c r="E27" s="28">
        <v>1500</v>
      </c>
      <c r="F27" s="32">
        <f>VLOOKUP(B:B,[2]Sheet3!$A$1:$B$65536,2,0)</f>
        <v>1390.49</v>
      </c>
      <c r="G27" s="33">
        <f t="shared" si="0"/>
        <v>0.926993333333333</v>
      </c>
      <c r="H27" s="28" t="s">
        <v>254</v>
      </c>
    </row>
    <row r="28" customHeight="1" spans="1:8">
      <c r="A28" s="31">
        <v>26</v>
      </c>
      <c r="B28" s="31">
        <v>741</v>
      </c>
      <c r="C28" s="31" t="s">
        <v>19</v>
      </c>
      <c r="D28" s="31" t="s">
        <v>130</v>
      </c>
      <c r="E28" s="28">
        <v>1108</v>
      </c>
      <c r="F28" s="32">
        <f>VLOOKUP(B:B,[2]Sheet3!$A$1:$B$65536,2,0)</f>
        <v>1275.1</v>
      </c>
      <c r="G28" s="33">
        <f t="shared" si="0"/>
        <v>1.15081227436823</v>
      </c>
      <c r="H28" s="28" t="s">
        <v>253</v>
      </c>
    </row>
    <row r="29" customHeight="1" spans="1:8">
      <c r="A29" s="31">
        <v>27</v>
      </c>
      <c r="B29" s="31">
        <v>106399</v>
      </c>
      <c r="C29" s="31" t="s">
        <v>19</v>
      </c>
      <c r="D29" s="31" t="s">
        <v>131</v>
      </c>
      <c r="E29" s="28">
        <v>1491</v>
      </c>
      <c r="F29" s="32">
        <f>VLOOKUP(B:B,[2]Sheet3!$A$1:$B$65536,2,0)</f>
        <v>3527.49</v>
      </c>
      <c r="G29" s="33">
        <f t="shared" si="0"/>
        <v>2.36585513078471</v>
      </c>
      <c r="H29" s="28" t="s">
        <v>253</v>
      </c>
    </row>
    <row r="30" customHeight="1" spans="1:8">
      <c r="A30" s="31">
        <v>28</v>
      </c>
      <c r="B30" s="31">
        <v>107658</v>
      </c>
      <c r="C30" s="31" t="s">
        <v>19</v>
      </c>
      <c r="D30" s="31" t="s">
        <v>132</v>
      </c>
      <c r="E30" s="28">
        <v>1100</v>
      </c>
      <c r="F30" s="32">
        <f>VLOOKUP(B:B,[2]Sheet3!$A$1:$B$65536,2,0)</f>
        <v>3449.76</v>
      </c>
      <c r="G30" s="33">
        <f t="shared" si="0"/>
        <v>3.13614545454545</v>
      </c>
      <c r="H30" s="28" t="s">
        <v>253</v>
      </c>
    </row>
    <row r="31" customHeight="1" spans="1:8">
      <c r="A31" s="31">
        <v>29</v>
      </c>
      <c r="B31" s="31">
        <v>106569</v>
      </c>
      <c r="C31" s="31" t="s">
        <v>19</v>
      </c>
      <c r="D31" s="31" t="s">
        <v>133</v>
      </c>
      <c r="E31" s="28">
        <v>4700</v>
      </c>
      <c r="F31" s="32">
        <f>VLOOKUP(B:B,[2]Sheet3!$A$1:$B$65536,2,0)</f>
        <v>6157.04</v>
      </c>
      <c r="G31" s="33">
        <f t="shared" si="0"/>
        <v>1.3100085106383</v>
      </c>
      <c r="H31" s="28" t="s">
        <v>253</v>
      </c>
    </row>
    <row r="32" customHeight="1" spans="1:8">
      <c r="A32" s="31">
        <v>30</v>
      </c>
      <c r="B32" s="34">
        <v>108277</v>
      </c>
      <c r="C32" s="35" t="s">
        <v>19</v>
      </c>
      <c r="D32" s="34" t="s">
        <v>134</v>
      </c>
      <c r="E32" s="28">
        <v>1200</v>
      </c>
      <c r="F32" s="32">
        <f>VLOOKUP(B:B,[2]Sheet3!$A$1:$B$65536,2,0)</f>
        <v>2785.51</v>
      </c>
      <c r="G32" s="33">
        <f t="shared" si="0"/>
        <v>2.32125833333333</v>
      </c>
      <c r="H32" s="28" t="s">
        <v>253</v>
      </c>
    </row>
    <row r="33" customHeight="1" spans="1:8">
      <c r="A33" s="31">
        <v>31</v>
      </c>
      <c r="B33" s="31">
        <v>307</v>
      </c>
      <c r="C33" s="31" t="s">
        <v>8</v>
      </c>
      <c r="D33" s="31" t="s">
        <v>10</v>
      </c>
      <c r="E33" s="28">
        <v>18046</v>
      </c>
      <c r="F33" s="32">
        <f>VLOOKUP(B:B,[2]Sheet3!$A$1:$B$65536,2,0)</f>
        <v>16974.38</v>
      </c>
      <c r="G33" s="33">
        <f t="shared" si="0"/>
        <v>0.940617311315527</v>
      </c>
      <c r="H33" s="28" t="s">
        <v>254</v>
      </c>
    </row>
    <row r="34" customHeight="1" spans="1:8">
      <c r="A34" s="31">
        <v>32</v>
      </c>
      <c r="B34" s="31">
        <v>106066</v>
      </c>
      <c r="C34" s="31" t="s">
        <v>8</v>
      </c>
      <c r="D34" s="31" t="s">
        <v>91</v>
      </c>
      <c r="E34" s="28">
        <v>2776</v>
      </c>
      <c r="F34" s="32">
        <f>VLOOKUP(B:B,[2]Sheet3!$A$1:$B$65536,2,0)</f>
        <v>3010</v>
      </c>
      <c r="G34" s="33">
        <f t="shared" si="0"/>
        <v>1.0842939481268</v>
      </c>
      <c r="H34" s="28" t="s">
        <v>253</v>
      </c>
    </row>
    <row r="35" customHeight="1" spans="1:8">
      <c r="A35" s="31">
        <v>33</v>
      </c>
      <c r="B35" s="31">
        <v>750</v>
      </c>
      <c r="C35" s="31" t="s">
        <v>17</v>
      </c>
      <c r="D35" s="31" t="s">
        <v>18</v>
      </c>
      <c r="E35" s="28">
        <v>11573</v>
      </c>
      <c r="F35" s="32">
        <f>VLOOKUP(B:B,[2]Sheet3!$A$1:$B$65536,2,0)</f>
        <v>13120.07</v>
      </c>
      <c r="G35" s="33">
        <f t="shared" si="0"/>
        <v>1.13367925343472</v>
      </c>
      <c r="H35" s="28" t="s">
        <v>253</v>
      </c>
    </row>
    <row r="36" customHeight="1" spans="1:8">
      <c r="A36" s="31">
        <v>34</v>
      </c>
      <c r="B36" s="31">
        <v>571</v>
      </c>
      <c r="C36" s="31" t="s">
        <v>17</v>
      </c>
      <c r="D36" s="31" t="s">
        <v>23</v>
      </c>
      <c r="E36" s="28">
        <v>5243</v>
      </c>
      <c r="F36" s="32">
        <f>VLOOKUP(B:B,[2]Sheet3!$A$1:$B$65536,2,0)</f>
        <v>6174.27</v>
      </c>
      <c r="G36" s="33">
        <f t="shared" ref="G36:G67" si="1">F36/E36</f>
        <v>1.17762159069235</v>
      </c>
      <c r="H36" s="28" t="s">
        <v>253</v>
      </c>
    </row>
    <row r="37" customHeight="1" spans="1:8">
      <c r="A37" s="31">
        <v>35</v>
      </c>
      <c r="B37" s="31">
        <v>707</v>
      </c>
      <c r="C37" s="31" t="s">
        <v>17</v>
      </c>
      <c r="D37" s="31" t="s">
        <v>24</v>
      </c>
      <c r="E37" s="28">
        <v>4700</v>
      </c>
      <c r="F37" s="32">
        <f>VLOOKUP(B:B,[2]Sheet3!$A$1:$B$65536,2,0)</f>
        <v>5113.2</v>
      </c>
      <c r="G37" s="33">
        <f t="shared" si="1"/>
        <v>1.08791489361702</v>
      </c>
      <c r="H37" s="28" t="s">
        <v>253</v>
      </c>
    </row>
    <row r="38" customHeight="1" spans="1:8">
      <c r="A38" s="31">
        <v>36</v>
      </c>
      <c r="B38" s="31">
        <v>712</v>
      </c>
      <c r="C38" s="31" t="s">
        <v>17</v>
      </c>
      <c r="D38" s="31" t="s">
        <v>25</v>
      </c>
      <c r="E38" s="28">
        <v>5835</v>
      </c>
      <c r="F38" s="32">
        <f>VLOOKUP(B:B,[2]Sheet3!$A$1:$B$65536,2,0)</f>
        <v>4310.1</v>
      </c>
      <c r="G38" s="33">
        <f t="shared" si="1"/>
        <v>0.73866323907455</v>
      </c>
      <c r="H38" s="28" t="s">
        <v>254</v>
      </c>
    </row>
    <row r="39" customHeight="1" spans="1:8">
      <c r="A39" s="31">
        <v>37</v>
      </c>
      <c r="B39" s="31">
        <v>387</v>
      </c>
      <c r="C39" s="31" t="s">
        <v>17</v>
      </c>
      <c r="D39" s="31" t="s">
        <v>40</v>
      </c>
      <c r="E39" s="28">
        <v>3228</v>
      </c>
      <c r="F39" s="32">
        <f>VLOOKUP(B:B,[2]Sheet3!$A$1:$B$65536,2,0)</f>
        <v>3867.65</v>
      </c>
      <c r="G39" s="33">
        <f t="shared" si="1"/>
        <v>1.19815675340768</v>
      </c>
      <c r="H39" s="28" t="s">
        <v>253</v>
      </c>
    </row>
    <row r="40" customHeight="1" spans="1:8">
      <c r="A40" s="31">
        <v>38</v>
      </c>
      <c r="B40" s="31">
        <v>399</v>
      </c>
      <c r="C40" s="31" t="s">
        <v>17</v>
      </c>
      <c r="D40" s="31" t="s">
        <v>41</v>
      </c>
      <c r="E40" s="28">
        <v>3622</v>
      </c>
      <c r="F40" s="32">
        <f>VLOOKUP(B:B,[2]Sheet3!$A$1:$B$65536,2,0)</f>
        <v>4085.82</v>
      </c>
      <c r="G40" s="33">
        <f t="shared" si="1"/>
        <v>1.12805632247377</v>
      </c>
      <c r="H40" s="28" t="s">
        <v>253</v>
      </c>
    </row>
    <row r="41" customHeight="1" spans="1:8">
      <c r="A41" s="31">
        <v>39</v>
      </c>
      <c r="B41" s="31">
        <v>546</v>
      </c>
      <c r="C41" s="31" t="s">
        <v>17</v>
      </c>
      <c r="D41" s="31" t="s">
        <v>42</v>
      </c>
      <c r="E41" s="28">
        <v>6337</v>
      </c>
      <c r="F41" s="32">
        <f>VLOOKUP(B:B,[2]Sheet3!$A$1:$B$65536,2,0)</f>
        <v>8282.3</v>
      </c>
      <c r="G41" s="33">
        <f t="shared" si="1"/>
        <v>1.30697490926306</v>
      </c>
      <c r="H41" s="28" t="s">
        <v>253</v>
      </c>
    </row>
    <row r="42" customHeight="1" spans="1:8">
      <c r="A42" s="31">
        <v>40</v>
      </c>
      <c r="B42" s="31">
        <v>724</v>
      </c>
      <c r="C42" s="31" t="s">
        <v>17</v>
      </c>
      <c r="D42" s="31" t="s">
        <v>43</v>
      </c>
      <c r="E42" s="28">
        <v>3200</v>
      </c>
      <c r="F42" s="32">
        <f>VLOOKUP(B:B,[2]Sheet3!$A$1:$B$65536,2,0)</f>
        <v>3730.18</v>
      </c>
      <c r="G42" s="33">
        <f t="shared" si="1"/>
        <v>1.16568125</v>
      </c>
      <c r="H42" s="28" t="s">
        <v>253</v>
      </c>
    </row>
    <row r="43" customHeight="1" spans="1:8">
      <c r="A43" s="31">
        <v>41</v>
      </c>
      <c r="B43" s="31">
        <v>377</v>
      </c>
      <c r="C43" s="31" t="s">
        <v>17</v>
      </c>
      <c r="D43" s="31" t="s">
        <v>62</v>
      </c>
      <c r="E43" s="28">
        <v>3284</v>
      </c>
      <c r="F43" s="32">
        <f>VLOOKUP(B:B,[2]Sheet3!$A$1:$B$65536,2,0)</f>
        <v>4033.83</v>
      </c>
      <c r="G43" s="33">
        <f t="shared" si="1"/>
        <v>1.22832825822168</v>
      </c>
      <c r="H43" s="28" t="s">
        <v>253</v>
      </c>
    </row>
    <row r="44" customHeight="1" spans="1:8">
      <c r="A44" s="31">
        <v>42</v>
      </c>
      <c r="B44" s="31">
        <v>598</v>
      </c>
      <c r="C44" s="31" t="s">
        <v>17</v>
      </c>
      <c r="D44" s="31" t="s">
        <v>63</v>
      </c>
      <c r="E44" s="28">
        <v>2700</v>
      </c>
      <c r="F44" s="32">
        <f>VLOOKUP(B:B,[2]Sheet3!$A$1:$B$65536,2,0)</f>
        <v>3525.21</v>
      </c>
      <c r="G44" s="33">
        <f t="shared" si="1"/>
        <v>1.30563333333333</v>
      </c>
      <c r="H44" s="28" t="s">
        <v>253</v>
      </c>
    </row>
    <row r="45" customHeight="1" spans="1:8">
      <c r="A45" s="31">
        <v>43</v>
      </c>
      <c r="B45" s="31">
        <v>737</v>
      </c>
      <c r="C45" s="31" t="s">
        <v>17</v>
      </c>
      <c r="D45" s="31" t="s">
        <v>64</v>
      </c>
      <c r="E45" s="28">
        <v>3581</v>
      </c>
      <c r="F45" s="32">
        <f>VLOOKUP(B:B,[2]Sheet3!$A$1:$B$65536,2,0)</f>
        <v>4823.42</v>
      </c>
      <c r="G45" s="33">
        <f t="shared" si="1"/>
        <v>1.34694777994973</v>
      </c>
      <c r="H45" s="28" t="s">
        <v>253</v>
      </c>
    </row>
    <row r="46" customHeight="1" spans="1:8">
      <c r="A46" s="31">
        <v>44</v>
      </c>
      <c r="B46" s="31">
        <v>743</v>
      </c>
      <c r="C46" s="31" t="s">
        <v>17</v>
      </c>
      <c r="D46" s="31" t="s">
        <v>65</v>
      </c>
      <c r="E46" s="28">
        <v>3642</v>
      </c>
      <c r="F46" s="32">
        <f>VLOOKUP(B:B,[2]Sheet3!$A$1:$B$65536,2,0)</f>
        <v>3213.58</v>
      </c>
      <c r="G46" s="33">
        <f t="shared" si="1"/>
        <v>0.882366831411312</v>
      </c>
      <c r="H46" s="28" t="s">
        <v>254</v>
      </c>
    </row>
    <row r="47" customHeight="1" spans="1:8">
      <c r="A47" s="31">
        <v>45</v>
      </c>
      <c r="B47" s="31">
        <v>103639</v>
      </c>
      <c r="C47" s="31" t="s">
        <v>17</v>
      </c>
      <c r="D47" s="31" t="s">
        <v>66</v>
      </c>
      <c r="E47" s="28">
        <v>3316</v>
      </c>
      <c r="F47" s="32">
        <f>VLOOKUP(B:B,[2]Sheet3!$A$1:$B$65536,2,0)</f>
        <v>3479.94</v>
      </c>
      <c r="G47" s="33">
        <f t="shared" si="1"/>
        <v>1.04943908323281</v>
      </c>
      <c r="H47" s="28" t="s">
        <v>253</v>
      </c>
    </row>
    <row r="48" customHeight="1" spans="1:8">
      <c r="A48" s="31">
        <v>46</v>
      </c>
      <c r="B48" s="31">
        <v>105751</v>
      </c>
      <c r="C48" s="31" t="s">
        <v>17</v>
      </c>
      <c r="D48" s="31" t="s">
        <v>86</v>
      </c>
      <c r="E48" s="28">
        <v>1759</v>
      </c>
      <c r="F48" s="32">
        <f>VLOOKUP(B:B,[2]Sheet3!$A$1:$B$65536,2,0)</f>
        <v>2417.33</v>
      </c>
      <c r="G48" s="33">
        <f t="shared" si="1"/>
        <v>1.37426378624218</v>
      </c>
      <c r="H48" s="28" t="s">
        <v>253</v>
      </c>
    </row>
    <row r="49" customHeight="1" spans="1:8">
      <c r="A49" s="31">
        <v>47</v>
      </c>
      <c r="B49" s="31">
        <v>573</v>
      </c>
      <c r="C49" s="31" t="s">
        <v>17</v>
      </c>
      <c r="D49" s="31" t="s">
        <v>106</v>
      </c>
      <c r="E49" s="28">
        <v>1858</v>
      </c>
      <c r="F49" s="32">
        <f>VLOOKUP(B:B,[2]Sheet3!$A$1:$B$65536,2,0)</f>
        <v>3441.63</v>
      </c>
      <c r="G49" s="33">
        <f t="shared" si="1"/>
        <v>1.85233046286329</v>
      </c>
      <c r="H49" s="28" t="s">
        <v>253</v>
      </c>
    </row>
    <row r="50" customHeight="1" spans="1:8">
      <c r="A50" s="31">
        <v>48</v>
      </c>
      <c r="B50" s="31">
        <v>733</v>
      </c>
      <c r="C50" s="31" t="s">
        <v>17</v>
      </c>
      <c r="D50" s="31" t="s">
        <v>107</v>
      </c>
      <c r="E50" s="28">
        <v>1956</v>
      </c>
      <c r="F50" s="32">
        <f>VLOOKUP(B:B,[2]Sheet3!$A$1:$B$65536,2,0)</f>
        <v>2452.79</v>
      </c>
      <c r="G50" s="33">
        <f t="shared" si="1"/>
        <v>1.25398261758691</v>
      </c>
      <c r="H50" s="28" t="s">
        <v>253</v>
      </c>
    </row>
    <row r="51" customHeight="1" spans="1:8">
      <c r="A51" s="31">
        <v>49</v>
      </c>
      <c r="B51" s="31">
        <v>740</v>
      </c>
      <c r="C51" s="31" t="s">
        <v>17</v>
      </c>
      <c r="D51" s="31" t="s">
        <v>108</v>
      </c>
      <c r="E51" s="28">
        <v>2448</v>
      </c>
      <c r="F51" s="32">
        <f>VLOOKUP(B:B,[2]Sheet3!$A$1:$B$65536,2,0)</f>
        <v>3601.09</v>
      </c>
      <c r="G51" s="33">
        <f t="shared" si="1"/>
        <v>1.47103349673203</v>
      </c>
      <c r="H51" s="28" t="s">
        <v>253</v>
      </c>
    </row>
    <row r="52" customHeight="1" spans="1:8">
      <c r="A52" s="31">
        <v>50</v>
      </c>
      <c r="B52" s="31">
        <v>545</v>
      </c>
      <c r="C52" s="31" t="s">
        <v>17</v>
      </c>
      <c r="D52" s="31" t="s">
        <v>122</v>
      </c>
      <c r="E52" s="28">
        <v>1400</v>
      </c>
      <c r="F52" s="32">
        <f>VLOOKUP(B:B,[2]Sheet3!$A$1:$B$65536,2,0)</f>
        <v>3444.76</v>
      </c>
      <c r="G52" s="33">
        <f t="shared" si="1"/>
        <v>2.46054285714286</v>
      </c>
      <c r="H52" s="28" t="s">
        <v>253</v>
      </c>
    </row>
    <row r="53" customHeight="1" spans="1:8">
      <c r="A53" s="31">
        <v>51</v>
      </c>
      <c r="B53" s="31">
        <v>753</v>
      </c>
      <c r="C53" s="31" t="s">
        <v>17</v>
      </c>
      <c r="D53" s="31" t="s">
        <v>123</v>
      </c>
      <c r="E53" s="28">
        <v>1497</v>
      </c>
      <c r="F53" s="32">
        <f>VLOOKUP(B:B,[2]Sheet3!$A$1:$B$65536,2,0)</f>
        <v>1375.12</v>
      </c>
      <c r="G53" s="33">
        <f t="shared" si="1"/>
        <v>0.918583834335337</v>
      </c>
      <c r="H53" s="28" t="s">
        <v>254</v>
      </c>
    </row>
    <row r="54" s="23" customFormat="1" customHeight="1" spans="1:8">
      <c r="A54" s="31">
        <v>52</v>
      </c>
      <c r="B54" s="31">
        <v>104430</v>
      </c>
      <c r="C54" s="31" t="s">
        <v>17</v>
      </c>
      <c r="D54" s="31" t="s">
        <v>124</v>
      </c>
      <c r="E54" s="28">
        <v>900</v>
      </c>
      <c r="F54" s="32">
        <f>VLOOKUP(B:B,[2]Sheet3!$A$1:$B$65536,2,0)</f>
        <v>2272.78</v>
      </c>
      <c r="G54" s="33">
        <f t="shared" si="1"/>
        <v>2.52531111111111</v>
      </c>
      <c r="H54" s="28" t="s">
        <v>253</v>
      </c>
    </row>
    <row r="55" s="23" customFormat="1" customHeight="1" spans="1:8">
      <c r="A55" s="31">
        <v>53</v>
      </c>
      <c r="B55" s="31">
        <v>105396</v>
      </c>
      <c r="C55" s="31" t="s">
        <v>17</v>
      </c>
      <c r="D55" s="31" t="s">
        <v>125</v>
      </c>
      <c r="E55" s="28">
        <v>900</v>
      </c>
      <c r="F55" s="32">
        <f>VLOOKUP(B:B,[2]Sheet3!$A$1:$B$65536,2,0)</f>
        <v>1696.6</v>
      </c>
      <c r="G55" s="33">
        <f t="shared" si="1"/>
        <v>1.88511111111111</v>
      </c>
      <c r="H55" s="28" t="s">
        <v>253</v>
      </c>
    </row>
    <row r="56" s="23" customFormat="1" customHeight="1" spans="1:8">
      <c r="A56" s="31">
        <v>54</v>
      </c>
      <c r="B56" s="31">
        <v>105910</v>
      </c>
      <c r="C56" s="31" t="s">
        <v>17</v>
      </c>
      <c r="D56" s="31" t="s">
        <v>126</v>
      </c>
      <c r="E56" s="28">
        <v>900</v>
      </c>
      <c r="F56" s="32">
        <f>VLOOKUP(B:B,[2]Sheet3!$A$1:$B$65536,2,0)</f>
        <v>1285.3</v>
      </c>
      <c r="G56" s="33">
        <f t="shared" si="1"/>
        <v>1.42811111111111</v>
      </c>
      <c r="H56" s="28" t="s">
        <v>253</v>
      </c>
    </row>
    <row r="57" s="23" customFormat="1" customHeight="1" spans="1:8">
      <c r="A57" s="31">
        <v>55</v>
      </c>
      <c r="B57" s="31">
        <v>106485</v>
      </c>
      <c r="C57" s="31" t="s">
        <v>17</v>
      </c>
      <c r="D57" s="31" t="s">
        <v>127</v>
      </c>
      <c r="E57" s="28">
        <v>900</v>
      </c>
      <c r="F57" s="32">
        <f>VLOOKUP(B:B,[2]Sheet3!$A$1:$B$65536,2,0)</f>
        <v>980.97</v>
      </c>
      <c r="G57" s="33">
        <f t="shared" si="1"/>
        <v>1.08996666666667</v>
      </c>
      <c r="H57" s="28" t="s">
        <v>253</v>
      </c>
    </row>
    <row r="58" s="23" customFormat="1" customHeight="1" spans="1:8">
      <c r="A58" s="31">
        <v>56</v>
      </c>
      <c r="B58" s="31">
        <v>106568</v>
      </c>
      <c r="C58" s="31" t="s">
        <v>17</v>
      </c>
      <c r="D58" s="31" t="s">
        <v>128</v>
      </c>
      <c r="E58" s="28">
        <v>1100</v>
      </c>
      <c r="F58" s="32">
        <f>VLOOKUP(B:B,[2]Sheet3!$A$1:$B$65536,2,0)</f>
        <v>1657.34</v>
      </c>
      <c r="G58" s="33">
        <f t="shared" si="1"/>
        <v>1.50667272727273</v>
      </c>
      <c r="H58" s="28" t="s">
        <v>253</v>
      </c>
    </row>
    <row r="59" s="23" customFormat="1" customHeight="1" spans="1:8">
      <c r="A59" s="31">
        <v>57</v>
      </c>
      <c r="B59" s="31">
        <v>337</v>
      </c>
      <c r="C59" s="31" t="s">
        <v>14</v>
      </c>
      <c r="D59" s="31" t="s">
        <v>15</v>
      </c>
      <c r="E59" s="28">
        <v>10700</v>
      </c>
      <c r="F59" s="32">
        <f>VLOOKUP(B:B,[2]Sheet3!$A$1:$B$65536,2,0)</f>
        <v>15868.65</v>
      </c>
      <c r="G59" s="33">
        <f t="shared" si="1"/>
        <v>1.48305140186916</v>
      </c>
      <c r="H59" s="28" t="s">
        <v>253</v>
      </c>
    </row>
    <row r="60" customHeight="1" spans="1:8">
      <c r="A60" s="31">
        <v>58</v>
      </c>
      <c r="B60" s="31">
        <v>517</v>
      </c>
      <c r="C60" s="31" t="s">
        <v>14</v>
      </c>
      <c r="D60" s="31" t="s">
        <v>16</v>
      </c>
      <c r="E60" s="28">
        <v>8000</v>
      </c>
      <c r="F60" s="32">
        <f>VLOOKUP(B:B,[2]Sheet3!$A$1:$B$65536,2,0)</f>
        <v>8474.18</v>
      </c>
      <c r="G60" s="33">
        <f t="shared" si="1"/>
        <v>1.0592725</v>
      </c>
      <c r="H60" s="28" t="s">
        <v>253</v>
      </c>
    </row>
    <row r="61" customHeight="1" spans="1:8">
      <c r="A61" s="31">
        <v>59</v>
      </c>
      <c r="B61" s="31">
        <v>308</v>
      </c>
      <c r="C61" s="31" t="s">
        <v>14</v>
      </c>
      <c r="D61" s="31" t="s">
        <v>33</v>
      </c>
      <c r="E61" s="28">
        <v>3200</v>
      </c>
      <c r="F61" s="32">
        <f>VLOOKUP(B:B,[2]Sheet3!$A$1:$B$65536,2,0)</f>
        <v>4243.49</v>
      </c>
      <c r="G61" s="33">
        <f t="shared" si="1"/>
        <v>1.326090625</v>
      </c>
      <c r="H61" s="28" t="s">
        <v>253</v>
      </c>
    </row>
    <row r="62" customHeight="1" spans="1:8">
      <c r="A62" s="31">
        <v>60</v>
      </c>
      <c r="B62" s="31">
        <v>355</v>
      </c>
      <c r="C62" s="31" t="s">
        <v>14</v>
      </c>
      <c r="D62" s="31" t="s">
        <v>34</v>
      </c>
      <c r="E62" s="28">
        <v>3389</v>
      </c>
      <c r="F62" s="32">
        <f>VLOOKUP(B:B,[2]Sheet3!$A$1:$B$65536,2,0)</f>
        <v>2941.06</v>
      </c>
      <c r="G62" s="33">
        <f t="shared" si="1"/>
        <v>0.867825317202715</v>
      </c>
      <c r="H62" s="28" t="s">
        <v>254</v>
      </c>
    </row>
    <row r="63" customHeight="1" spans="1:8">
      <c r="A63" s="31">
        <v>61</v>
      </c>
      <c r="B63" s="31">
        <v>373</v>
      </c>
      <c r="C63" s="31" t="s">
        <v>14</v>
      </c>
      <c r="D63" s="31" t="s">
        <v>35</v>
      </c>
      <c r="E63" s="28">
        <v>3700</v>
      </c>
      <c r="F63" s="32">
        <f>VLOOKUP(B:B,[2]Sheet3!$A$1:$B$65536,2,0)</f>
        <v>3848.15</v>
      </c>
      <c r="G63" s="33">
        <f t="shared" si="1"/>
        <v>1.04004054054054</v>
      </c>
      <c r="H63" s="28" t="s">
        <v>253</v>
      </c>
    </row>
    <row r="64" customHeight="1" spans="1:8">
      <c r="A64" s="31">
        <v>62</v>
      </c>
      <c r="B64" s="31">
        <v>578</v>
      </c>
      <c r="C64" s="31" t="s">
        <v>14</v>
      </c>
      <c r="D64" s="31" t="s">
        <v>36</v>
      </c>
      <c r="E64" s="28">
        <v>4034</v>
      </c>
      <c r="F64" s="32">
        <f>VLOOKUP(B:B,[2]Sheet3!$A$1:$B$65536,2,0)</f>
        <v>7736.7</v>
      </c>
      <c r="G64" s="33">
        <f t="shared" si="1"/>
        <v>1.91787307882995</v>
      </c>
      <c r="H64" s="28" t="s">
        <v>253</v>
      </c>
    </row>
    <row r="65" customHeight="1" spans="1:8">
      <c r="A65" s="31">
        <v>63</v>
      </c>
      <c r="B65" s="31">
        <v>742</v>
      </c>
      <c r="C65" s="31" t="s">
        <v>14</v>
      </c>
      <c r="D65" s="31" t="s">
        <v>37</v>
      </c>
      <c r="E65" s="28">
        <v>3200</v>
      </c>
      <c r="F65" s="32">
        <f>VLOOKUP(B:B,[2]Sheet3!$A$1:$B$65536,2,0)</f>
        <v>3206.67</v>
      </c>
      <c r="G65" s="33">
        <f t="shared" si="1"/>
        <v>1.002084375</v>
      </c>
      <c r="H65" s="28" t="s">
        <v>253</v>
      </c>
    </row>
    <row r="66" customHeight="1" spans="1:8">
      <c r="A66" s="31">
        <v>64</v>
      </c>
      <c r="B66" s="31">
        <v>744</v>
      </c>
      <c r="C66" s="31" t="s">
        <v>14</v>
      </c>
      <c r="D66" s="31" t="s">
        <v>38</v>
      </c>
      <c r="E66" s="28">
        <v>3200</v>
      </c>
      <c r="F66" s="32">
        <f>VLOOKUP(B:B,[2]Sheet3!$A$1:$B$65536,2,0)</f>
        <v>4626.95</v>
      </c>
      <c r="G66" s="33">
        <f t="shared" si="1"/>
        <v>1.445921875</v>
      </c>
      <c r="H66" s="28" t="s">
        <v>253</v>
      </c>
    </row>
    <row r="67" customHeight="1" spans="1:8">
      <c r="A67" s="31">
        <v>65</v>
      </c>
      <c r="B67" s="31">
        <v>747</v>
      </c>
      <c r="C67" s="31" t="s">
        <v>14</v>
      </c>
      <c r="D67" s="31" t="s">
        <v>39</v>
      </c>
      <c r="E67" s="28">
        <v>3200</v>
      </c>
      <c r="F67" s="32">
        <f>VLOOKUP(B:B,[2]Sheet3!$A$1:$B$65536,2,0)</f>
        <v>2372.87</v>
      </c>
      <c r="G67" s="33">
        <f t="shared" si="1"/>
        <v>0.741521875</v>
      </c>
      <c r="H67" s="28" t="s">
        <v>254</v>
      </c>
    </row>
    <row r="68" customHeight="1" spans="1:8">
      <c r="A68" s="31">
        <v>66</v>
      </c>
      <c r="B68" s="31">
        <v>349</v>
      </c>
      <c r="C68" s="31" t="s">
        <v>14</v>
      </c>
      <c r="D68" s="31" t="s">
        <v>57</v>
      </c>
      <c r="E68" s="28">
        <v>2848</v>
      </c>
      <c r="F68" s="32">
        <f>VLOOKUP(B:B,[2]Sheet3!$A$1:$B$65536,2,0)</f>
        <v>2484.55</v>
      </c>
      <c r="G68" s="33">
        <f t="shared" ref="G68:G99" si="2">F68/E68</f>
        <v>0.872384129213483</v>
      </c>
      <c r="H68" s="28" t="s">
        <v>254</v>
      </c>
    </row>
    <row r="69" customHeight="1" spans="1:8">
      <c r="A69" s="31">
        <v>67</v>
      </c>
      <c r="B69" s="31">
        <v>391</v>
      </c>
      <c r="C69" s="31" t="s">
        <v>14</v>
      </c>
      <c r="D69" s="31" t="s">
        <v>58</v>
      </c>
      <c r="E69" s="28">
        <v>2746</v>
      </c>
      <c r="F69" s="32">
        <f>VLOOKUP(B:B,[2]Sheet3!$A$1:$B$65536,2,0)</f>
        <v>3927.12</v>
      </c>
      <c r="G69" s="33">
        <f t="shared" si="2"/>
        <v>1.43012381646031</v>
      </c>
      <c r="H69" s="28" t="s">
        <v>253</v>
      </c>
    </row>
    <row r="70" customHeight="1" spans="1:8">
      <c r="A70" s="31">
        <v>68</v>
      </c>
      <c r="B70" s="31">
        <v>511</v>
      </c>
      <c r="C70" s="31" t="s">
        <v>14</v>
      </c>
      <c r="D70" s="31" t="s">
        <v>59</v>
      </c>
      <c r="E70" s="28">
        <v>3451</v>
      </c>
      <c r="F70" s="32">
        <f>VLOOKUP(B:B,[2]Sheet3!$A$1:$B$65536,2,0)</f>
        <v>6025.95</v>
      </c>
      <c r="G70" s="33">
        <f t="shared" si="2"/>
        <v>1.74614604462475</v>
      </c>
      <c r="H70" s="28" t="s">
        <v>253</v>
      </c>
    </row>
    <row r="71" customHeight="1" spans="1:8">
      <c r="A71" s="31">
        <v>69</v>
      </c>
      <c r="B71" s="31">
        <v>515</v>
      </c>
      <c r="C71" s="31" t="s">
        <v>14</v>
      </c>
      <c r="D71" s="31" t="s">
        <v>60</v>
      </c>
      <c r="E71" s="28">
        <v>3293</v>
      </c>
      <c r="F71" s="32">
        <f>VLOOKUP(B:B,[2]Sheet3!$A$1:$B$65536,2,0)</f>
        <v>5741.33</v>
      </c>
      <c r="G71" s="33">
        <f t="shared" si="2"/>
        <v>1.74349529304585</v>
      </c>
      <c r="H71" s="28" t="s">
        <v>253</v>
      </c>
    </row>
    <row r="72" customHeight="1" spans="1:8">
      <c r="A72" s="31">
        <v>70</v>
      </c>
      <c r="B72" s="31">
        <v>572</v>
      </c>
      <c r="C72" s="31" t="s">
        <v>14</v>
      </c>
      <c r="D72" s="31" t="s">
        <v>61</v>
      </c>
      <c r="E72" s="28">
        <v>2800</v>
      </c>
      <c r="F72" s="32">
        <f>VLOOKUP(B:B,[2]Sheet3!$A$1:$B$65536,2,0)</f>
        <v>2920.73</v>
      </c>
      <c r="G72" s="33">
        <f t="shared" si="2"/>
        <v>1.04311785714286</v>
      </c>
      <c r="H72" s="28" t="s">
        <v>253</v>
      </c>
    </row>
    <row r="73" customHeight="1" spans="1:8">
      <c r="A73" s="31">
        <v>71</v>
      </c>
      <c r="B73" s="31">
        <v>723</v>
      </c>
      <c r="C73" s="31" t="s">
        <v>14</v>
      </c>
      <c r="D73" s="31" t="s">
        <v>83</v>
      </c>
      <c r="E73" s="28">
        <v>2700</v>
      </c>
      <c r="F73" s="32">
        <f>VLOOKUP(B:B,[2]Sheet3!$A$1:$B$65536,2,0)</f>
        <v>2366.88</v>
      </c>
      <c r="G73" s="33">
        <f t="shared" si="2"/>
        <v>0.876622222222222</v>
      </c>
      <c r="H73" s="28" t="s">
        <v>254</v>
      </c>
    </row>
    <row r="74" customHeight="1" spans="1:8">
      <c r="A74" s="31">
        <v>72</v>
      </c>
      <c r="B74" s="31">
        <v>102479</v>
      </c>
      <c r="C74" s="31" t="s">
        <v>14</v>
      </c>
      <c r="D74" s="31" t="s">
        <v>84</v>
      </c>
      <c r="E74" s="28">
        <v>2700</v>
      </c>
      <c r="F74" s="32">
        <f>VLOOKUP(B:B,[2]Sheet3!$A$1:$B$65536,2,0)</f>
        <v>2752.07</v>
      </c>
      <c r="G74" s="33">
        <f t="shared" si="2"/>
        <v>1.01928518518519</v>
      </c>
      <c r="H74" s="28" t="s">
        <v>253</v>
      </c>
    </row>
    <row r="75" customHeight="1" spans="1:8">
      <c r="A75" s="31">
        <v>73</v>
      </c>
      <c r="B75" s="31">
        <v>102935</v>
      </c>
      <c r="C75" s="31" t="s">
        <v>14</v>
      </c>
      <c r="D75" s="31" t="s">
        <v>85</v>
      </c>
      <c r="E75" s="28">
        <v>5293</v>
      </c>
      <c r="F75" s="32">
        <f>VLOOKUP(B:B,[2]Sheet3!$A$1:$B$65536,2,0)</f>
        <v>5303.8</v>
      </c>
      <c r="G75" s="33">
        <f t="shared" si="2"/>
        <v>1.0020404307576</v>
      </c>
      <c r="H75" s="28" t="s">
        <v>253</v>
      </c>
    </row>
    <row r="76" customHeight="1" spans="1:8">
      <c r="A76" s="31">
        <v>74</v>
      </c>
      <c r="B76" s="31">
        <v>718</v>
      </c>
      <c r="C76" s="31" t="s">
        <v>14</v>
      </c>
      <c r="D76" s="31" t="s">
        <v>118</v>
      </c>
      <c r="E76" s="28">
        <v>1485</v>
      </c>
      <c r="F76" s="32">
        <f>VLOOKUP(B:B,[2]Sheet3!$A$1:$B$65536,2,0)</f>
        <v>1240.21</v>
      </c>
      <c r="G76" s="33">
        <f t="shared" si="2"/>
        <v>0.835158249158249</v>
      </c>
      <c r="H76" s="28" t="s">
        <v>254</v>
      </c>
    </row>
    <row r="77" customHeight="1" spans="1:8">
      <c r="A77" s="31">
        <v>75</v>
      </c>
      <c r="B77" s="31">
        <v>102478</v>
      </c>
      <c r="C77" s="31" t="s">
        <v>14</v>
      </c>
      <c r="D77" s="31" t="s">
        <v>119</v>
      </c>
      <c r="E77" s="28">
        <v>1208</v>
      </c>
      <c r="F77" s="32">
        <f>VLOOKUP(B:B,[2]Sheet3!$A$1:$B$65536,2,0)</f>
        <v>617.4</v>
      </c>
      <c r="G77" s="33">
        <f t="shared" si="2"/>
        <v>0.511092715231788</v>
      </c>
      <c r="H77" s="28" t="s">
        <v>254</v>
      </c>
    </row>
    <row r="78" customHeight="1" spans="1:8">
      <c r="A78" s="31">
        <v>76</v>
      </c>
      <c r="B78" s="36">
        <v>106865</v>
      </c>
      <c r="C78" s="36" t="s">
        <v>14</v>
      </c>
      <c r="D78" s="36" t="s">
        <v>120</v>
      </c>
      <c r="E78" s="28">
        <v>1000</v>
      </c>
      <c r="F78" s="32">
        <f>VLOOKUP(B:B,[2]Sheet3!$A$1:$B$65536,2,0)</f>
        <v>1354.5</v>
      </c>
      <c r="G78" s="33">
        <f t="shared" si="2"/>
        <v>1.3545</v>
      </c>
      <c r="H78" s="28" t="s">
        <v>253</v>
      </c>
    </row>
    <row r="79" customHeight="1" spans="1:8">
      <c r="A79" s="31">
        <v>77</v>
      </c>
      <c r="B79" s="36">
        <v>107829</v>
      </c>
      <c r="C79" s="36" t="s">
        <v>14</v>
      </c>
      <c r="D79" s="36" t="s">
        <v>121</v>
      </c>
      <c r="E79" s="28">
        <v>900</v>
      </c>
      <c r="F79" s="32">
        <f>VLOOKUP(B:B,[2]Sheet3!$A$1:$B$65536,2,0)</f>
        <v>1692.03</v>
      </c>
      <c r="G79" s="33">
        <f t="shared" si="2"/>
        <v>1.88003333333333</v>
      </c>
      <c r="H79" s="28" t="s">
        <v>253</v>
      </c>
    </row>
    <row r="80" customHeight="1" spans="1:8">
      <c r="A80" s="31">
        <v>78</v>
      </c>
      <c r="B80" s="31">
        <v>341</v>
      </c>
      <c r="C80" s="31" t="s">
        <v>11</v>
      </c>
      <c r="D80" s="31" t="s">
        <v>13</v>
      </c>
      <c r="E80" s="28">
        <v>8008</v>
      </c>
      <c r="F80" s="32">
        <f>VLOOKUP(B:B,[2]Sheet3!$A$1:$B$65536,2,0)</f>
        <v>9500.6</v>
      </c>
      <c r="G80" s="33">
        <f t="shared" si="2"/>
        <v>1.18638861138861</v>
      </c>
      <c r="H80" s="28" t="s">
        <v>253</v>
      </c>
    </row>
    <row r="81" customHeight="1" spans="1:8">
      <c r="A81" s="31">
        <v>79</v>
      </c>
      <c r="B81" s="31">
        <v>385</v>
      </c>
      <c r="C81" s="31" t="s">
        <v>11</v>
      </c>
      <c r="D81" s="31" t="s">
        <v>22</v>
      </c>
      <c r="E81" s="28">
        <v>5389</v>
      </c>
      <c r="F81" s="32">
        <f>VLOOKUP(B:B,[2]Sheet3!$A$1:$B$65536,2,0)</f>
        <v>6169.82</v>
      </c>
      <c r="G81" s="33">
        <f t="shared" si="2"/>
        <v>1.14489144553721</v>
      </c>
      <c r="H81" s="28" t="s">
        <v>253</v>
      </c>
    </row>
    <row r="82" customHeight="1" spans="1:8">
      <c r="A82" s="31">
        <v>80</v>
      </c>
      <c r="B82" s="31">
        <v>746</v>
      </c>
      <c r="C82" s="31" t="s">
        <v>11</v>
      </c>
      <c r="D82" s="31" t="s">
        <v>31</v>
      </c>
      <c r="E82" s="28">
        <v>3313</v>
      </c>
      <c r="F82" s="32">
        <f>VLOOKUP(B:B,[2]Sheet3!$A$1:$B$65536,2,0)</f>
        <v>4287.66</v>
      </c>
      <c r="G82" s="33">
        <f t="shared" si="2"/>
        <v>1.2941925747057</v>
      </c>
      <c r="H82" s="28" t="s">
        <v>253</v>
      </c>
    </row>
    <row r="83" customHeight="1" spans="1:8">
      <c r="A83" s="31">
        <v>81</v>
      </c>
      <c r="B83" s="31">
        <v>514</v>
      </c>
      <c r="C83" s="31" t="s">
        <v>11</v>
      </c>
      <c r="D83" s="31" t="s">
        <v>32</v>
      </c>
      <c r="E83" s="28">
        <v>3868</v>
      </c>
      <c r="F83" s="32">
        <f>VLOOKUP(B:B,[2]Sheet3!$A$1:$B$65536,2,0)</f>
        <v>6297.84</v>
      </c>
      <c r="G83" s="33">
        <f t="shared" si="2"/>
        <v>1.62819027921406</v>
      </c>
      <c r="H83" s="28" t="s">
        <v>253</v>
      </c>
    </row>
    <row r="84" customHeight="1" spans="1:8">
      <c r="A84" s="31">
        <v>82</v>
      </c>
      <c r="B84" s="31">
        <v>721</v>
      </c>
      <c r="C84" s="31" t="s">
        <v>11</v>
      </c>
      <c r="D84" s="31" t="s">
        <v>54</v>
      </c>
      <c r="E84" s="28">
        <v>2700</v>
      </c>
      <c r="F84" s="32">
        <f>VLOOKUP(B:B,[2]Sheet3!$A$1:$B$65536,2,0)</f>
        <v>3309.48</v>
      </c>
      <c r="G84" s="33">
        <f t="shared" si="2"/>
        <v>1.22573333333333</v>
      </c>
      <c r="H84" s="28" t="s">
        <v>253</v>
      </c>
    </row>
    <row r="85" customHeight="1" spans="1:8">
      <c r="A85" s="31">
        <v>83</v>
      </c>
      <c r="B85" s="31">
        <v>716</v>
      </c>
      <c r="C85" s="31" t="s">
        <v>11</v>
      </c>
      <c r="D85" s="31" t="s">
        <v>55</v>
      </c>
      <c r="E85" s="28">
        <v>4060</v>
      </c>
      <c r="F85" s="32">
        <f>VLOOKUP(B:B,[2]Sheet3!$A$1:$B$65536,2,0)</f>
        <v>4060.97</v>
      </c>
      <c r="G85" s="33">
        <f t="shared" si="2"/>
        <v>1.00023891625616</v>
      </c>
      <c r="H85" s="28" t="s">
        <v>253</v>
      </c>
    </row>
    <row r="86" customHeight="1" spans="1:8">
      <c r="A86" s="31">
        <v>84</v>
      </c>
      <c r="B86" s="31">
        <v>748</v>
      </c>
      <c r="C86" s="31" t="s">
        <v>11</v>
      </c>
      <c r="D86" s="31" t="s">
        <v>56</v>
      </c>
      <c r="E86" s="28">
        <v>3347</v>
      </c>
      <c r="F86" s="32">
        <f>VLOOKUP(B:B,[2]Sheet3!$A$1:$B$65536,2,0)</f>
        <v>2586.11</v>
      </c>
      <c r="G86" s="33">
        <f t="shared" si="2"/>
        <v>0.772665073199881</v>
      </c>
      <c r="H86" s="28" t="s">
        <v>254</v>
      </c>
    </row>
    <row r="87" customHeight="1" spans="1:8">
      <c r="A87" s="31">
        <v>85</v>
      </c>
      <c r="B87" s="31">
        <v>591</v>
      </c>
      <c r="C87" s="31" t="s">
        <v>11</v>
      </c>
      <c r="D87" s="31" t="s">
        <v>78</v>
      </c>
      <c r="E87" s="28">
        <v>1389</v>
      </c>
      <c r="F87" s="32">
        <f>VLOOKUP(B:B,[2]Sheet3!$A$1:$B$65536,2,0)</f>
        <v>3243.87</v>
      </c>
      <c r="G87" s="33">
        <f t="shared" si="2"/>
        <v>2.33539956803456</v>
      </c>
      <c r="H87" s="28" t="s">
        <v>253</v>
      </c>
    </row>
    <row r="88" customHeight="1" spans="1:8">
      <c r="A88" s="31">
        <v>86</v>
      </c>
      <c r="B88" s="31">
        <v>539</v>
      </c>
      <c r="C88" s="31" t="s">
        <v>11</v>
      </c>
      <c r="D88" s="31" t="s">
        <v>79</v>
      </c>
      <c r="E88" s="28">
        <v>2493</v>
      </c>
      <c r="F88" s="32">
        <f>VLOOKUP(B:B,[2]Sheet3!$A$1:$B$65536,2,0)</f>
        <v>1691.55</v>
      </c>
      <c r="G88" s="33">
        <f t="shared" si="2"/>
        <v>0.678519855595668</v>
      </c>
      <c r="H88" s="28" t="s">
        <v>254</v>
      </c>
    </row>
    <row r="89" customHeight="1" spans="1:8">
      <c r="A89" s="31">
        <v>87</v>
      </c>
      <c r="B89" s="31">
        <v>549</v>
      </c>
      <c r="C89" s="31" t="s">
        <v>11</v>
      </c>
      <c r="D89" s="31" t="s">
        <v>80</v>
      </c>
      <c r="E89" s="28">
        <v>2945</v>
      </c>
      <c r="F89" s="32">
        <f>VLOOKUP(B:B,[2]Sheet3!$A$1:$B$65536,2,0)</f>
        <v>2148.55</v>
      </c>
      <c r="G89" s="33">
        <f t="shared" si="2"/>
        <v>0.72955857385399</v>
      </c>
      <c r="H89" s="28" t="s">
        <v>254</v>
      </c>
    </row>
    <row r="90" customHeight="1" spans="1:8">
      <c r="A90" s="31">
        <v>88</v>
      </c>
      <c r="B90" s="31">
        <v>717</v>
      </c>
      <c r="C90" s="31" t="s">
        <v>11</v>
      </c>
      <c r="D90" s="31" t="s">
        <v>81</v>
      </c>
      <c r="E90" s="28">
        <v>2700</v>
      </c>
      <c r="F90" s="32">
        <f>VLOOKUP(B:B,[2]Sheet3!$A$1:$B$65536,2,0)</f>
        <v>3474.82</v>
      </c>
      <c r="G90" s="33">
        <f t="shared" si="2"/>
        <v>1.28697037037037</v>
      </c>
      <c r="H90" s="28" t="s">
        <v>253</v>
      </c>
    </row>
    <row r="91" customHeight="1" spans="1:8">
      <c r="A91" s="31">
        <v>89</v>
      </c>
      <c r="B91" s="31">
        <v>720</v>
      </c>
      <c r="C91" s="31" t="s">
        <v>11</v>
      </c>
      <c r="D91" s="31" t="s">
        <v>82</v>
      </c>
      <c r="E91" s="28">
        <v>5600</v>
      </c>
      <c r="F91" s="32">
        <f>VLOOKUP(B:B,[2]Sheet3!$A$1:$B$65536,2,0)</f>
        <v>5127.34</v>
      </c>
      <c r="G91" s="33">
        <f t="shared" si="2"/>
        <v>0.915596428571429</v>
      </c>
      <c r="H91" s="28" t="s">
        <v>254</v>
      </c>
    </row>
    <row r="92" customHeight="1" spans="1:8">
      <c r="A92" s="31">
        <v>90</v>
      </c>
      <c r="B92" s="31">
        <v>102564</v>
      </c>
      <c r="C92" s="31" t="s">
        <v>11</v>
      </c>
      <c r="D92" s="31" t="s">
        <v>99</v>
      </c>
      <c r="E92" s="28">
        <v>1634</v>
      </c>
      <c r="F92" s="32">
        <f>VLOOKUP(B:B,[2]Sheet3!$A$1:$B$65536,2,0)</f>
        <v>2671.75</v>
      </c>
      <c r="G92" s="33">
        <f t="shared" si="2"/>
        <v>1.63509791921665</v>
      </c>
      <c r="H92" s="28" t="s">
        <v>253</v>
      </c>
    </row>
    <row r="93" customHeight="1" spans="1:8">
      <c r="A93" s="31">
        <v>91</v>
      </c>
      <c r="B93" s="31">
        <v>732</v>
      </c>
      <c r="C93" s="31" t="s">
        <v>11</v>
      </c>
      <c r="D93" s="31" t="s">
        <v>100</v>
      </c>
      <c r="E93" s="28">
        <v>1500</v>
      </c>
      <c r="F93" s="32">
        <f>VLOOKUP(B:B,[2]Sheet3!$A$1:$B$65536,2,0)</f>
        <v>1535.77</v>
      </c>
      <c r="G93" s="33">
        <f t="shared" si="2"/>
        <v>1.02384666666667</v>
      </c>
      <c r="H93" s="28" t="s">
        <v>253</v>
      </c>
    </row>
    <row r="94" customHeight="1" spans="1:8">
      <c r="A94" s="31">
        <v>92</v>
      </c>
      <c r="B94" s="31">
        <v>594</v>
      </c>
      <c r="C94" s="31" t="s">
        <v>11</v>
      </c>
      <c r="D94" s="31" t="s">
        <v>101</v>
      </c>
      <c r="E94" s="28">
        <v>1884</v>
      </c>
      <c r="F94" s="32">
        <f>VLOOKUP(B:B,[2]Sheet3!$A$1:$B$65536,2,0)</f>
        <v>1805.61</v>
      </c>
      <c r="G94" s="33">
        <f t="shared" si="2"/>
        <v>0.958391719745223</v>
      </c>
      <c r="H94" s="28" t="s">
        <v>254</v>
      </c>
    </row>
    <row r="95" customHeight="1" spans="1:8">
      <c r="A95" s="31">
        <v>93</v>
      </c>
      <c r="B95" s="31">
        <v>104533</v>
      </c>
      <c r="C95" s="31" t="s">
        <v>11</v>
      </c>
      <c r="D95" s="31" t="s">
        <v>102</v>
      </c>
      <c r="E95" s="28">
        <v>1500</v>
      </c>
      <c r="F95" s="32">
        <f>VLOOKUP(B:B,[2]Sheet3!$A$1:$B$65536,2,0)</f>
        <v>1747.41</v>
      </c>
      <c r="G95" s="33">
        <f t="shared" si="2"/>
        <v>1.16494</v>
      </c>
      <c r="H95" s="28" t="s">
        <v>253</v>
      </c>
    </row>
    <row r="96" customHeight="1" spans="1:8">
      <c r="A96" s="31">
        <v>94</v>
      </c>
      <c r="B96" s="31">
        <v>371</v>
      </c>
      <c r="C96" s="31" t="s">
        <v>11</v>
      </c>
      <c r="D96" s="31" t="s">
        <v>103</v>
      </c>
      <c r="E96" s="28">
        <v>1500</v>
      </c>
      <c r="F96" s="32">
        <f>VLOOKUP(B:B,[2]Sheet3!$A$1:$B$65536,2,0)</f>
        <v>1596.26</v>
      </c>
      <c r="G96" s="33">
        <f t="shared" si="2"/>
        <v>1.06417333333333</v>
      </c>
      <c r="H96" s="28" t="s">
        <v>253</v>
      </c>
    </row>
    <row r="97" customHeight="1" spans="1:8">
      <c r="A97" s="31">
        <v>95</v>
      </c>
      <c r="B97" s="31">
        <v>108656</v>
      </c>
      <c r="C97" s="31" t="s">
        <v>11</v>
      </c>
      <c r="D97" s="31" t="s">
        <v>104</v>
      </c>
      <c r="E97" s="28">
        <v>900</v>
      </c>
      <c r="F97" s="32">
        <f>VLOOKUP(B:B,[2]Sheet3!$A$1:$B$65536,2,0)</f>
        <v>732.06</v>
      </c>
      <c r="G97" s="33">
        <f t="shared" si="2"/>
        <v>0.8134</v>
      </c>
      <c r="H97" s="28" t="s">
        <v>254</v>
      </c>
    </row>
    <row r="98" customHeight="1" spans="1:8">
      <c r="A98" s="31">
        <v>96</v>
      </c>
      <c r="B98" s="31">
        <v>102567</v>
      </c>
      <c r="C98" s="31" t="s">
        <v>11</v>
      </c>
      <c r="D98" s="31" t="s">
        <v>105</v>
      </c>
      <c r="E98" s="28">
        <v>2030</v>
      </c>
      <c r="F98" s="32">
        <f>VLOOKUP(B:B,[2]Sheet3!$A$1:$B$65536,2,0)</f>
        <v>2109.84</v>
      </c>
      <c r="G98" s="33">
        <f t="shared" si="2"/>
        <v>1.03933004926108</v>
      </c>
      <c r="H98" s="28" t="s">
        <v>253</v>
      </c>
    </row>
    <row r="99" customHeight="1" spans="1:8">
      <c r="A99" s="31">
        <v>97</v>
      </c>
      <c r="B99" s="34">
        <v>107728</v>
      </c>
      <c r="C99" s="34" t="s">
        <v>11</v>
      </c>
      <c r="D99" s="34" t="s">
        <v>117</v>
      </c>
      <c r="E99" s="28">
        <v>1500</v>
      </c>
      <c r="F99" s="32">
        <f>VLOOKUP(B:B,[2]Sheet3!$A$1:$B$65536,2,0)</f>
        <v>1007.79</v>
      </c>
      <c r="G99" s="33">
        <f t="shared" si="2"/>
        <v>0.67186</v>
      </c>
      <c r="H99" s="28" t="s">
        <v>254</v>
      </c>
    </row>
    <row r="100" customHeight="1" spans="1:8">
      <c r="A100" s="31">
        <v>98</v>
      </c>
      <c r="B100" s="31">
        <v>754</v>
      </c>
      <c r="C100" s="31" t="s">
        <v>44</v>
      </c>
      <c r="D100" s="31" t="s">
        <v>45</v>
      </c>
      <c r="E100" s="28">
        <v>3200</v>
      </c>
      <c r="F100" s="32">
        <f>VLOOKUP(B:B,[2]Sheet3!$A$1:$B$65536,2,0)</f>
        <v>4262.97</v>
      </c>
      <c r="G100" s="33">
        <f t="shared" ref="G100:G116" si="3">F100/E100</f>
        <v>1.332178125</v>
      </c>
      <c r="H100" s="28" t="s">
        <v>253</v>
      </c>
    </row>
    <row r="101" customHeight="1" spans="1:8">
      <c r="A101" s="31">
        <v>99</v>
      </c>
      <c r="B101" s="31">
        <v>54</v>
      </c>
      <c r="C101" s="31" t="s">
        <v>44</v>
      </c>
      <c r="D101" s="31" t="s">
        <v>67</v>
      </c>
      <c r="E101" s="28">
        <v>4565</v>
      </c>
      <c r="F101" s="32">
        <f>VLOOKUP(B:B,[2]Sheet3!$A$1:$B$65536,2,0)</f>
        <v>3819.24</v>
      </c>
      <c r="G101" s="33">
        <f t="shared" si="3"/>
        <v>0.836635268346112</v>
      </c>
      <c r="H101" s="28" t="s">
        <v>254</v>
      </c>
    </row>
    <row r="102" customHeight="1" spans="1:8">
      <c r="A102" s="31">
        <v>100</v>
      </c>
      <c r="B102" s="31">
        <v>329</v>
      </c>
      <c r="C102" s="31" t="s">
        <v>44</v>
      </c>
      <c r="D102" s="31" t="s">
        <v>68</v>
      </c>
      <c r="E102" s="28">
        <v>4635</v>
      </c>
      <c r="F102" s="32">
        <f>VLOOKUP(B:B,[2]Sheet3!$A$1:$B$65536,2,0)</f>
        <v>4204.57</v>
      </c>
      <c r="G102" s="33">
        <f t="shared" si="3"/>
        <v>0.907134843581445</v>
      </c>
      <c r="H102" s="28" t="s">
        <v>254</v>
      </c>
    </row>
    <row r="103" customHeight="1" spans="1:8">
      <c r="A103" s="31">
        <v>101</v>
      </c>
      <c r="B103" s="31">
        <v>351</v>
      </c>
      <c r="C103" s="31" t="s">
        <v>44</v>
      </c>
      <c r="D103" s="31" t="s">
        <v>69</v>
      </c>
      <c r="E103" s="28">
        <v>3427</v>
      </c>
      <c r="F103" s="32">
        <f>VLOOKUP(B:B,[2]Sheet3!$A$1:$B$65536,2,0)</f>
        <v>3327.95</v>
      </c>
      <c r="G103" s="33">
        <f t="shared" si="3"/>
        <v>0.971097169536037</v>
      </c>
      <c r="H103" s="28" t="s">
        <v>254</v>
      </c>
    </row>
    <row r="104" customHeight="1" spans="1:8">
      <c r="A104" s="31">
        <v>102</v>
      </c>
      <c r="B104" s="31">
        <v>367</v>
      </c>
      <c r="C104" s="31" t="s">
        <v>44</v>
      </c>
      <c r="D104" s="31" t="s">
        <v>70</v>
      </c>
      <c r="E104" s="28">
        <v>3325</v>
      </c>
      <c r="F104" s="32">
        <f>VLOOKUP(B:B,[2]Sheet3!$A$1:$B$65536,2,0)</f>
        <v>5215.33</v>
      </c>
      <c r="G104" s="33">
        <f t="shared" si="3"/>
        <v>1.56852030075188</v>
      </c>
      <c r="H104" s="28" t="s">
        <v>253</v>
      </c>
    </row>
    <row r="105" customHeight="1" spans="1:8">
      <c r="A105" s="31">
        <v>103</v>
      </c>
      <c r="B105" s="31">
        <v>101453</v>
      </c>
      <c r="C105" s="31" t="s">
        <v>44</v>
      </c>
      <c r="D105" s="31" t="s">
        <v>71</v>
      </c>
      <c r="E105" s="28">
        <v>6045</v>
      </c>
      <c r="F105" s="32">
        <f>VLOOKUP(B:B,[2]Sheet3!$A$1:$B$65536,2,0)</f>
        <v>6848.48</v>
      </c>
      <c r="G105" s="33">
        <f t="shared" si="3"/>
        <v>1.1329164598842</v>
      </c>
      <c r="H105" s="28" t="s">
        <v>253</v>
      </c>
    </row>
    <row r="106" customHeight="1" spans="1:8">
      <c r="A106" s="31">
        <v>104</v>
      </c>
      <c r="B106" s="31">
        <v>52</v>
      </c>
      <c r="C106" s="31" t="s">
        <v>44</v>
      </c>
      <c r="D106" s="31" t="s">
        <v>87</v>
      </c>
      <c r="E106" s="28">
        <v>1700</v>
      </c>
      <c r="F106" s="32">
        <f>VLOOKUP(B:B,[2]Sheet3!$A$1:$B$65536,2,0)</f>
        <v>1561.44</v>
      </c>
      <c r="G106" s="33">
        <f t="shared" si="3"/>
        <v>0.918494117647059</v>
      </c>
      <c r="H106" s="28" t="s">
        <v>254</v>
      </c>
    </row>
    <row r="107" customHeight="1" spans="1:8">
      <c r="A107" s="31">
        <v>105</v>
      </c>
      <c r="B107" s="31">
        <v>587</v>
      </c>
      <c r="C107" s="31" t="s">
        <v>44</v>
      </c>
      <c r="D107" s="31" t="s">
        <v>88</v>
      </c>
      <c r="E107" s="28">
        <v>2200</v>
      </c>
      <c r="F107" s="32">
        <f>VLOOKUP(B:B,[2]Sheet3!$A$1:$B$65536,2,0)</f>
        <v>2516.06</v>
      </c>
      <c r="G107" s="33">
        <f t="shared" si="3"/>
        <v>1.14366363636364</v>
      </c>
      <c r="H107" s="28" t="s">
        <v>253</v>
      </c>
    </row>
    <row r="108" customHeight="1" spans="1:8">
      <c r="A108" s="31">
        <v>106</v>
      </c>
      <c r="B108" s="31">
        <v>704</v>
      </c>
      <c r="C108" s="31" t="s">
        <v>44</v>
      </c>
      <c r="D108" s="31" t="s">
        <v>89</v>
      </c>
      <c r="E108" s="28">
        <v>3225</v>
      </c>
      <c r="F108" s="32">
        <f>VLOOKUP(B:B,[2]Sheet3!$A$1:$B$65536,2,0)</f>
        <v>3953.18</v>
      </c>
      <c r="G108" s="33">
        <f t="shared" si="3"/>
        <v>1.22579224806202</v>
      </c>
      <c r="H108" s="28" t="s">
        <v>253</v>
      </c>
    </row>
    <row r="109" customHeight="1" spans="1:8">
      <c r="A109" s="31">
        <v>107</v>
      </c>
      <c r="B109" s="31">
        <v>104428</v>
      </c>
      <c r="C109" s="31" t="s">
        <v>44</v>
      </c>
      <c r="D109" s="31" t="s">
        <v>90</v>
      </c>
      <c r="E109" s="28">
        <v>2896</v>
      </c>
      <c r="F109" s="32">
        <f>VLOOKUP(B:B,[2]Sheet3!$A$1:$B$65536,2,0)</f>
        <v>5247.21</v>
      </c>
      <c r="G109" s="33">
        <f t="shared" si="3"/>
        <v>1.81188190607735</v>
      </c>
      <c r="H109" s="28" t="s">
        <v>253</v>
      </c>
    </row>
    <row r="110" customHeight="1" spans="1:8">
      <c r="A110" s="31">
        <v>108</v>
      </c>
      <c r="B110" s="31">
        <v>56</v>
      </c>
      <c r="C110" s="31" t="s">
        <v>44</v>
      </c>
      <c r="D110" s="31" t="s">
        <v>109</v>
      </c>
      <c r="E110" s="28">
        <v>1122</v>
      </c>
      <c r="F110" s="32">
        <f>VLOOKUP(B:B,[2]Sheet3!$A$1:$B$65536,2,0)</f>
        <v>2439.2</v>
      </c>
      <c r="G110" s="33">
        <f t="shared" si="3"/>
        <v>2.17397504456328</v>
      </c>
      <c r="H110" s="28" t="s">
        <v>253</v>
      </c>
    </row>
    <row r="111" customHeight="1" spans="1:8">
      <c r="A111" s="31">
        <v>109</v>
      </c>
      <c r="B111" s="31">
        <v>706</v>
      </c>
      <c r="C111" s="31" t="s">
        <v>44</v>
      </c>
      <c r="D111" s="31" t="s">
        <v>110</v>
      </c>
      <c r="E111" s="28">
        <v>2071</v>
      </c>
      <c r="F111" s="32">
        <f>VLOOKUP(B:B,[2]Sheet3!$A$1:$B$65536,2,0)</f>
        <v>2935.63</v>
      </c>
      <c r="G111" s="33">
        <f t="shared" si="3"/>
        <v>1.41749396426847</v>
      </c>
      <c r="H111" s="28" t="s">
        <v>253</v>
      </c>
    </row>
    <row r="112" customHeight="1" spans="1:8">
      <c r="A112" s="31">
        <v>110</v>
      </c>
      <c r="B112" s="31">
        <v>710</v>
      </c>
      <c r="C112" s="31" t="s">
        <v>44</v>
      </c>
      <c r="D112" s="31" t="s">
        <v>111</v>
      </c>
      <c r="E112" s="28">
        <v>3545</v>
      </c>
      <c r="F112" s="32">
        <f>VLOOKUP(B:B,[2]Sheet3!$A$1:$B$65536,2,0)</f>
        <v>1620.81</v>
      </c>
      <c r="G112" s="33">
        <f t="shared" si="3"/>
        <v>0.457210155148096</v>
      </c>
      <c r="H112" s="28" t="s">
        <v>254</v>
      </c>
    </row>
    <row r="113" customHeight="1" spans="1:8">
      <c r="A113" s="31">
        <v>111</v>
      </c>
      <c r="B113" s="31">
        <v>713</v>
      </c>
      <c r="C113" s="31" t="s">
        <v>44</v>
      </c>
      <c r="D113" s="31" t="s">
        <v>112</v>
      </c>
      <c r="E113" s="28">
        <v>1641</v>
      </c>
      <c r="F113" s="32">
        <f>VLOOKUP(B:B,[2]Sheet3!$A$1:$B$65536,2,0)</f>
        <v>2528.95</v>
      </c>
      <c r="G113" s="33">
        <f t="shared" si="3"/>
        <v>1.54110298598416</v>
      </c>
      <c r="H113" s="28" t="s">
        <v>253</v>
      </c>
    </row>
    <row r="114" customHeight="1" spans="1:8">
      <c r="A114" s="31">
        <v>112</v>
      </c>
      <c r="B114" s="31">
        <v>738</v>
      </c>
      <c r="C114" s="31" t="s">
        <v>44</v>
      </c>
      <c r="D114" s="31" t="s">
        <v>113</v>
      </c>
      <c r="E114" s="28">
        <v>1741</v>
      </c>
      <c r="F114" s="32">
        <f>VLOOKUP(B:B,[2]Sheet3!$A$1:$B$65536,2,0)</f>
        <v>3128.5</v>
      </c>
      <c r="G114" s="33">
        <f t="shared" si="3"/>
        <v>1.79695577254451</v>
      </c>
      <c r="H114" s="28" t="s">
        <v>253</v>
      </c>
    </row>
    <row r="115" customHeight="1" spans="1:8">
      <c r="A115" s="31">
        <v>113</v>
      </c>
      <c r="B115" s="31">
        <v>104838</v>
      </c>
      <c r="C115" s="31" t="s">
        <v>44</v>
      </c>
      <c r="D115" s="31" t="s">
        <v>129</v>
      </c>
      <c r="E115" s="28">
        <v>1892</v>
      </c>
      <c r="F115" s="32">
        <f>VLOOKUP(B:B,[2]Sheet3!$A$1:$B$65536,2,0)</f>
        <v>2433.08</v>
      </c>
      <c r="G115" s="33">
        <f t="shared" si="3"/>
        <v>1.28598308668076</v>
      </c>
      <c r="H115" s="28" t="s">
        <v>253</v>
      </c>
    </row>
    <row r="116" customHeight="1" spans="1:8">
      <c r="A116" s="28"/>
      <c r="B116" s="28"/>
      <c r="C116" s="28"/>
      <c r="D116" s="28" t="s">
        <v>255</v>
      </c>
      <c r="E116" s="28">
        <f>SUM(E3:E115)</f>
        <v>384506</v>
      </c>
      <c r="F116" s="28">
        <f>SUM(F3:F115)</f>
        <v>452034.13</v>
      </c>
      <c r="G116" s="33">
        <f t="shared" si="3"/>
        <v>1.17562308520543</v>
      </c>
      <c r="H116" s="28"/>
    </row>
    <row r="117" customHeight="1" spans="1:8">
      <c r="A117" s="28" t="s">
        <v>256</v>
      </c>
      <c r="B117" s="28"/>
      <c r="C117" s="28"/>
      <c r="D117" s="28"/>
      <c r="E117" s="28"/>
      <c r="F117" s="28"/>
      <c r="G117" s="28"/>
      <c r="H117" s="28"/>
    </row>
  </sheetData>
  <sortState ref="A2:E115">
    <sortCondition ref="C2" descending="1"/>
  </sortState>
  <mergeCells count="2">
    <mergeCell ref="A1:H1"/>
    <mergeCell ref="A117:H117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1"/>
  <sheetViews>
    <sheetView topLeftCell="A34" workbookViewId="0">
      <selection activeCell="I38" sqref="I38"/>
    </sheetView>
  </sheetViews>
  <sheetFormatPr defaultColWidth="9" defaultRowHeight="13.5"/>
  <cols>
    <col min="1" max="1" width="4.5" style="4" customWidth="1"/>
    <col min="2" max="5" width="9" style="4"/>
    <col min="6" max="6" width="15" style="4" customWidth="1"/>
    <col min="7" max="8" width="9" style="4"/>
    <col min="9" max="9" width="14.125" style="4" customWidth="1"/>
    <col min="10" max="10" width="9.25" style="4"/>
    <col min="11" max="11" width="16.625" style="4" customWidth="1"/>
    <col min="12" max="12" width="9.25" style="4"/>
    <col min="13" max="16384" width="9" style="4"/>
  </cols>
  <sheetData>
    <row r="1" ht="24" spans="1:15">
      <c r="A1" s="14" t="s">
        <v>0</v>
      </c>
      <c r="B1" s="14" t="s">
        <v>257</v>
      </c>
      <c r="C1" s="14" t="s">
        <v>258</v>
      </c>
      <c r="D1" s="14"/>
      <c r="E1" s="14"/>
      <c r="F1" s="14" t="s">
        <v>259</v>
      </c>
      <c r="G1" s="14" t="s">
        <v>260</v>
      </c>
      <c r="H1" s="14" t="s">
        <v>261</v>
      </c>
      <c r="I1" s="14" t="s">
        <v>262</v>
      </c>
      <c r="J1" s="14" t="s">
        <v>263</v>
      </c>
      <c r="K1" s="14" t="s">
        <v>264</v>
      </c>
      <c r="L1" s="14" t="s">
        <v>265</v>
      </c>
      <c r="M1" s="14" t="s">
        <v>266</v>
      </c>
      <c r="N1" s="14" t="s">
        <v>265</v>
      </c>
      <c r="O1" s="14" t="s">
        <v>266</v>
      </c>
    </row>
    <row r="2" spans="1:15">
      <c r="A2" s="15">
        <v>1</v>
      </c>
      <c r="B2" s="15" t="s">
        <v>267</v>
      </c>
      <c r="C2" s="15">
        <v>180867</v>
      </c>
      <c r="D2" s="16" t="s">
        <v>268</v>
      </c>
      <c r="E2" s="15" t="str">
        <f>C2&amp;D2</f>
        <v>180867,</v>
      </c>
      <c r="F2" s="15" t="s">
        <v>269</v>
      </c>
      <c r="G2" s="15" t="s">
        <v>270</v>
      </c>
      <c r="H2" s="15" t="s">
        <v>271</v>
      </c>
      <c r="I2" s="15"/>
      <c r="J2" s="19">
        <v>7.8</v>
      </c>
      <c r="K2" s="19">
        <v>16</v>
      </c>
      <c r="L2" s="20">
        <v>0.5125</v>
      </c>
      <c r="M2" s="20">
        <v>0.35</v>
      </c>
      <c r="N2" s="20">
        <v>0.5125</v>
      </c>
      <c r="O2" s="20">
        <v>0.35</v>
      </c>
    </row>
    <row r="3" spans="1:15">
      <c r="A3" s="15">
        <v>2</v>
      </c>
      <c r="B3" s="15" t="s">
        <v>267</v>
      </c>
      <c r="C3" s="15">
        <v>182767</v>
      </c>
      <c r="D3" s="16" t="s">
        <v>268</v>
      </c>
      <c r="E3" s="15" t="str">
        <f t="shared" ref="E3:E41" si="0">C3&amp;D3</f>
        <v>182767,</v>
      </c>
      <c r="F3" s="15" t="s">
        <v>272</v>
      </c>
      <c r="G3" s="15" t="s">
        <v>273</v>
      </c>
      <c r="H3" s="15" t="s">
        <v>271</v>
      </c>
      <c r="I3" s="15"/>
      <c r="J3" s="19">
        <v>11.63</v>
      </c>
      <c r="K3" s="19">
        <v>28</v>
      </c>
      <c r="L3" s="20">
        <v>0.5846</v>
      </c>
      <c r="M3" s="20">
        <v>0.4462</v>
      </c>
      <c r="N3" s="20">
        <v>0.5846</v>
      </c>
      <c r="O3" s="20">
        <v>0.4462</v>
      </c>
    </row>
    <row r="4" spans="1:15">
      <c r="A4" s="15">
        <v>3</v>
      </c>
      <c r="B4" s="15" t="s">
        <v>267</v>
      </c>
      <c r="C4" s="17">
        <v>188540</v>
      </c>
      <c r="D4" s="16" t="s">
        <v>268</v>
      </c>
      <c r="E4" s="15" t="str">
        <f t="shared" si="0"/>
        <v>188540,</v>
      </c>
      <c r="F4" s="17" t="s">
        <v>274</v>
      </c>
      <c r="G4" s="17" t="s">
        <v>275</v>
      </c>
      <c r="H4" s="15" t="s">
        <v>271</v>
      </c>
      <c r="I4" s="15"/>
      <c r="J4" s="19">
        <v>22.3</v>
      </c>
      <c r="K4" s="19">
        <v>45</v>
      </c>
      <c r="L4" s="20">
        <v>0.5044</v>
      </c>
      <c r="M4" s="20">
        <v>0.3393</v>
      </c>
      <c r="N4" s="20">
        <v>0.5044</v>
      </c>
      <c r="O4" s="20">
        <v>0.3393</v>
      </c>
    </row>
    <row r="5" spans="1:15">
      <c r="A5" s="15">
        <v>4</v>
      </c>
      <c r="B5" s="15" t="s">
        <v>267</v>
      </c>
      <c r="C5" s="15">
        <v>13752</v>
      </c>
      <c r="D5" s="16" t="s">
        <v>268</v>
      </c>
      <c r="E5" s="15" t="str">
        <f t="shared" si="0"/>
        <v>13752,</v>
      </c>
      <c r="F5" s="15" t="s">
        <v>276</v>
      </c>
      <c r="G5" s="15" t="s">
        <v>277</v>
      </c>
      <c r="H5" s="15" t="s">
        <v>271</v>
      </c>
      <c r="I5" s="15"/>
      <c r="J5" s="19">
        <v>13.68</v>
      </c>
      <c r="K5" s="19">
        <v>24</v>
      </c>
      <c r="L5" s="20">
        <v>0.43</v>
      </c>
      <c r="M5" s="20">
        <v>0.24</v>
      </c>
      <c r="N5" s="20">
        <v>0.43</v>
      </c>
      <c r="O5" s="20">
        <v>0.24</v>
      </c>
    </row>
    <row r="6" spans="1:15">
      <c r="A6" s="15">
        <v>5</v>
      </c>
      <c r="B6" s="15" t="s">
        <v>267</v>
      </c>
      <c r="C6" s="15">
        <v>55863</v>
      </c>
      <c r="D6" s="16" t="s">
        <v>268</v>
      </c>
      <c r="E6" s="15" t="str">
        <f t="shared" si="0"/>
        <v>55863,</v>
      </c>
      <c r="F6" s="15" t="s">
        <v>278</v>
      </c>
      <c r="G6" s="15" t="s">
        <v>279</v>
      </c>
      <c r="H6" s="15" t="s">
        <v>280</v>
      </c>
      <c r="I6" s="15" t="s">
        <v>281</v>
      </c>
      <c r="J6" s="19">
        <v>17</v>
      </c>
      <c r="K6" s="19">
        <v>26</v>
      </c>
      <c r="L6" s="20">
        <v>0.3461</v>
      </c>
      <c r="M6" s="20">
        <v>0.2848</v>
      </c>
      <c r="N6" s="20">
        <v>0.3461</v>
      </c>
      <c r="O6" s="20">
        <v>0.2848</v>
      </c>
    </row>
    <row r="7" ht="60" spans="1:15">
      <c r="A7" s="15">
        <v>6</v>
      </c>
      <c r="B7" s="15" t="s">
        <v>267</v>
      </c>
      <c r="C7" s="15">
        <v>165176</v>
      </c>
      <c r="D7" s="16" t="s">
        <v>268</v>
      </c>
      <c r="E7" s="15" t="str">
        <f t="shared" si="0"/>
        <v>165176,</v>
      </c>
      <c r="F7" s="15" t="s">
        <v>282</v>
      </c>
      <c r="G7" s="15" t="s">
        <v>283</v>
      </c>
      <c r="H7" s="15" t="s">
        <v>284</v>
      </c>
      <c r="I7" s="21" t="s">
        <v>285</v>
      </c>
      <c r="J7" s="19">
        <v>94</v>
      </c>
      <c r="K7" s="19">
        <v>288</v>
      </c>
      <c r="L7" s="20">
        <v>0.6736</v>
      </c>
      <c r="M7" s="20">
        <v>0.5104</v>
      </c>
      <c r="N7" s="20">
        <v>0.6736</v>
      </c>
      <c r="O7" s="20">
        <v>0.5104</v>
      </c>
    </row>
    <row r="8" ht="24" spans="1:15">
      <c r="A8" s="15">
        <v>7</v>
      </c>
      <c r="B8" s="15" t="s">
        <v>286</v>
      </c>
      <c r="C8" s="17">
        <v>181632</v>
      </c>
      <c r="D8" s="16" t="s">
        <v>268</v>
      </c>
      <c r="E8" s="15" t="str">
        <f t="shared" si="0"/>
        <v>181632,</v>
      </c>
      <c r="F8" s="17" t="s">
        <v>287</v>
      </c>
      <c r="G8" s="17" t="s">
        <v>288</v>
      </c>
      <c r="H8" s="15" t="s">
        <v>284</v>
      </c>
      <c r="I8" s="15"/>
      <c r="J8" s="19">
        <v>10.8666</v>
      </c>
      <c r="K8" s="19">
        <v>29.5</v>
      </c>
      <c r="L8" s="20">
        <v>0.6316</v>
      </c>
      <c r="M8" s="20">
        <v>0.4475</v>
      </c>
      <c r="N8" s="20">
        <v>0.6316</v>
      </c>
      <c r="O8" s="20">
        <v>0.4475</v>
      </c>
    </row>
    <row r="9" spans="1:15">
      <c r="A9" s="15">
        <v>8</v>
      </c>
      <c r="B9" s="15" t="s">
        <v>286</v>
      </c>
      <c r="C9" s="17">
        <v>181862</v>
      </c>
      <c r="D9" s="16" t="s">
        <v>268</v>
      </c>
      <c r="E9" s="15" t="str">
        <f t="shared" si="0"/>
        <v>181862,</v>
      </c>
      <c r="F9" s="17" t="s">
        <v>289</v>
      </c>
      <c r="G9" s="17" t="s">
        <v>290</v>
      </c>
      <c r="H9" s="15" t="s">
        <v>284</v>
      </c>
      <c r="I9" s="15"/>
      <c r="J9" s="19">
        <v>11.44</v>
      </c>
      <c r="K9" s="19">
        <v>30.9</v>
      </c>
      <c r="L9" s="20">
        <v>0.6298</v>
      </c>
      <c r="M9" s="20">
        <v>0.4447</v>
      </c>
      <c r="N9" s="20">
        <v>0.6298</v>
      </c>
      <c r="O9" s="20">
        <v>0.4447</v>
      </c>
    </row>
    <row r="10" spans="1:15">
      <c r="A10" s="15">
        <v>9</v>
      </c>
      <c r="B10" s="15" t="s">
        <v>286</v>
      </c>
      <c r="C10" s="15">
        <v>120113</v>
      </c>
      <c r="D10" s="16" t="s">
        <v>268</v>
      </c>
      <c r="E10" s="15" t="str">
        <f t="shared" si="0"/>
        <v>120113,</v>
      </c>
      <c r="F10" s="15" t="s">
        <v>291</v>
      </c>
      <c r="G10" s="15" t="s">
        <v>292</v>
      </c>
      <c r="H10" s="15" t="s">
        <v>284</v>
      </c>
      <c r="I10" s="15"/>
      <c r="J10" s="19">
        <v>26.11</v>
      </c>
      <c r="K10" s="19">
        <v>46</v>
      </c>
      <c r="L10" s="20">
        <v>0.4324</v>
      </c>
      <c r="M10" s="20">
        <v>0.1486</v>
      </c>
      <c r="N10" s="20">
        <v>0.4324</v>
      </c>
      <c r="O10" s="20">
        <v>0.1486</v>
      </c>
    </row>
    <row r="11" spans="1:15">
      <c r="A11" s="15">
        <v>10</v>
      </c>
      <c r="B11" s="15" t="s">
        <v>286</v>
      </c>
      <c r="C11" s="15">
        <v>116985</v>
      </c>
      <c r="D11" s="16" t="s">
        <v>268</v>
      </c>
      <c r="E11" s="15" t="str">
        <f t="shared" si="0"/>
        <v>116985,</v>
      </c>
      <c r="F11" s="15" t="s">
        <v>293</v>
      </c>
      <c r="G11" s="18" t="s">
        <v>294</v>
      </c>
      <c r="H11" s="15" t="s">
        <v>284</v>
      </c>
      <c r="I11" s="15"/>
      <c r="J11" s="19">
        <v>27.46</v>
      </c>
      <c r="K11" s="19">
        <v>59</v>
      </c>
      <c r="L11" s="20">
        <v>0.5346</v>
      </c>
      <c r="M11" s="20">
        <v>0.3019</v>
      </c>
      <c r="N11" s="20">
        <v>0.5346</v>
      </c>
      <c r="O11" s="20">
        <v>0.3019</v>
      </c>
    </row>
    <row r="12" ht="24" spans="1:15">
      <c r="A12" s="15">
        <v>11</v>
      </c>
      <c r="B12" s="15" t="s">
        <v>286</v>
      </c>
      <c r="C12" s="15">
        <v>173694</v>
      </c>
      <c r="D12" s="16" t="s">
        <v>268</v>
      </c>
      <c r="E12" s="15" t="str">
        <f t="shared" si="0"/>
        <v>173694,</v>
      </c>
      <c r="F12" s="15" t="s">
        <v>295</v>
      </c>
      <c r="G12" s="15" t="s">
        <v>296</v>
      </c>
      <c r="H12" s="15" t="s">
        <v>284</v>
      </c>
      <c r="I12" s="15"/>
      <c r="J12" s="19">
        <v>230.26667</v>
      </c>
      <c r="K12" s="19">
        <v>380</v>
      </c>
      <c r="L12" s="20">
        <v>0.394</v>
      </c>
      <c r="M12" s="20">
        <v>0.0911</v>
      </c>
      <c r="N12" s="20">
        <v>0.394</v>
      </c>
      <c r="O12" s="20">
        <v>0.0911</v>
      </c>
    </row>
    <row r="13" spans="1:15">
      <c r="A13" s="15">
        <v>12</v>
      </c>
      <c r="B13" s="15" t="s">
        <v>267</v>
      </c>
      <c r="C13" s="15">
        <v>168283</v>
      </c>
      <c r="D13" s="16" t="s">
        <v>268</v>
      </c>
      <c r="E13" s="15" t="str">
        <f t="shared" si="0"/>
        <v>168283,</v>
      </c>
      <c r="F13" s="15" t="s">
        <v>297</v>
      </c>
      <c r="G13" s="15" t="s">
        <v>298</v>
      </c>
      <c r="H13" s="15" t="s">
        <v>299</v>
      </c>
      <c r="I13" s="15" t="s">
        <v>300</v>
      </c>
      <c r="J13" s="19">
        <v>20.6</v>
      </c>
      <c r="K13" s="19">
        <v>50</v>
      </c>
      <c r="L13" s="20">
        <v>0.588</v>
      </c>
      <c r="M13" s="20">
        <v>0.4507</v>
      </c>
      <c r="N13" s="20">
        <v>0.588</v>
      </c>
      <c r="O13" s="20">
        <v>0.4507</v>
      </c>
    </row>
    <row r="14" spans="1:15">
      <c r="A14" s="15">
        <v>13</v>
      </c>
      <c r="B14" s="15" t="s">
        <v>286</v>
      </c>
      <c r="C14" s="15">
        <v>173317</v>
      </c>
      <c r="D14" s="16" t="s">
        <v>268</v>
      </c>
      <c r="E14" s="15" t="str">
        <f t="shared" si="0"/>
        <v>173317,</v>
      </c>
      <c r="F14" s="15" t="s">
        <v>301</v>
      </c>
      <c r="G14" s="15" t="s">
        <v>302</v>
      </c>
      <c r="H14" s="15" t="s">
        <v>299</v>
      </c>
      <c r="I14" s="15"/>
      <c r="J14" s="19">
        <v>51.375</v>
      </c>
      <c r="K14" s="19">
        <v>97</v>
      </c>
      <c r="L14" s="20">
        <v>0.4704</v>
      </c>
      <c r="M14" s="20">
        <v>0.2938</v>
      </c>
      <c r="N14" s="20">
        <v>0.4704</v>
      </c>
      <c r="O14" s="20">
        <v>0.2938</v>
      </c>
    </row>
    <row r="15" spans="1:15">
      <c r="A15" s="15">
        <v>14</v>
      </c>
      <c r="B15" s="15" t="s">
        <v>267</v>
      </c>
      <c r="C15" s="15">
        <v>173315</v>
      </c>
      <c r="D15" s="16" t="s">
        <v>268</v>
      </c>
      <c r="E15" s="15" t="str">
        <f t="shared" si="0"/>
        <v>173315,</v>
      </c>
      <c r="F15" s="15" t="s">
        <v>303</v>
      </c>
      <c r="G15" s="15" t="s">
        <v>304</v>
      </c>
      <c r="H15" s="15" t="s">
        <v>299</v>
      </c>
      <c r="I15" s="15"/>
      <c r="J15" s="19">
        <v>35.47</v>
      </c>
      <c r="K15" s="19">
        <v>72</v>
      </c>
      <c r="L15" s="20">
        <v>0.5074</v>
      </c>
      <c r="M15" s="20">
        <v>0.3431</v>
      </c>
      <c r="N15" s="20">
        <v>0.5074</v>
      </c>
      <c r="O15" s="20">
        <v>0.3431</v>
      </c>
    </row>
    <row r="16" spans="1:15">
      <c r="A16" s="15">
        <v>15</v>
      </c>
      <c r="B16" s="15" t="s">
        <v>267</v>
      </c>
      <c r="C16" s="15">
        <v>173316</v>
      </c>
      <c r="D16" s="16" t="s">
        <v>268</v>
      </c>
      <c r="E16" s="15" t="str">
        <f t="shared" si="0"/>
        <v>173316,</v>
      </c>
      <c r="F16" s="15" t="s">
        <v>305</v>
      </c>
      <c r="G16" s="15" t="s">
        <v>306</v>
      </c>
      <c r="H16" s="15" t="s">
        <v>299</v>
      </c>
      <c r="I16" s="15"/>
      <c r="J16" s="19">
        <v>40.8</v>
      </c>
      <c r="K16" s="19">
        <v>78</v>
      </c>
      <c r="L16" s="20">
        <v>0.4769</v>
      </c>
      <c r="M16" s="20">
        <v>0.3026</v>
      </c>
      <c r="N16" s="20">
        <v>0.4769</v>
      </c>
      <c r="O16" s="20">
        <v>0.3026</v>
      </c>
    </row>
    <row r="17" ht="24" spans="1:15">
      <c r="A17" s="15">
        <v>16</v>
      </c>
      <c r="B17" s="15" t="s">
        <v>286</v>
      </c>
      <c r="C17" s="15">
        <v>38923</v>
      </c>
      <c r="D17" s="16" t="s">
        <v>268</v>
      </c>
      <c r="E17" s="15" t="str">
        <f t="shared" si="0"/>
        <v>38923,</v>
      </c>
      <c r="F17" s="15" t="s">
        <v>307</v>
      </c>
      <c r="G17" s="15" t="s">
        <v>308</v>
      </c>
      <c r="H17" s="15" t="s">
        <v>299</v>
      </c>
      <c r="I17" s="15"/>
      <c r="J17" s="19">
        <v>30.27</v>
      </c>
      <c r="K17" s="19">
        <v>48.5</v>
      </c>
      <c r="L17" s="20">
        <v>0.3759</v>
      </c>
      <c r="M17" s="20">
        <v>0.1678</v>
      </c>
      <c r="N17" s="20">
        <v>0.3759</v>
      </c>
      <c r="O17" s="20">
        <v>0.1678</v>
      </c>
    </row>
    <row r="18" ht="24" spans="1:15">
      <c r="A18" s="15">
        <v>17</v>
      </c>
      <c r="B18" s="15" t="s">
        <v>309</v>
      </c>
      <c r="C18" s="15">
        <v>173313</v>
      </c>
      <c r="D18" s="16" t="s">
        <v>268</v>
      </c>
      <c r="E18" s="15" t="str">
        <f t="shared" si="0"/>
        <v>173313,</v>
      </c>
      <c r="F18" s="15" t="s">
        <v>307</v>
      </c>
      <c r="G18" s="15" t="s">
        <v>310</v>
      </c>
      <c r="H18" s="15" t="s">
        <v>299</v>
      </c>
      <c r="I18" s="15"/>
      <c r="J18" s="19">
        <v>34.71</v>
      </c>
      <c r="K18" s="19">
        <v>54</v>
      </c>
      <c r="L18" s="20">
        <v>0.3572</v>
      </c>
      <c r="M18" s="20">
        <v>0.143</v>
      </c>
      <c r="N18" s="20">
        <v>0.3572</v>
      </c>
      <c r="O18" s="20">
        <v>0.143</v>
      </c>
    </row>
    <row r="19" spans="1:15">
      <c r="A19" s="15">
        <v>18</v>
      </c>
      <c r="B19" s="15" t="s">
        <v>267</v>
      </c>
      <c r="C19" s="15">
        <v>181627</v>
      </c>
      <c r="D19" s="16" t="s">
        <v>268</v>
      </c>
      <c r="E19" s="15" t="str">
        <f t="shared" si="0"/>
        <v>181627,</v>
      </c>
      <c r="F19" s="15" t="s">
        <v>311</v>
      </c>
      <c r="G19" s="15" t="s">
        <v>312</v>
      </c>
      <c r="H19" s="15" t="s">
        <v>299</v>
      </c>
      <c r="I19" s="15"/>
      <c r="J19" s="19">
        <v>15.75</v>
      </c>
      <c r="K19" s="19">
        <v>30</v>
      </c>
      <c r="L19" s="20">
        <v>0.475</v>
      </c>
      <c r="M19" s="20">
        <v>0.3</v>
      </c>
      <c r="N19" s="20">
        <v>0.475</v>
      </c>
      <c r="O19" s="20">
        <v>0.3</v>
      </c>
    </row>
    <row r="20" ht="24" spans="1:15">
      <c r="A20" s="15">
        <v>19</v>
      </c>
      <c r="B20" s="15" t="s">
        <v>286</v>
      </c>
      <c r="C20" s="15">
        <v>3865</v>
      </c>
      <c r="D20" s="16" t="s">
        <v>268</v>
      </c>
      <c r="E20" s="15" t="str">
        <f t="shared" si="0"/>
        <v>3865,</v>
      </c>
      <c r="F20" s="15" t="s">
        <v>313</v>
      </c>
      <c r="G20" s="15" t="s">
        <v>314</v>
      </c>
      <c r="H20" s="15" t="s">
        <v>299</v>
      </c>
      <c r="I20" s="15"/>
      <c r="J20" s="19">
        <v>29.76</v>
      </c>
      <c r="K20" s="19">
        <v>44.8</v>
      </c>
      <c r="L20" s="20">
        <v>0.3357</v>
      </c>
      <c r="M20" s="20">
        <v>0.1143</v>
      </c>
      <c r="N20" s="20">
        <v>0.3357</v>
      </c>
      <c r="O20" s="20">
        <v>0.1143</v>
      </c>
    </row>
    <row r="21" ht="24" spans="1:15">
      <c r="A21" s="15">
        <v>20</v>
      </c>
      <c r="B21" s="15" t="s">
        <v>309</v>
      </c>
      <c r="C21" s="15">
        <v>173310</v>
      </c>
      <c r="D21" s="16" t="s">
        <v>268</v>
      </c>
      <c r="E21" s="15" t="str">
        <f t="shared" si="0"/>
        <v>173310,</v>
      </c>
      <c r="F21" s="15" t="s">
        <v>313</v>
      </c>
      <c r="G21" s="15" t="s">
        <v>315</v>
      </c>
      <c r="H21" s="15" t="s">
        <v>299</v>
      </c>
      <c r="I21" s="15"/>
      <c r="J21" s="19">
        <v>19.97</v>
      </c>
      <c r="K21" s="19">
        <v>31</v>
      </c>
      <c r="L21" s="20">
        <v>0.3558</v>
      </c>
      <c r="M21" s="20">
        <v>0.1411</v>
      </c>
      <c r="N21" s="20">
        <v>0.3558</v>
      </c>
      <c r="O21" s="20">
        <v>0.1411</v>
      </c>
    </row>
    <row r="22" ht="24" spans="1:15">
      <c r="A22" s="15">
        <v>21</v>
      </c>
      <c r="B22" s="15" t="s">
        <v>286</v>
      </c>
      <c r="C22" s="15">
        <v>163152</v>
      </c>
      <c r="D22" s="16" t="s">
        <v>268</v>
      </c>
      <c r="E22" s="15" t="str">
        <f t="shared" si="0"/>
        <v>163152,</v>
      </c>
      <c r="F22" s="15" t="s">
        <v>316</v>
      </c>
      <c r="G22" s="15" t="s">
        <v>317</v>
      </c>
      <c r="H22" s="15" t="s">
        <v>299</v>
      </c>
      <c r="I22" s="15"/>
      <c r="J22" s="19">
        <v>16.725</v>
      </c>
      <c r="K22" s="19">
        <v>29</v>
      </c>
      <c r="L22" s="20">
        <v>0.4233</v>
      </c>
      <c r="M22" s="20">
        <v>0.231</v>
      </c>
      <c r="N22" s="20">
        <v>0.4233</v>
      </c>
      <c r="O22" s="20">
        <v>0.231</v>
      </c>
    </row>
    <row r="23" spans="1:15">
      <c r="A23" s="15">
        <v>22</v>
      </c>
      <c r="B23" s="15" t="s">
        <v>267</v>
      </c>
      <c r="C23" s="15">
        <v>44201</v>
      </c>
      <c r="D23" s="16" t="s">
        <v>268</v>
      </c>
      <c r="E23" s="15" t="str">
        <f t="shared" si="0"/>
        <v>44201,</v>
      </c>
      <c r="F23" s="15" t="s">
        <v>318</v>
      </c>
      <c r="G23" s="15" t="s">
        <v>319</v>
      </c>
      <c r="H23" s="15" t="s">
        <v>299</v>
      </c>
      <c r="I23" s="15"/>
      <c r="J23" s="19">
        <v>14.15</v>
      </c>
      <c r="K23" s="19">
        <v>25</v>
      </c>
      <c r="L23" s="20">
        <v>0.434</v>
      </c>
      <c r="M23" s="20">
        <v>0.2453</v>
      </c>
      <c r="N23" s="20">
        <v>0.434</v>
      </c>
      <c r="O23" s="20">
        <v>0.2453</v>
      </c>
    </row>
    <row r="24" spans="1:15">
      <c r="A24" s="15">
        <v>23</v>
      </c>
      <c r="B24" s="15" t="s">
        <v>286</v>
      </c>
      <c r="C24" s="15">
        <v>22524</v>
      </c>
      <c r="D24" s="16" t="s">
        <v>268</v>
      </c>
      <c r="E24" s="15" t="str">
        <f t="shared" si="0"/>
        <v>22524,</v>
      </c>
      <c r="F24" s="15" t="s">
        <v>320</v>
      </c>
      <c r="G24" s="15" t="s">
        <v>319</v>
      </c>
      <c r="H24" s="15" t="s">
        <v>299</v>
      </c>
      <c r="I24" s="15"/>
      <c r="J24" s="19">
        <v>19.39</v>
      </c>
      <c r="K24" s="19">
        <v>29</v>
      </c>
      <c r="L24" s="20">
        <v>0.3314</v>
      </c>
      <c r="M24" s="20">
        <v>0.1085</v>
      </c>
      <c r="N24" s="20">
        <v>0.3314</v>
      </c>
      <c r="O24" s="20">
        <v>0.1085</v>
      </c>
    </row>
    <row r="25" ht="24" spans="1:15">
      <c r="A25" s="15">
        <v>24</v>
      </c>
      <c r="B25" s="15" t="s">
        <v>321</v>
      </c>
      <c r="C25" s="17">
        <v>187348</v>
      </c>
      <c r="D25" s="16" t="s">
        <v>268</v>
      </c>
      <c r="E25" s="15" t="str">
        <f t="shared" si="0"/>
        <v>187348,</v>
      </c>
      <c r="F25" s="17" t="s">
        <v>322</v>
      </c>
      <c r="G25" s="17" t="s">
        <v>323</v>
      </c>
      <c r="H25" s="15" t="s">
        <v>299</v>
      </c>
      <c r="I25" s="15"/>
      <c r="J25" s="19">
        <v>10.83</v>
      </c>
      <c r="K25" s="19">
        <v>26</v>
      </c>
      <c r="L25" s="20">
        <v>0.5835</v>
      </c>
      <c r="M25" s="20">
        <v>0.4446</v>
      </c>
      <c r="N25" s="20">
        <v>0.5835</v>
      </c>
      <c r="O25" s="20">
        <v>0.4446</v>
      </c>
    </row>
    <row r="26" ht="24" spans="1:15">
      <c r="A26" s="15">
        <v>25</v>
      </c>
      <c r="B26" s="15" t="s">
        <v>267</v>
      </c>
      <c r="C26" s="17">
        <v>190363</v>
      </c>
      <c r="D26" s="16" t="s">
        <v>268</v>
      </c>
      <c r="E26" s="15" t="str">
        <f t="shared" si="0"/>
        <v>190363,</v>
      </c>
      <c r="F26" s="15" t="s">
        <v>324</v>
      </c>
      <c r="G26" s="15" t="s">
        <v>325</v>
      </c>
      <c r="H26" s="15" t="s">
        <v>326</v>
      </c>
      <c r="I26" s="15" t="s">
        <v>327</v>
      </c>
      <c r="J26" s="19">
        <v>144.3</v>
      </c>
      <c r="K26" s="19">
        <v>298</v>
      </c>
      <c r="L26" s="20">
        <v>0.5158</v>
      </c>
      <c r="M26" s="20">
        <v>0.2738</v>
      </c>
      <c r="N26" s="20">
        <v>0.5158</v>
      </c>
      <c r="O26" s="20">
        <v>0.2738</v>
      </c>
    </row>
    <row r="27" ht="24" spans="1:15">
      <c r="A27" s="15">
        <v>26</v>
      </c>
      <c r="B27" s="15" t="s">
        <v>267</v>
      </c>
      <c r="C27" s="17">
        <v>191089</v>
      </c>
      <c r="D27" s="16" t="s">
        <v>268</v>
      </c>
      <c r="E27" s="15" t="str">
        <f t="shared" si="0"/>
        <v>191089,</v>
      </c>
      <c r="F27" s="18" t="s">
        <v>328</v>
      </c>
      <c r="G27" s="15" t="s">
        <v>329</v>
      </c>
      <c r="H27" s="15" t="s">
        <v>326</v>
      </c>
      <c r="I27" s="15"/>
      <c r="J27" s="19">
        <v>270.4</v>
      </c>
      <c r="K27" s="19">
        <v>528</v>
      </c>
      <c r="L27" s="20">
        <v>0.4879</v>
      </c>
      <c r="M27" s="20">
        <v>0.2318</v>
      </c>
      <c r="N27" s="20">
        <v>0.4879</v>
      </c>
      <c r="O27" s="20">
        <v>0.2318</v>
      </c>
    </row>
    <row r="28" ht="24" spans="1:15">
      <c r="A28" s="15">
        <v>27</v>
      </c>
      <c r="B28" s="15" t="s">
        <v>267</v>
      </c>
      <c r="C28" s="15">
        <v>131917</v>
      </c>
      <c r="D28" s="16" t="s">
        <v>268</v>
      </c>
      <c r="E28" s="15" t="str">
        <f t="shared" si="0"/>
        <v>131917,</v>
      </c>
      <c r="F28" s="15" t="s">
        <v>330</v>
      </c>
      <c r="G28" s="15" t="s">
        <v>331</v>
      </c>
      <c r="H28" s="15" t="s">
        <v>332</v>
      </c>
      <c r="I28" s="15"/>
      <c r="J28" s="19">
        <v>38.625</v>
      </c>
      <c r="K28" s="19">
        <v>55</v>
      </c>
      <c r="L28" s="20">
        <v>0.2977</v>
      </c>
      <c r="M28" s="20">
        <v>0.2117</v>
      </c>
      <c r="N28" s="20">
        <v>0.2977</v>
      </c>
      <c r="O28" s="20">
        <v>0.2117</v>
      </c>
    </row>
    <row r="29" ht="24" spans="1:15">
      <c r="A29" s="15">
        <v>28</v>
      </c>
      <c r="B29" s="15" t="s">
        <v>267</v>
      </c>
      <c r="C29" s="17">
        <v>187344</v>
      </c>
      <c r="D29" s="16" t="s">
        <v>268</v>
      </c>
      <c r="E29" s="15" t="str">
        <f t="shared" si="0"/>
        <v>187344,</v>
      </c>
      <c r="F29" s="17" t="s">
        <v>333</v>
      </c>
      <c r="G29" s="17" t="s">
        <v>334</v>
      </c>
      <c r="H29" s="15" t="s">
        <v>332</v>
      </c>
      <c r="I29" s="15"/>
      <c r="J29" s="19">
        <v>20.7</v>
      </c>
      <c r="K29" s="19">
        <v>36</v>
      </c>
      <c r="L29" s="20">
        <v>0.425</v>
      </c>
      <c r="M29" s="20">
        <v>0.31</v>
      </c>
      <c r="N29" s="20">
        <v>0.425</v>
      </c>
      <c r="O29" s="20">
        <v>0.31</v>
      </c>
    </row>
    <row r="30" ht="24" spans="1:15">
      <c r="A30" s="15">
        <v>29</v>
      </c>
      <c r="B30" s="15" t="s">
        <v>267</v>
      </c>
      <c r="C30" s="17">
        <v>191090</v>
      </c>
      <c r="D30" s="16" t="s">
        <v>268</v>
      </c>
      <c r="E30" s="15" t="str">
        <f t="shared" si="0"/>
        <v>191090,</v>
      </c>
      <c r="F30" s="18" t="s">
        <v>335</v>
      </c>
      <c r="G30" s="18" t="s">
        <v>336</v>
      </c>
      <c r="H30" s="15" t="s">
        <v>332</v>
      </c>
      <c r="I30" s="15"/>
      <c r="J30" s="19">
        <v>21.4</v>
      </c>
      <c r="K30" s="19">
        <v>36</v>
      </c>
      <c r="L30" s="20">
        <v>0.4056</v>
      </c>
      <c r="M30" s="20">
        <v>0.2867</v>
      </c>
      <c r="N30" s="20">
        <v>0.4056</v>
      </c>
      <c r="O30" s="20">
        <v>0.2867</v>
      </c>
    </row>
    <row r="31" ht="24" spans="1:15">
      <c r="A31" s="15">
        <v>30</v>
      </c>
      <c r="B31" s="15" t="s">
        <v>337</v>
      </c>
      <c r="C31" s="15">
        <v>175826</v>
      </c>
      <c r="D31" s="16" t="s">
        <v>268</v>
      </c>
      <c r="E31" s="15" t="str">
        <f t="shared" si="0"/>
        <v>175826,</v>
      </c>
      <c r="F31" s="15" t="s">
        <v>338</v>
      </c>
      <c r="G31" s="15" t="s">
        <v>339</v>
      </c>
      <c r="H31" s="15" t="s">
        <v>340</v>
      </c>
      <c r="I31" s="15" t="s">
        <v>341</v>
      </c>
      <c r="J31" s="19">
        <v>35.535</v>
      </c>
      <c r="K31" s="19">
        <v>49.5</v>
      </c>
      <c r="L31" s="20">
        <v>0.2821</v>
      </c>
      <c r="M31" s="20">
        <v>0.1539</v>
      </c>
      <c r="N31" s="20">
        <v>0.2821</v>
      </c>
      <c r="O31" s="20">
        <v>0.1539</v>
      </c>
    </row>
    <row r="32" ht="24" spans="1:15">
      <c r="A32" s="15">
        <v>31</v>
      </c>
      <c r="B32" s="15" t="s">
        <v>267</v>
      </c>
      <c r="C32" s="17">
        <v>189849</v>
      </c>
      <c r="D32" s="16" t="s">
        <v>268</v>
      </c>
      <c r="E32" s="15" t="str">
        <f t="shared" si="0"/>
        <v>189849,</v>
      </c>
      <c r="F32" s="18" t="s">
        <v>342</v>
      </c>
      <c r="G32" s="15" t="s">
        <v>343</v>
      </c>
      <c r="H32" s="15" t="s">
        <v>344</v>
      </c>
      <c r="I32" s="15"/>
      <c r="J32" s="19">
        <v>17.8</v>
      </c>
      <c r="K32" s="19">
        <v>34</v>
      </c>
      <c r="L32" s="20">
        <v>0.4765</v>
      </c>
      <c r="M32" s="20">
        <v>0.3966</v>
      </c>
      <c r="N32" s="20">
        <v>0.4765</v>
      </c>
      <c r="O32" s="20">
        <v>0.3966</v>
      </c>
    </row>
    <row r="33" ht="24" spans="1:15">
      <c r="A33" s="15">
        <v>32</v>
      </c>
      <c r="B33" s="15" t="s">
        <v>267</v>
      </c>
      <c r="C33" s="17">
        <v>191074</v>
      </c>
      <c r="D33" s="16" t="s">
        <v>268</v>
      </c>
      <c r="E33" s="15" t="str">
        <f t="shared" si="0"/>
        <v>191074,</v>
      </c>
      <c r="F33" s="18" t="s">
        <v>345</v>
      </c>
      <c r="G33" s="15" t="s">
        <v>346</v>
      </c>
      <c r="H33" s="15" t="s">
        <v>347</v>
      </c>
      <c r="I33" s="15"/>
      <c r="J33" s="19">
        <v>19</v>
      </c>
      <c r="K33" s="19">
        <v>33</v>
      </c>
      <c r="L33" s="20">
        <v>0.4242</v>
      </c>
      <c r="M33" s="20">
        <v>0.3214</v>
      </c>
      <c r="N33" s="20">
        <v>0.4242</v>
      </c>
      <c r="O33" s="20">
        <v>0.3214</v>
      </c>
    </row>
    <row r="34" ht="24" spans="1:15">
      <c r="A34" s="15">
        <v>33</v>
      </c>
      <c r="B34" s="15" t="s">
        <v>267</v>
      </c>
      <c r="C34" s="17">
        <v>181857</v>
      </c>
      <c r="D34" s="16" t="s">
        <v>268</v>
      </c>
      <c r="E34" s="15" t="str">
        <f t="shared" si="0"/>
        <v>181857,</v>
      </c>
      <c r="F34" s="17" t="s">
        <v>348</v>
      </c>
      <c r="G34" s="17" t="s">
        <v>349</v>
      </c>
      <c r="H34" s="15" t="s">
        <v>350</v>
      </c>
      <c r="I34" s="15"/>
      <c r="J34" s="19">
        <v>7.5</v>
      </c>
      <c r="K34" s="19">
        <v>18</v>
      </c>
      <c r="L34" s="20">
        <v>0.5833</v>
      </c>
      <c r="M34" s="20">
        <v>0.375</v>
      </c>
      <c r="N34" s="20">
        <v>0.5833</v>
      </c>
      <c r="O34" s="20">
        <v>0.375</v>
      </c>
    </row>
    <row r="35" ht="24" spans="1:15">
      <c r="A35" s="15">
        <v>34</v>
      </c>
      <c r="B35" s="15" t="s">
        <v>267</v>
      </c>
      <c r="C35" s="17">
        <v>188542</v>
      </c>
      <c r="D35" s="16" t="s">
        <v>268</v>
      </c>
      <c r="E35" s="15" t="str">
        <f t="shared" si="0"/>
        <v>188542,</v>
      </c>
      <c r="F35" s="17" t="s">
        <v>351</v>
      </c>
      <c r="G35" s="17" t="s">
        <v>352</v>
      </c>
      <c r="H35" s="15" t="s">
        <v>353</v>
      </c>
      <c r="I35" s="15"/>
      <c r="J35" s="19">
        <v>17.55</v>
      </c>
      <c r="K35" s="19">
        <v>33.5</v>
      </c>
      <c r="L35" s="20">
        <v>0.4761</v>
      </c>
      <c r="M35" s="20">
        <v>0.3377</v>
      </c>
      <c r="N35" s="20">
        <v>0.4761</v>
      </c>
      <c r="O35" s="20">
        <v>0.3377</v>
      </c>
    </row>
    <row r="36" ht="24" spans="1:15">
      <c r="A36" s="15">
        <v>35</v>
      </c>
      <c r="B36" s="15" t="s">
        <v>267</v>
      </c>
      <c r="C36" s="17">
        <v>191075</v>
      </c>
      <c r="D36" s="16" t="s">
        <v>268</v>
      </c>
      <c r="E36" s="15" t="str">
        <f t="shared" si="0"/>
        <v>191075,</v>
      </c>
      <c r="F36" s="18" t="s">
        <v>354</v>
      </c>
      <c r="G36" s="15" t="s">
        <v>355</v>
      </c>
      <c r="H36" s="15" t="s">
        <v>356</v>
      </c>
      <c r="I36" s="15"/>
      <c r="J36" s="19">
        <v>45.3</v>
      </c>
      <c r="K36" s="19">
        <v>80</v>
      </c>
      <c r="L36" s="20">
        <v>0.4338</v>
      </c>
      <c r="M36" s="20">
        <v>0.3529</v>
      </c>
      <c r="N36" s="20">
        <v>0.4338</v>
      </c>
      <c r="O36" s="20">
        <v>0.3529</v>
      </c>
    </row>
    <row r="37" ht="24" spans="1:15">
      <c r="A37" s="15">
        <v>36</v>
      </c>
      <c r="B37" s="15" t="s">
        <v>267</v>
      </c>
      <c r="C37" s="17">
        <v>186740</v>
      </c>
      <c r="D37" s="16" t="s">
        <v>268</v>
      </c>
      <c r="E37" s="15" t="str">
        <f t="shared" si="0"/>
        <v>186740,</v>
      </c>
      <c r="F37" s="15" t="s">
        <v>357</v>
      </c>
      <c r="G37" s="15" t="s">
        <v>358</v>
      </c>
      <c r="H37" s="15" t="s">
        <v>359</v>
      </c>
      <c r="I37" s="15"/>
      <c r="J37" s="19">
        <v>72.5</v>
      </c>
      <c r="K37" s="19">
        <v>128</v>
      </c>
      <c r="L37" s="20">
        <v>0.4336</v>
      </c>
      <c r="M37" s="20">
        <v>0.3584</v>
      </c>
      <c r="N37" s="20">
        <v>0.4336</v>
      </c>
      <c r="O37" s="20">
        <v>0.3584</v>
      </c>
    </row>
    <row r="38" ht="60" spans="1:15">
      <c r="A38" s="15">
        <v>37</v>
      </c>
      <c r="B38" s="15" t="s">
        <v>267</v>
      </c>
      <c r="C38" s="17">
        <v>91335</v>
      </c>
      <c r="D38" s="16" t="s">
        <v>268</v>
      </c>
      <c r="E38" s="15" t="str">
        <f t="shared" si="0"/>
        <v>91335,</v>
      </c>
      <c r="F38" s="17" t="s">
        <v>360</v>
      </c>
      <c r="G38" s="17" t="s">
        <v>361</v>
      </c>
      <c r="H38" s="15" t="s">
        <v>362</v>
      </c>
      <c r="I38" s="21" t="s">
        <v>363</v>
      </c>
      <c r="J38" s="19">
        <v>7.66</v>
      </c>
      <c r="K38" s="19">
        <v>15</v>
      </c>
      <c r="L38" s="20">
        <v>0.4893</v>
      </c>
      <c r="M38" s="20">
        <v>0.3339</v>
      </c>
      <c r="N38" s="20">
        <v>0.4893</v>
      </c>
      <c r="O38" s="20">
        <v>0.3339</v>
      </c>
    </row>
    <row r="39" ht="24" spans="1:15">
      <c r="A39" s="15">
        <v>38</v>
      </c>
      <c r="B39" s="15" t="s">
        <v>267</v>
      </c>
      <c r="C39" s="15">
        <v>2145</v>
      </c>
      <c r="D39" s="16" t="s">
        <v>268</v>
      </c>
      <c r="E39" s="15" t="str">
        <f t="shared" si="0"/>
        <v>2145,</v>
      </c>
      <c r="F39" s="15" t="s">
        <v>364</v>
      </c>
      <c r="G39" s="15" t="s">
        <v>365</v>
      </c>
      <c r="H39" s="15" t="s">
        <v>362</v>
      </c>
      <c r="I39" s="15"/>
      <c r="J39" s="19">
        <v>8.9775</v>
      </c>
      <c r="K39" s="19">
        <v>14.5</v>
      </c>
      <c r="L39" s="20">
        <v>0.3809</v>
      </c>
      <c r="M39" s="20">
        <v>0.1839</v>
      </c>
      <c r="N39" s="20">
        <v>0.3809</v>
      </c>
      <c r="O39" s="20">
        <v>0.1839</v>
      </c>
    </row>
    <row r="40" ht="24" spans="1:15">
      <c r="A40" s="15">
        <v>39</v>
      </c>
      <c r="B40" s="15" t="s">
        <v>267</v>
      </c>
      <c r="C40" s="15">
        <v>166044</v>
      </c>
      <c r="D40" s="16" t="s">
        <v>268</v>
      </c>
      <c r="E40" s="15" t="str">
        <f t="shared" si="0"/>
        <v>166044,</v>
      </c>
      <c r="F40" s="15" t="s">
        <v>366</v>
      </c>
      <c r="G40" s="15" t="s">
        <v>367</v>
      </c>
      <c r="H40" s="15" t="s">
        <v>368</v>
      </c>
      <c r="I40" s="15"/>
      <c r="J40" s="19">
        <v>16.425</v>
      </c>
      <c r="K40" s="19">
        <v>36</v>
      </c>
      <c r="L40" s="20">
        <v>0.5438</v>
      </c>
      <c r="M40" s="20">
        <v>0.4867</v>
      </c>
      <c r="N40" s="20">
        <v>0.5438</v>
      </c>
      <c r="O40" s="20">
        <v>0.4867</v>
      </c>
    </row>
    <row r="41" ht="24" spans="1:15">
      <c r="A41" s="15">
        <v>40</v>
      </c>
      <c r="B41" s="15" t="s">
        <v>267</v>
      </c>
      <c r="C41" s="17">
        <v>167250</v>
      </c>
      <c r="D41" s="16" t="s">
        <v>268</v>
      </c>
      <c r="E41" s="15" t="str">
        <f t="shared" si="0"/>
        <v>167250,</v>
      </c>
      <c r="F41" s="18" t="s">
        <v>369</v>
      </c>
      <c r="G41" s="18" t="s">
        <v>370</v>
      </c>
      <c r="H41" s="15" t="s">
        <v>371</v>
      </c>
      <c r="I41" s="15"/>
      <c r="J41" s="19">
        <v>7.9</v>
      </c>
      <c r="K41" s="19">
        <v>17</v>
      </c>
      <c r="L41" s="20">
        <v>0.5353</v>
      </c>
      <c r="M41" s="20">
        <v>0.368</v>
      </c>
      <c r="N41" s="20">
        <v>0.5353</v>
      </c>
      <c r="O41" s="20">
        <v>0.368</v>
      </c>
    </row>
  </sheetData>
  <autoFilter ref="A1:O41">
    <extLst/>
  </autoFilter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96"/>
  <sheetViews>
    <sheetView topLeftCell="A493" workbookViewId="0">
      <selection activeCell="L468" sqref="L468"/>
    </sheetView>
  </sheetViews>
  <sheetFormatPr defaultColWidth="9" defaultRowHeight="17" customHeight="1"/>
  <cols>
    <col min="2" max="4" width="9" style="2"/>
    <col min="5" max="5" width="30.125" style="3" customWidth="1"/>
    <col min="6" max="7" width="9" style="2"/>
    <col min="8" max="8" width="9.625" customWidth="1"/>
    <col min="11" max="12" width="13" customWidth="1"/>
    <col min="13" max="13" width="9.375" style="4"/>
    <col min="14" max="14" width="9" style="4"/>
  </cols>
  <sheetData>
    <row r="1" ht="31" customHeight="1" spans="1:14">
      <c r="A1" s="5" t="s">
        <v>372</v>
      </c>
      <c r="H1" s="6"/>
      <c r="I1" s="7"/>
      <c r="J1" s="7"/>
      <c r="K1" s="7"/>
      <c r="L1" s="7"/>
      <c r="M1" s="7"/>
      <c r="N1" s="7"/>
    </row>
    <row r="2" customHeight="1" spans="1:14">
      <c r="A2" s="7"/>
      <c r="B2" s="7"/>
      <c r="C2" s="7"/>
      <c r="D2" s="7"/>
      <c r="E2" s="8"/>
      <c r="F2" s="7"/>
      <c r="G2" s="7"/>
      <c r="H2" s="6" t="s">
        <v>373</v>
      </c>
      <c r="I2" s="7"/>
      <c r="J2" s="7"/>
      <c r="K2" s="7"/>
      <c r="L2" s="7"/>
      <c r="M2" s="7"/>
      <c r="N2" s="7"/>
    </row>
    <row r="3" s="1" customFormat="1" customHeight="1" spans="1:14">
      <c r="A3" s="9" t="s">
        <v>0</v>
      </c>
      <c r="B3" s="9" t="s">
        <v>374</v>
      </c>
      <c r="C3" s="9" t="s">
        <v>375</v>
      </c>
      <c r="D3" s="9" t="s">
        <v>1</v>
      </c>
      <c r="E3" s="10" t="s">
        <v>4</v>
      </c>
      <c r="F3" s="9" t="s">
        <v>376</v>
      </c>
      <c r="G3" s="9" t="s">
        <v>377</v>
      </c>
      <c r="H3" s="11" t="s">
        <v>378</v>
      </c>
      <c r="I3" s="9" t="s">
        <v>379</v>
      </c>
      <c r="J3" s="9" t="s">
        <v>255</v>
      </c>
      <c r="K3" s="9" t="s">
        <v>380</v>
      </c>
      <c r="L3" s="9" t="s">
        <v>381</v>
      </c>
      <c r="M3" s="9" t="s">
        <v>382</v>
      </c>
      <c r="N3" s="9" t="s">
        <v>383</v>
      </c>
    </row>
    <row r="4" customHeight="1" spans="1:14">
      <c r="A4" s="7">
        <v>1</v>
      </c>
      <c r="B4" s="7">
        <v>4033</v>
      </c>
      <c r="C4" s="7" t="s">
        <v>384</v>
      </c>
      <c r="D4" s="7">
        <v>750</v>
      </c>
      <c r="E4" s="8" t="s">
        <v>18</v>
      </c>
      <c r="F4" s="7" t="s">
        <v>385</v>
      </c>
      <c r="G4" s="7">
        <v>2225.6</v>
      </c>
      <c r="H4" s="6">
        <v>15</v>
      </c>
      <c r="I4" s="7">
        <v>3174.4</v>
      </c>
      <c r="J4" s="7">
        <f>I4+H4</f>
        <v>3189.4</v>
      </c>
      <c r="K4" s="7">
        <f>J4-G4</f>
        <v>963.8</v>
      </c>
      <c r="L4" s="7" t="str">
        <f>VLOOKUP(D:D,门店完成情况!B:H,7,0)</f>
        <v>是</v>
      </c>
      <c r="M4" s="7">
        <f t="shared" ref="M4:M24" si="0">ROUND(I4*0.03,1)</f>
        <v>95.2</v>
      </c>
      <c r="N4" s="7"/>
    </row>
    <row r="5" customHeight="1" spans="1:14">
      <c r="A5" s="7">
        <v>2</v>
      </c>
      <c r="B5" s="7">
        <v>11051</v>
      </c>
      <c r="C5" s="7" t="s">
        <v>386</v>
      </c>
      <c r="D5" s="7">
        <v>750</v>
      </c>
      <c r="E5" s="8" t="s">
        <v>18</v>
      </c>
      <c r="F5" s="7" t="s">
        <v>387</v>
      </c>
      <c r="G5" s="7">
        <v>2225.6</v>
      </c>
      <c r="H5" s="6">
        <v>496</v>
      </c>
      <c r="I5" s="7">
        <v>1829.5</v>
      </c>
      <c r="J5" s="7">
        <f t="shared" ref="J5:J68" si="1">I5+H5</f>
        <v>2325.5</v>
      </c>
      <c r="K5" s="7">
        <f t="shared" ref="K5:K68" si="2">J5-G5</f>
        <v>99.9000000000001</v>
      </c>
      <c r="L5" s="7" t="str">
        <f>VLOOKUP(D:D,门店完成情况!B:H,7,0)</f>
        <v>是</v>
      </c>
      <c r="M5" s="7">
        <f t="shared" si="0"/>
        <v>54.9</v>
      </c>
      <c r="N5" s="7"/>
    </row>
    <row r="6" customHeight="1" spans="1:14">
      <c r="A6" s="7">
        <v>3</v>
      </c>
      <c r="B6" s="7">
        <v>11463</v>
      </c>
      <c r="C6" s="7" t="s">
        <v>388</v>
      </c>
      <c r="D6" s="7">
        <v>750</v>
      </c>
      <c r="E6" s="8" t="s">
        <v>18</v>
      </c>
      <c r="F6" s="7" t="s">
        <v>387</v>
      </c>
      <c r="G6" s="7">
        <v>2225.6</v>
      </c>
      <c r="H6" s="6">
        <v>71</v>
      </c>
      <c r="I6" s="7">
        <v>2403.87</v>
      </c>
      <c r="J6" s="7">
        <f t="shared" si="1"/>
        <v>2474.87</v>
      </c>
      <c r="K6" s="7">
        <f t="shared" si="2"/>
        <v>249.27</v>
      </c>
      <c r="L6" s="7" t="str">
        <f>VLOOKUP(D:D,门店完成情况!B:H,7,0)</f>
        <v>是</v>
      </c>
      <c r="M6" s="7">
        <f t="shared" si="0"/>
        <v>72.1</v>
      </c>
      <c r="N6" s="7"/>
    </row>
    <row r="7" customHeight="1" spans="1:14">
      <c r="A7" s="7">
        <v>4</v>
      </c>
      <c r="B7" s="7">
        <v>12254</v>
      </c>
      <c r="C7" s="7" t="s">
        <v>389</v>
      </c>
      <c r="D7" s="7">
        <v>750</v>
      </c>
      <c r="E7" s="8" t="s">
        <v>18</v>
      </c>
      <c r="F7" s="7" t="s">
        <v>387</v>
      </c>
      <c r="G7" s="7">
        <v>1780.5</v>
      </c>
      <c r="H7" s="6">
        <v>576</v>
      </c>
      <c r="I7" s="7">
        <v>1609.8</v>
      </c>
      <c r="J7" s="7">
        <f t="shared" si="1"/>
        <v>2185.8</v>
      </c>
      <c r="K7" s="7">
        <f t="shared" si="2"/>
        <v>405.3</v>
      </c>
      <c r="L7" s="7" t="str">
        <f>VLOOKUP(D:D,门店完成情况!B:H,7,0)</f>
        <v>是</v>
      </c>
      <c r="M7" s="7">
        <f t="shared" si="0"/>
        <v>48.3</v>
      </c>
      <c r="N7" s="7"/>
    </row>
    <row r="8" customHeight="1" spans="1:14">
      <c r="A8" s="7">
        <v>5</v>
      </c>
      <c r="B8" s="7">
        <v>12474</v>
      </c>
      <c r="C8" s="7" t="s">
        <v>390</v>
      </c>
      <c r="D8" s="7">
        <v>750</v>
      </c>
      <c r="E8" s="8" t="s">
        <v>18</v>
      </c>
      <c r="F8" s="7" t="s">
        <v>391</v>
      </c>
      <c r="G8" s="7">
        <v>890.2</v>
      </c>
      <c r="H8" s="6">
        <v>0</v>
      </c>
      <c r="I8" s="7">
        <v>997.05</v>
      </c>
      <c r="J8" s="7">
        <f t="shared" si="1"/>
        <v>997.05</v>
      </c>
      <c r="K8" s="7">
        <f t="shared" si="2"/>
        <v>106.85</v>
      </c>
      <c r="L8" s="7" t="str">
        <f>VLOOKUP(D:D,门店完成情况!B:H,7,0)</f>
        <v>是</v>
      </c>
      <c r="M8" s="7">
        <f t="shared" si="0"/>
        <v>29.9</v>
      </c>
      <c r="N8" s="7"/>
    </row>
    <row r="9" customHeight="1" spans="1:14">
      <c r="A9" s="7">
        <v>6</v>
      </c>
      <c r="B9" s="7">
        <v>12478</v>
      </c>
      <c r="C9" s="7" t="s">
        <v>392</v>
      </c>
      <c r="D9" s="7">
        <v>750</v>
      </c>
      <c r="E9" s="8" t="s">
        <v>18</v>
      </c>
      <c r="F9" s="7" t="s">
        <v>391</v>
      </c>
      <c r="G9" s="7">
        <v>890.2</v>
      </c>
      <c r="H9" s="6">
        <v>0</v>
      </c>
      <c r="I9" s="7">
        <v>992.12</v>
      </c>
      <c r="J9" s="7">
        <f t="shared" si="1"/>
        <v>992.12</v>
      </c>
      <c r="K9" s="7">
        <f t="shared" si="2"/>
        <v>101.92</v>
      </c>
      <c r="L9" s="7" t="str">
        <f>VLOOKUP(D:D,门店完成情况!B:H,7,0)</f>
        <v>是</v>
      </c>
      <c r="M9" s="7">
        <f t="shared" si="0"/>
        <v>29.8</v>
      </c>
      <c r="N9" s="7"/>
    </row>
    <row r="10" customHeight="1" spans="1:14">
      <c r="A10" s="7">
        <v>7</v>
      </c>
      <c r="B10" s="7">
        <v>12215</v>
      </c>
      <c r="C10" s="7" t="s">
        <v>393</v>
      </c>
      <c r="D10" s="7">
        <v>750</v>
      </c>
      <c r="E10" s="8" t="s">
        <v>18</v>
      </c>
      <c r="F10" s="7" t="s">
        <v>391</v>
      </c>
      <c r="G10" s="7">
        <v>1335.3</v>
      </c>
      <c r="H10" s="6">
        <v>0</v>
      </c>
      <c r="I10" s="7">
        <v>955.33</v>
      </c>
      <c r="J10" s="7">
        <f t="shared" si="1"/>
        <v>955.33</v>
      </c>
      <c r="K10" s="7">
        <f t="shared" si="2"/>
        <v>-379.97</v>
      </c>
      <c r="L10" s="7" t="str">
        <f>VLOOKUP(D:D,门店完成情况!B:H,7,0)</f>
        <v>是</v>
      </c>
      <c r="M10" s="7">
        <f t="shared" si="0"/>
        <v>28.7</v>
      </c>
      <c r="N10" s="7">
        <f>ROUND(K10*0.02/2,0)</f>
        <v>-4</v>
      </c>
    </row>
    <row r="11" customHeight="1" spans="1:14">
      <c r="A11" s="7">
        <v>8</v>
      </c>
      <c r="B11" s="7">
        <v>11319</v>
      </c>
      <c r="C11" s="7" t="s">
        <v>394</v>
      </c>
      <c r="D11" s="7">
        <v>106485</v>
      </c>
      <c r="E11" s="8" t="s">
        <v>243</v>
      </c>
      <c r="F11" s="7" t="s">
        <v>385</v>
      </c>
      <c r="G11" s="7">
        <v>476</v>
      </c>
      <c r="H11" s="6">
        <v>0</v>
      </c>
      <c r="I11" s="7">
        <v>395.98</v>
      </c>
      <c r="J11" s="7">
        <f t="shared" si="1"/>
        <v>395.98</v>
      </c>
      <c r="K11" s="7">
        <f t="shared" si="2"/>
        <v>-80.02</v>
      </c>
      <c r="L11" s="7" t="str">
        <f>VLOOKUP(D:D,门店完成情况!B:H,7,0)</f>
        <v>是</v>
      </c>
      <c r="M11" s="7">
        <f t="shared" si="0"/>
        <v>11.9</v>
      </c>
      <c r="N11" s="7">
        <f>ROUND(K11*0.02,0)</f>
        <v>-2</v>
      </c>
    </row>
    <row r="12" customHeight="1" spans="1:14">
      <c r="A12" s="7">
        <v>9</v>
      </c>
      <c r="B12" s="7">
        <v>12495</v>
      </c>
      <c r="C12" s="7" t="s">
        <v>395</v>
      </c>
      <c r="D12" s="7">
        <v>106485</v>
      </c>
      <c r="E12" s="8" t="s">
        <v>243</v>
      </c>
      <c r="F12" s="7" t="s">
        <v>396</v>
      </c>
      <c r="G12" s="7">
        <v>160</v>
      </c>
      <c r="H12" s="6">
        <v>0</v>
      </c>
      <c r="I12" s="7">
        <v>97.99</v>
      </c>
      <c r="J12" s="7">
        <f t="shared" si="1"/>
        <v>97.99</v>
      </c>
      <c r="K12" s="7">
        <f t="shared" si="2"/>
        <v>-62.01</v>
      </c>
      <c r="L12" s="7" t="str">
        <f>VLOOKUP(D:D,门店完成情况!B:H,7,0)</f>
        <v>是</v>
      </c>
      <c r="M12" s="7">
        <f t="shared" si="0"/>
        <v>2.9</v>
      </c>
      <c r="N12" s="7">
        <f>ROUND(K12*0.02/2,0)</f>
        <v>-1</v>
      </c>
    </row>
    <row r="13" customHeight="1" spans="1:14">
      <c r="A13" s="7">
        <v>10</v>
      </c>
      <c r="B13" s="7">
        <v>12229</v>
      </c>
      <c r="C13" s="7" t="s">
        <v>397</v>
      </c>
      <c r="D13" s="7">
        <v>106485</v>
      </c>
      <c r="E13" s="8" t="s">
        <v>243</v>
      </c>
      <c r="F13" s="7" t="s">
        <v>398</v>
      </c>
      <c r="G13" s="7">
        <v>264</v>
      </c>
      <c r="H13" s="6">
        <v>0</v>
      </c>
      <c r="I13" s="7">
        <v>15</v>
      </c>
      <c r="J13" s="7">
        <f t="shared" si="1"/>
        <v>15</v>
      </c>
      <c r="K13" s="7">
        <f t="shared" si="2"/>
        <v>-249</v>
      </c>
      <c r="L13" s="7" t="str">
        <f>VLOOKUP(D:D,门店完成情况!B:H,7,0)</f>
        <v>是</v>
      </c>
      <c r="M13" s="7">
        <f t="shared" si="0"/>
        <v>0.5</v>
      </c>
      <c r="N13" s="7">
        <f>ROUND(K13*0.02/2,0)</f>
        <v>-2</v>
      </c>
    </row>
    <row r="14" customHeight="1" spans="1:14">
      <c r="A14" s="7">
        <v>11</v>
      </c>
      <c r="B14" s="7">
        <v>7917</v>
      </c>
      <c r="C14" s="7" t="s">
        <v>399</v>
      </c>
      <c r="D14" s="7">
        <v>515</v>
      </c>
      <c r="E14" s="8" t="s">
        <v>60</v>
      </c>
      <c r="F14" s="7" t="s">
        <v>387</v>
      </c>
      <c r="G14" s="7">
        <v>1220</v>
      </c>
      <c r="H14" s="6">
        <v>1167</v>
      </c>
      <c r="I14" s="7">
        <v>1366.4</v>
      </c>
      <c r="J14" s="7">
        <f t="shared" si="1"/>
        <v>2533.4</v>
      </c>
      <c r="K14" s="7">
        <f t="shared" si="2"/>
        <v>1313.4</v>
      </c>
      <c r="L14" s="7" t="str">
        <f>VLOOKUP(D:D,门店完成情况!B:H,7,0)</f>
        <v>是</v>
      </c>
      <c r="M14" s="7">
        <f t="shared" si="0"/>
        <v>41</v>
      </c>
      <c r="N14" s="7"/>
    </row>
    <row r="15" customHeight="1" spans="1:14">
      <c r="A15" s="7">
        <v>12</v>
      </c>
      <c r="B15" s="7">
        <v>7006</v>
      </c>
      <c r="C15" s="7" t="s">
        <v>400</v>
      </c>
      <c r="D15" s="7">
        <v>515</v>
      </c>
      <c r="E15" s="8" t="s">
        <v>60</v>
      </c>
      <c r="F15" s="7" t="s">
        <v>385</v>
      </c>
      <c r="G15" s="7">
        <v>1098</v>
      </c>
      <c r="H15" s="6">
        <v>864.01</v>
      </c>
      <c r="I15" s="7">
        <v>1874.9</v>
      </c>
      <c r="J15" s="7">
        <f t="shared" si="1"/>
        <v>2738.91</v>
      </c>
      <c r="K15" s="7">
        <f t="shared" si="2"/>
        <v>1640.91</v>
      </c>
      <c r="L15" s="7" t="str">
        <f>VLOOKUP(D:D,门店完成情况!B:H,7,0)</f>
        <v>是</v>
      </c>
      <c r="M15" s="7">
        <f t="shared" si="0"/>
        <v>56.2</v>
      </c>
      <c r="N15" s="7"/>
    </row>
    <row r="16" customHeight="1" spans="1:14">
      <c r="A16" s="7">
        <v>13</v>
      </c>
      <c r="B16" s="7">
        <v>12445</v>
      </c>
      <c r="C16" s="7" t="s">
        <v>401</v>
      </c>
      <c r="D16" s="7">
        <v>515</v>
      </c>
      <c r="E16" s="8" t="s">
        <v>60</v>
      </c>
      <c r="F16" s="7" t="s">
        <v>391</v>
      </c>
      <c r="G16" s="7">
        <v>488</v>
      </c>
      <c r="H16" s="6">
        <v>0</v>
      </c>
      <c r="I16" s="7">
        <v>49.5</v>
      </c>
      <c r="J16" s="7">
        <f t="shared" si="1"/>
        <v>49.5</v>
      </c>
      <c r="K16" s="7">
        <f t="shared" si="2"/>
        <v>-438.5</v>
      </c>
      <c r="L16" s="7" t="str">
        <f>VLOOKUP(D:D,门店完成情况!B:H,7,0)</f>
        <v>是</v>
      </c>
      <c r="M16" s="7">
        <f t="shared" si="0"/>
        <v>1.5</v>
      </c>
      <c r="N16" s="7">
        <f>ROUND(K16*0.02/2,0)</f>
        <v>-4</v>
      </c>
    </row>
    <row r="17" customHeight="1" spans="1:14">
      <c r="A17" s="7">
        <v>14</v>
      </c>
      <c r="B17" s="7">
        <v>12483</v>
      </c>
      <c r="C17" s="7" t="s">
        <v>402</v>
      </c>
      <c r="D17" s="7">
        <v>515</v>
      </c>
      <c r="E17" s="8" t="s">
        <v>60</v>
      </c>
      <c r="F17" s="7" t="s">
        <v>391</v>
      </c>
      <c r="G17" s="7">
        <v>487</v>
      </c>
      <c r="H17" s="6">
        <v>14</v>
      </c>
      <c r="I17" s="7">
        <v>405.52</v>
      </c>
      <c r="J17" s="7">
        <f t="shared" si="1"/>
        <v>419.52</v>
      </c>
      <c r="K17" s="7">
        <f t="shared" si="2"/>
        <v>-67.48</v>
      </c>
      <c r="L17" s="7" t="str">
        <f>VLOOKUP(D:D,门店完成情况!B:H,7,0)</f>
        <v>是</v>
      </c>
      <c r="M17" s="7">
        <f t="shared" si="0"/>
        <v>12.2</v>
      </c>
      <c r="N17" s="7">
        <f>ROUND(K17*0.02/2,0)</f>
        <v>-1</v>
      </c>
    </row>
    <row r="18" customHeight="1" spans="1:14">
      <c r="A18" s="7">
        <v>15</v>
      </c>
      <c r="B18" s="7">
        <v>990487</v>
      </c>
      <c r="C18" s="7" t="s">
        <v>403</v>
      </c>
      <c r="D18" s="7">
        <v>581</v>
      </c>
      <c r="E18" s="8" t="s">
        <v>49</v>
      </c>
      <c r="F18" s="7" t="s">
        <v>404</v>
      </c>
      <c r="G18" s="7">
        <v>1511</v>
      </c>
      <c r="H18" s="6">
        <v>0</v>
      </c>
      <c r="I18" s="7">
        <v>1877</v>
      </c>
      <c r="J18" s="7">
        <f t="shared" si="1"/>
        <v>1877</v>
      </c>
      <c r="K18" s="7">
        <f t="shared" si="2"/>
        <v>366</v>
      </c>
      <c r="L18" s="7" t="str">
        <f>VLOOKUP(D:D,门店完成情况!B:H,7,0)</f>
        <v>是</v>
      </c>
      <c r="M18" s="7">
        <f t="shared" si="0"/>
        <v>56.3</v>
      </c>
      <c r="N18" s="7"/>
    </row>
    <row r="19" customHeight="1" spans="1:14">
      <c r="A19" s="7">
        <v>16</v>
      </c>
      <c r="B19" s="7">
        <v>5641</v>
      </c>
      <c r="C19" s="7" t="s">
        <v>405</v>
      </c>
      <c r="D19" s="7">
        <v>581</v>
      </c>
      <c r="E19" s="8" t="s">
        <v>49</v>
      </c>
      <c r="F19" s="7" t="s">
        <v>385</v>
      </c>
      <c r="G19" s="7">
        <v>1373</v>
      </c>
      <c r="H19" s="6">
        <v>15</v>
      </c>
      <c r="I19" s="7">
        <v>1472.94</v>
      </c>
      <c r="J19" s="7">
        <f t="shared" si="1"/>
        <v>1487.94</v>
      </c>
      <c r="K19" s="7">
        <f t="shared" si="2"/>
        <v>114.94</v>
      </c>
      <c r="L19" s="7" t="str">
        <f>VLOOKUP(D:D,门店完成情况!B:H,7,0)</f>
        <v>是</v>
      </c>
      <c r="M19" s="7">
        <f t="shared" si="0"/>
        <v>44.2</v>
      </c>
      <c r="N19" s="7"/>
    </row>
    <row r="20" customHeight="1" spans="1:14">
      <c r="A20" s="7">
        <v>17</v>
      </c>
      <c r="B20" s="7">
        <v>7279</v>
      </c>
      <c r="C20" s="7" t="s">
        <v>406</v>
      </c>
      <c r="D20" s="7">
        <v>581</v>
      </c>
      <c r="E20" s="8" t="s">
        <v>49</v>
      </c>
      <c r="F20" s="7" t="s">
        <v>387</v>
      </c>
      <c r="G20" s="7">
        <v>1373</v>
      </c>
      <c r="H20" s="6">
        <v>222</v>
      </c>
      <c r="I20" s="7">
        <v>1470</v>
      </c>
      <c r="J20" s="7">
        <f t="shared" si="1"/>
        <v>1692</v>
      </c>
      <c r="K20" s="7">
        <f t="shared" si="2"/>
        <v>319</v>
      </c>
      <c r="L20" s="7" t="str">
        <f>VLOOKUP(D:D,门店完成情况!B:H,7,0)</f>
        <v>是</v>
      </c>
      <c r="M20" s="7">
        <f t="shared" si="0"/>
        <v>44.1</v>
      </c>
      <c r="N20" s="7"/>
    </row>
    <row r="21" customHeight="1" spans="1:14">
      <c r="A21" s="7">
        <v>18</v>
      </c>
      <c r="B21" s="7">
        <v>12487</v>
      </c>
      <c r="C21" s="7" t="s">
        <v>407</v>
      </c>
      <c r="D21" s="7">
        <v>581</v>
      </c>
      <c r="E21" s="8" t="s">
        <v>49</v>
      </c>
      <c r="F21" s="7" t="s">
        <v>408</v>
      </c>
      <c r="G21" s="7">
        <v>412</v>
      </c>
      <c r="H21" s="6">
        <v>0</v>
      </c>
      <c r="I21" s="7">
        <v>209</v>
      </c>
      <c r="J21" s="7">
        <f t="shared" si="1"/>
        <v>209</v>
      </c>
      <c r="K21" s="7">
        <f t="shared" si="2"/>
        <v>-203</v>
      </c>
      <c r="L21" s="7" t="str">
        <f>VLOOKUP(D:D,门店完成情况!B:H,7,0)</f>
        <v>是</v>
      </c>
      <c r="M21" s="7">
        <f t="shared" si="0"/>
        <v>6.3</v>
      </c>
      <c r="N21" s="7">
        <f>ROUND(K21*0.02/2,0)</f>
        <v>-2</v>
      </c>
    </row>
    <row r="22" customHeight="1" spans="1:14">
      <c r="A22" s="7">
        <v>19</v>
      </c>
      <c r="B22" s="7">
        <v>12494</v>
      </c>
      <c r="C22" s="7" t="s">
        <v>409</v>
      </c>
      <c r="D22" s="7">
        <v>581</v>
      </c>
      <c r="E22" s="8" t="s">
        <v>49</v>
      </c>
      <c r="F22" s="7" t="s">
        <v>408</v>
      </c>
      <c r="G22" s="7">
        <v>412</v>
      </c>
      <c r="H22" s="6">
        <v>0</v>
      </c>
      <c r="I22" s="7">
        <v>510</v>
      </c>
      <c r="J22" s="7">
        <f t="shared" si="1"/>
        <v>510</v>
      </c>
      <c r="K22" s="7">
        <f t="shared" si="2"/>
        <v>98</v>
      </c>
      <c r="L22" s="7" t="str">
        <f>VLOOKUP(D:D,门店完成情况!B:H,7,0)</f>
        <v>是</v>
      </c>
      <c r="M22" s="7">
        <f t="shared" si="0"/>
        <v>15.3</v>
      </c>
      <c r="N22" s="7"/>
    </row>
    <row r="23" customHeight="1" spans="1:14">
      <c r="A23" s="7">
        <v>20</v>
      </c>
      <c r="B23" s="7">
        <v>9749</v>
      </c>
      <c r="C23" s="7" t="s">
        <v>410</v>
      </c>
      <c r="D23" s="7">
        <v>740</v>
      </c>
      <c r="E23" s="8" t="s">
        <v>108</v>
      </c>
      <c r="F23" s="7" t="s">
        <v>387</v>
      </c>
      <c r="G23" s="7">
        <v>1224</v>
      </c>
      <c r="H23" s="6">
        <v>864.01</v>
      </c>
      <c r="I23" s="7">
        <v>1571.15</v>
      </c>
      <c r="J23" s="7">
        <f t="shared" si="1"/>
        <v>2435.16</v>
      </c>
      <c r="K23" s="7">
        <f t="shared" si="2"/>
        <v>1211.16</v>
      </c>
      <c r="L23" s="7" t="str">
        <f>VLOOKUP(D:D,门店完成情况!B:H,7,0)</f>
        <v>是</v>
      </c>
      <c r="M23" s="7">
        <f t="shared" si="0"/>
        <v>47.1</v>
      </c>
      <c r="N23" s="7"/>
    </row>
    <row r="24" customHeight="1" spans="1:14">
      <c r="A24" s="7">
        <v>21</v>
      </c>
      <c r="B24" s="7">
        <v>9328</v>
      </c>
      <c r="C24" s="7" t="s">
        <v>411</v>
      </c>
      <c r="D24" s="7">
        <v>740</v>
      </c>
      <c r="E24" s="8" t="s">
        <v>108</v>
      </c>
      <c r="F24" s="7" t="s">
        <v>385</v>
      </c>
      <c r="G24" s="7">
        <v>1224</v>
      </c>
      <c r="H24" s="6">
        <v>288</v>
      </c>
      <c r="I24" s="7">
        <v>877.93</v>
      </c>
      <c r="J24" s="7">
        <f t="shared" si="1"/>
        <v>1165.93</v>
      </c>
      <c r="K24" s="7">
        <f t="shared" si="2"/>
        <v>-58.0700000000002</v>
      </c>
      <c r="L24" s="7" t="str">
        <f>VLOOKUP(D:D,门店完成情况!B:H,7,0)</f>
        <v>是</v>
      </c>
      <c r="M24" s="7">
        <f t="shared" si="0"/>
        <v>26.3</v>
      </c>
      <c r="N24" s="7">
        <f>ROUND(K24*0.02,0)</f>
        <v>-1</v>
      </c>
    </row>
    <row r="25" customHeight="1" spans="1:14">
      <c r="A25" s="7">
        <v>22</v>
      </c>
      <c r="B25" s="7">
        <v>8972</v>
      </c>
      <c r="C25" s="7" t="s">
        <v>412</v>
      </c>
      <c r="D25" s="7">
        <v>712</v>
      </c>
      <c r="E25" s="8" t="s">
        <v>25</v>
      </c>
      <c r="F25" s="7" t="s">
        <v>387</v>
      </c>
      <c r="G25" s="7">
        <v>1496</v>
      </c>
      <c r="H25" s="6">
        <v>28</v>
      </c>
      <c r="I25" s="7">
        <v>1405.2</v>
      </c>
      <c r="J25" s="7">
        <f t="shared" si="1"/>
        <v>1433.2</v>
      </c>
      <c r="K25" s="7">
        <f t="shared" si="2"/>
        <v>-62.8</v>
      </c>
      <c r="L25" s="7" t="str">
        <f>VLOOKUP(D:D,门店完成情况!B:H,7,0)</f>
        <v>否</v>
      </c>
      <c r="M25" s="7"/>
      <c r="N25" s="7">
        <f>ROUND(K25*0.02,0)</f>
        <v>-1</v>
      </c>
    </row>
    <row r="26" customHeight="1" spans="1:14">
      <c r="A26" s="7">
        <v>23</v>
      </c>
      <c r="B26" s="7">
        <v>10650</v>
      </c>
      <c r="C26" s="7" t="s">
        <v>413</v>
      </c>
      <c r="D26" s="7">
        <v>712</v>
      </c>
      <c r="E26" s="8" t="s">
        <v>25</v>
      </c>
      <c r="F26" s="7" t="s">
        <v>385</v>
      </c>
      <c r="G26" s="7">
        <v>1347</v>
      </c>
      <c r="H26" s="6">
        <v>0</v>
      </c>
      <c r="I26" s="7">
        <v>726</v>
      </c>
      <c r="J26" s="7">
        <f t="shared" si="1"/>
        <v>726</v>
      </c>
      <c r="K26" s="7">
        <f t="shared" si="2"/>
        <v>-621</v>
      </c>
      <c r="L26" s="7" t="str">
        <f>VLOOKUP(D:D,门店完成情况!B:H,7,0)</f>
        <v>否</v>
      </c>
      <c r="M26" s="7"/>
      <c r="N26" s="7">
        <f>ROUND(K26*0.02,0)</f>
        <v>-12</v>
      </c>
    </row>
    <row r="27" customHeight="1" spans="1:14">
      <c r="A27" s="7">
        <v>24</v>
      </c>
      <c r="B27" s="7">
        <v>11487</v>
      </c>
      <c r="C27" s="7" t="s">
        <v>414</v>
      </c>
      <c r="D27" s="7">
        <v>712</v>
      </c>
      <c r="E27" s="8" t="s">
        <v>25</v>
      </c>
      <c r="F27" s="7" t="s">
        <v>387</v>
      </c>
      <c r="G27" s="7">
        <v>1496</v>
      </c>
      <c r="H27" s="6">
        <v>0</v>
      </c>
      <c r="I27" s="7">
        <v>915.9</v>
      </c>
      <c r="J27" s="7">
        <f t="shared" si="1"/>
        <v>915.9</v>
      </c>
      <c r="K27" s="7">
        <f t="shared" si="2"/>
        <v>-580.1</v>
      </c>
      <c r="L27" s="7" t="str">
        <f>VLOOKUP(D:D,门店完成情况!B:H,7,0)</f>
        <v>否</v>
      </c>
      <c r="M27" s="7"/>
      <c r="N27" s="7">
        <f>ROUND(K27*0.02,0)</f>
        <v>-12</v>
      </c>
    </row>
    <row r="28" customHeight="1" spans="1:14">
      <c r="A28" s="7">
        <v>25</v>
      </c>
      <c r="B28" s="7">
        <v>12189</v>
      </c>
      <c r="C28" s="7" t="s">
        <v>415</v>
      </c>
      <c r="D28" s="7">
        <v>712</v>
      </c>
      <c r="E28" s="8" t="s">
        <v>25</v>
      </c>
      <c r="F28" s="7" t="s">
        <v>387</v>
      </c>
      <c r="G28" s="7">
        <v>1496</v>
      </c>
      <c r="H28" s="6">
        <v>15</v>
      </c>
      <c r="I28" s="7">
        <v>1220</v>
      </c>
      <c r="J28" s="7">
        <f t="shared" si="1"/>
        <v>1235</v>
      </c>
      <c r="K28" s="7">
        <f t="shared" si="2"/>
        <v>-261</v>
      </c>
      <c r="L28" s="7" t="str">
        <f>VLOOKUP(D:D,门店完成情况!B:H,7,0)</f>
        <v>否</v>
      </c>
      <c r="M28" s="7"/>
      <c r="N28" s="7">
        <f>ROUND(K28*0.02,0)</f>
        <v>-5</v>
      </c>
    </row>
    <row r="29" customHeight="1" spans="1:14">
      <c r="A29" s="7">
        <v>26</v>
      </c>
      <c r="B29" s="7">
        <v>5519</v>
      </c>
      <c r="C29" s="7" t="s">
        <v>416</v>
      </c>
      <c r="D29" s="7">
        <v>578</v>
      </c>
      <c r="E29" s="8" t="s">
        <v>36</v>
      </c>
      <c r="F29" s="7" t="s">
        <v>417</v>
      </c>
      <c r="G29" s="7">
        <v>1199</v>
      </c>
      <c r="H29" s="6">
        <v>0</v>
      </c>
      <c r="I29" s="7">
        <v>2207</v>
      </c>
      <c r="J29" s="7">
        <f t="shared" si="1"/>
        <v>2207</v>
      </c>
      <c r="K29" s="7">
        <f t="shared" si="2"/>
        <v>1008</v>
      </c>
      <c r="L29" s="7" t="str">
        <f>VLOOKUP(D:D,门店完成情况!B:H,7,0)</f>
        <v>是</v>
      </c>
      <c r="M29" s="7">
        <f t="shared" ref="M29:M42" si="3">ROUND(I29*0.03,1)</f>
        <v>66.2</v>
      </c>
      <c r="N29" s="7"/>
    </row>
    <row r="30" customHeight="1" spans="1:14">
      <c r="A30" s="7">
        <v>27</v>
      </c>
      <c r="B30" s="7">
        <v>9331</v>
      </c>
      <c r="C30" s="7" t="s">
        <v>418</v>
      </c>
      <c r="D30" s="7">
        <v>578</v>
      </c>
      <c r="E30" s="8" t="s">
        <v>36</v>
      </c>
      <c r="F30" s="7" t="s">
        <v>385</v>
      </c>
      <c r="G30" s="7">
        <v>976</v>
      </c>
      <c r="H30" s="6">
        <v>288</v>
      </c>
      <c r="I30" s="7">
        <v>1068.9</v>
      </c>
      <c r="J30" s="7">
        <f t="shared" si="1"/>
        <v>1356.9</v>
      </c>
      <c r="K30" s="7">
        <f t="shared" si="2"/>
        <v>380.9</v>
      </c>
      <c r="L30" s="7" t="str">
        <f>VLOOKUP(D:D,门店完成情况!B:H,7,0)</f>
        <v>是</v>
      </c>
      <c r="M30" s="7">
        <f t="shared" si="3"/>
        <v>32.1</v>
      </c>
      <c r="N30" s="7"/>
    </row>
    <row r="31" customHeight="1" spans="1:14">
      <c r="A31" s="7">
        <v>28</v>
      </c>
      <c r="B31" s="7">
        <v>9140</v>
      </c>
      <c r="C31" s="7" t="s">
        <v>419</v>
      </c>
      <c r="D31" s="7">
        <v>578</v>
      </c>
      <c r="E31" s="8" t="s">
        <v>36</v>
      </c>
      <c r="F31" s="7" t="s">
        <v>417</v>
      </c>
      <c r="G31" s="7">
        <v>1199</v>
      </c>
      <c r="H31" s="6">
        <v>0</v>
      </c>
      <c r="I31" s="7">
        <v>1616</v>
      </c>
      <c r="J31" s="7">
        <f t="shared" si="1"/>
        <v>1616</v>
      </c>
      <c r="K31" s="7">
        <f t="shared" si="2"/>
        <v>417</v>
      </c>
      <c r="L31" s="7" t="str">
        <f>VLOOKUP(D:D,门店完成情况!B:H,7,0)</f>
        <v>是</v>
      </c>
      <c r="M31" s="7">
        <f t="shared" si="3"/>
        <v>48.5</v>
      </c>
      <c r="N31" s="7"/>
    </row>
    <row r="32" customHeight="1" spans="1:14">
      <c r="A32" s="7">
        <v>29</v>
      </c>
      <c r="B32" s="7">
        <v>12472</v>
      </c>
      <c r="C32" s="7" t="s">
        <v>420</v>
      </c>
      <c r="D32" s="7">
        <v>578</v>
      </c>
      <c r="E32" s="8" t="s">
        <v>36</v>
      </c>
      <c r="F32" s="7" t="s">
        <v>391</v>
      </c>
      <c r="G32" s="7">
        <v>330</v>
      </c>
      <c r="H32" s="6">
        <v>591</v>
      </c>
      <c r="I32" s="7">
        <v>1110.2</v>
      </c>
      <c r="J32" s="7">
        <f t="shared" si="1"/>
        <v>1701.2</v>
      </c>
      <c r="K32" s="7">
        <f t="shared" si="2"/>
        <v>1371.2</v>
      </c>
      <c r="L32" s="7" t="str">
        <f>VLOOKUP(D:D,门店完成情况!B:H,7,0)</f>
        <v>是</v>
      </c>
      <c r="M32" s="7">
        <f t="shared" si="3"/>
        <v>33.3</v>
      </c>
      <c r="N32" s="7"/>
    </row>
    <row r="33" customHeight="1" spans="1:14">
      <c r="A33" s="7">
        <v>30</v>
      </c>
      <c r="B33" s="7">
        <v>12465</v>
      </c>
      <c r="C33" s="7" t="s">
        <v>421</v>
      </c>
      <c r="D33" s="7">
        <v>578</v>
      </c>
      <c r="E33" s="8" t="s">
        <v>36</v>
      </c>
      <c r="F33" s="7" t="s">
        <v>391</v>
      </c>
      <c r="G33" s="7">
        <v>330</v>
      </c>
      <c r="H33" s="6">
        <v>0</v>
      </c>
      <c r="I33" s="7">
        <v>855.6</v>
      </c>
      <c r="J33" s="7">
        <f t="shared" si="1"/>
        <v>855.6</v>
      </c>
      <c r="K33" s="7">
        <f t="shared" si="2"/>
        <v>525.6</v>
      </c>
      <c r="L33" s="7" t="str">
        <f>VLOOKUP(D:D,门店完成情况!B:H,7,0)</f>
        <v>是</v>
      </c>
      <c r="M33" s="7">
        <f t="shared" si="3"/>
        <v>25.7</v>
      </c>
      <c r="N33" s="7"/>
    </row>
    <row r="34" customHeight="1" spans="1:14">
      <c r="A34" s="7">
        <v>31</v>
      </c>
      <c r="B34" s="7">
        <v>9682</v>
      </c>
      <c r="C34" s="7" t="s">
        <v>422</v>
      </c>
      <c r="D34" s="7">
        <v>103639</v>
      </c>
      <c r="E34" s="8" t="s">
        <v>66</v>
      </c>
      <c r="F34" s="7" t="s">
        <v>385</v>
      </c>
      <c r="G34" s="7">
        <v>932.6</v>
      </c>
      <c r="H34" s="6">
        <v>288</v>
      </c>
      <c r="I34" s="7">
        <v>658.74</v>
      </c>
      <c r="J34" s="7">
        <f t="shared" si="1"/>
        <v>946.74</v>
      </c>
      <c r="K34" s="7">
        <f t="shared" si="2"/>
        <v>14.14</v>
      </c>
      <c r="L34" s="7" t="str">
        <f>VLOOKUP(D:D,门店完成情况!B:H,7,0)</f>
        <v>是</v>
      </c>
      <c r="M34" s="7">
        <f t="shared" si="3"/>
        <v>19.8</v>
      </c>
      <c r="N34" s="7"/>
    </row>
    <row r="35" customHeight="1" spans="1:14">
      <c r="A35" s="7">
        <v>32</v>
      </c>
      <c r="B35" s="7">
        <v>11382</v>
      </c>
      <c r="C35" s="7" t="s">
        <v>423</v>
      </c>
      <c r="D35" s="7">
        <v>103639</v>
      </c>
      <c r="E35" s="8" t="s">
        <v>66</v>
      </c>
      <c r="F35" s="7" t="s">
        <v>387</v>
      </c>
      <c r="G35" s="7">
        <v>1036.3</v>
      </c>
      <c r="H35" s="6">
        <v>288</v>
      </c>
      <c r="I35" s="7">
        <v>1170.9</v>
      </c>
      <c r="J35" s="7">
        <f t="shared" si="1"/>
        <v>1458.9</v>
      </c>
      <c r="K35" s="7">
        <f t="shared" si="2"/>
        <v>422.6</v>
      </c>
      <c r="L35" s="7" t="str">
        <f>VLOOKUP(D:D,门店完成情况!B:H,7,0)</f>
        <v>是</v>
      </c>
      <c r="M35" s="7">
        <f t="shared" si="3"/>
        <v>35.1</v>
      </c>
      <c r="N35" s="7"/>
    </row>
    <row r="36" customHeight="1" spans="1:14">
      <c r="A36" s="7">
        <v>33</v>
      </c>
      <c r="B36" s="7">
        <v>12164</v>
      </c>
      <c r="C36" s="7" t="s">
        <v>424</v>
      </c>
      <c r="D36" s="7">
        <v>103639</v>
      </c>
      <c r="E36" s="8" t="s">
        <v>66</v>
      </c>
      <c r="F36" s="7" t="s">
        <v>387</v>
      </c>
      <c r="G36" s="7">
        <v>1036.3</v>
      </c>
      <c r="H36" s="6">
        <v>0</v>
      </c>
      <c r="I36" s="7">
        <v>762.5</v>
      </c>
      <c r="J36" s="7">
        <f t="shared" si="1"/>
        <v>762.5</v>
      </c>
      <c r="K36" s="7">
        <f t="shared" si="2"/>
        <v>-273.8</v>
      </c>
      <c r="L36" s="7" t="str">
        <f>VLOOKUP(D:D,门店完成情况!B:H,7,0)</f>
        <v>是</v>
      </c>
      <c r="M36" s="7">
        <f t="shared" si="3"/>
        <v>22.9</v>
      </c>
      <c r="N36" s="7">
        <f>ROUND(K36*0.02,0)</f>
        <v>-5</v>
      </c>
    </row>
    <row r="37" customHeight="1" spans="1:14">
      <c r="A37" s="7">
        <v>34</v>
      </c>
      <c r="B37" s="7">
        <v>12454</v>
      </c>
      <c r="C37" s="7" t="s">
        <v>425</v>
      </c>
      <c r="D37" s="7">
        <v>103639</v>
      </c>
      <c r="E37" s="8" t="s">
        <v>66</v>
      </c>
      <c r="F37" s="7" t="s">
        <v>391</v>
      </c>
      <c r="G37" s="7">
        <v>310.8</v>
      </c>
      <c r="H37" s="6">
        <v>0</v>
      </c>
      <c r="I37" s="7">
        <v>311.8</v>
      </c>
      <c r="J37" s="7">
        <f t="shared" si="1"/>
        <v>311.8</v>
      </c>
      <c r="K37" s="7">
        <f t="shared" si="2"/>
        <v>1</v>
      </c>
      <c r="L37" s="7" t="str">
        <f>VLOOKUP(D:D,门店完成情况!B:H,7,0)</f>
        <v>是</v>
      </c>
      <c r="M37" s="7">
        <f t="shared" si="3"/>
        <v>9.4</v>
      </c>
      <c r="N37" s="7"/>
    </row>
    <row r="38" customHeight="1" spans="1:14">
      <c r="A38" s="7">
        <v>35</v>
      </c>
      <c r="B38" s="7">
        <v>6494</v>
      </c>
      <c r="C38" s="7" t="s">
        <v>426</v>
      </c>
      <c r="D38" s="7">
        <v>707</v>
      </c>
      <c r="E38" s="8" t="s">
        <v>24</v>
      </c>
      <c r="F38" s="7" t="s">
        <v>427</v>
      </c>
      <c r="G38" s="7">
        <v>1175</v>
      </c>
      <c r="H38" s="6">
        <v>1440</v>
      </c>
      <c r="I38" s="7">
        <v>846.3</v>
      </c>
      <c r="J38" s="7">
        <f t="shared" si="1"/>
        <v>2286.3</v>
      </c>
      <c r="K38" s="7">
        <f t="shared" si="2"/>
        <v>1111.3</v>
      </c>
      <c r="L38" s="7" t="str">
        <f>VLOOKUP(D:D,门店完成情况!B:H,7,0)</f>
        <v>是</v>
      </c>
      <c r="M38" s="7">
        <f t="shared" si="3"/>
        <v>25.4</v>
      </c>
      <c r="N38" s="7"/>
    </row>
    <row r="39" customHeight="1" spans="1:14">
      <c r="A39" s="7">
        <v>36</v>
      </c>
      <c r="B39" s="7">
        <v>10951</v>
      </c>
      <c r="C39" s="7" t="s">
        <v>428</v>
      </c>
      <c r="D39" s="7">
        <v>707</v>
      </c>
      <c r="E39" s="8" t="s">
        <v>24</v>
      </c>
      <c r="F39" s="7" t="s">
        <v>385</v>
      </c>
      <c r="G39" s="7">
        <v>1057</v>
      </c>
      <c r="H39" s="6">
        <v>0</v>
      </c>
      <c r="I39" s="7">
        <v>598.5</v>
      </c>
      <c r="J39" s="7">
        <f t="shared" si="1"/>
        <v>598.5</v>
      </c>
      <c r="K39" s="7">
        <f t="shared" si="2"/>
        <v>-458.5</v>
      </c>
      <c r="L39" s="7" t="str">
        <f>VLOOKUP(D:D,门店完成情况!B:H,7,0)</f>
        <v>是</v>
      </c>
      <c r="M39" s="7">
        <f t="shared" si="3"/>
        <v>18</v>
      </c>
      <c r="N39" s="7">
        <f>ROUND(K39*0.02,0)</f>
        <v>-9</v>
      </c>
    </row>
    <row r="40" customHeight="1" spans="1:14">
      <c r="A40" s="7">
        <v>37</v>
      </c>
      <c r="B40" s="7">
        <v>10952</v>
      </c>
      <c r="C40" s="7" t="s">
        <v>429</v>
      </c>
      <c r="D40" s="7">
        <v>707</v>
      </c>
      <c r="E40" s="8" t="s">
        <v>24</v>
      </c>
      <c r="F40" s="7" t="s">
        <v>427</v>
      </c>
      <c r="G40" s="7">
        <v>1175</v>
      </c>
      <c r="H40" s="6">
        <v>14</v>
      </c>
      <c r="I40" s="7">
        <v>707.3</v>
      </c>
      <c r="J40" s="7">
        <f t="shared" si="1"/>
        <v>721.3</v>
      </c>
      <c r="K40" s="7">
        <f t="shared" si="2"/>
        <v>-453.7</v>
      </c>
      <c r="L40" s="7" t="str">
        <f>VLOOKUP(D:D,门店完成情况!B:H,7,0)</f>
        <v>是</v>
      </c>
      <c r="M40" s="7">
        <f t="shared" si="3"/>
        <v>21.2</v>
      </c>
      <c r="N40" s="7">
        <f>ROUND(K40*0.02,0)</f>
        <v>-9</v>
      </c>
    </row>
    <row r="41" customHeight="1" spans="1:14">
      <c r="A41" s="7">
        <v>38</v>
      </c>
      <c r="B41" s="7">
        <v>11797</v>
      </c>
      <c r="C41" s="7" t="s">
        <v>430</v>
      </c>
      <c r="D41" s="7">
        <v>707</v>
      </c>
      <c r="E41" s="8" t="s">
        <v>24</v>
      </c>
      <c r="F41" s="7" t="s">
        <v>427</v>
      </c>
      <c r="G41" s="7">
        <v>1175</v>
      </c>
      <c r="H41" s="6">
        <v>590</v>
      </c>
      <c r="I41" s="7">
        <v>867.6</v>
      </c>
      <c r="J41" s="7">
        <f t="shared" si="1"/>
        <v>1457.6</v>
      </c>
      <c r="K41" s="7">
        <f t="shared" si="2"/>
        <v>282.6</v>
      </c>
      <c r="L41" s="7" t="str">
        <f>VLOOKUP(D:D,门店完成情况!B:H,7,0)</f>
        <v>是</v>
      </c>
      <c r="M41" s="7">
        <f t="shared" si="3"/>
        <v>26</v>
      </c>
      <c r="N41" s="7"/>
    </row>
    <row r="42" customHeight="1" spans="1:14">
      <c r="A42" s="7">
        <v>39</v>
      </c>
      <c r="B42" s="7">
        <v>12490</v>
      </c>
      <c r="C42" s="7" t="s">
        <v>431</v>
      </c>
      <c r="D42" s="7">
        <v>707</v>
      </c>
      <c r="E42" s="8" t="s">
        <v>24</v>
      </c>
      <c r="F42" s="7" t="s">
        <v>391</v>
      </c>
      <c r="G42" s="7">
        <v>118</v>
      </c>
      <c r="H42" s="6">
        <v>0</v>
      </c>
      <c r="I42" s="7">
        <v>49.5</v>
      </c>
      <c r="J42" s="7">
        <f t="shared" si="1"/>
        <v>49.5</v>
      </c>
      <c r="K42" s="7">
        <f t="shared" si="2"/>
        <v>-68.5</v>
      </c>
      <c r="L42" s="7" t="str">
        <f>VLOOKUP(D:D,门店完成情况!B:H,7,0)</f>
        <v>是</v>
      </c>
      <c r="M42" s="7">
        <f t="shared" si="3"/>
        <v>1.5</v>
      </c>
      <c r="N42" s="7">
        <f>ROUND(K42*0.02/2,0)</f>
        <v>-1</v>
      </c>
    </row>
    <row r="43" customHeight="1" spans="1:14">
      <c r="A43" s="7">
        <v>40</v>
      </c>
      <c r="B43" s="7">
        <v>10893</v>
      </c>
      <c r="C43" s="7" t="s">
        <v>432</v>
      </c>
      <c r="D43" s="7">
        <v>743</v>
      </c>
      <c r="E43" s="8" t="s">
        <v>65</v>
      </c>
      <c r="F43" s="7" t="s">
        <v>385</v>
      </c>
      <c r="G43" s="7">
        <v>1000</v>
      </c>
      <c r="H43" s="6">
        <v>576</v>
      </c>
      <c r="I43" s="7">
        <v>1038.58</v>
      </c>
      <c r="J43" s="7">
        <f t="shared" si="1"/>
        <v>1614.58</v>
      </c>
      <c r="K43" s="7">
        <f t="shared" si="2"/>
        <v>614.58</v>
      </c>
      <c r="L43" s="7" t="str">
        <f>VLOOKUP(D:D,门店完成情况!B:H,7,0)</f>
        <v>否</v>
      </c>
      <c r="M43" s="7"/>
      <c r="N43" s="7"/>
    </row>
    <row r="44" customHeight="1" spans="1:14">
      <c r="A44" s="7">
        <v>41</v>
      </c>
      <c r="B44" s="7">
        <v>11761</v>
      </c>
      <c r="C44" s="7" t="s">
        <v>433</v>
      </c>
      <c r="D44" s="7">
        <v>743</v>
      </c>
      <c r="E44" s="8" t="s">
        <v>65</v>
      </c>
      <c r="F44" s="7" t="s">
        <v>387</v>
      </c>
      <c r="G44" s="7">
        <v>1000</v>
      </c>
      <c r="H44" s="6">
        <v>0</v>
      </c>
      <c r="I44" s="7">
        <v>585</v>
      </c>
      <c r="J44" s="7">
        <f t="shared" si="1"/>
        <v>585</v>
      </c>
      <c r="K44" s="7">
        <f t="shared" si="2"/>
        <v>-415</v>
      </c>
      <c r="L44" s="7" t="str">
        <f>VLOOKUP(D:D,门店完成情况!B:H,7,0)</f>
        <v>否</v>
      </c>
      <c r="M44" s="7"/>
      <c r="N44" s="7">
        <f>ROUND(K44*0.02,0)</f>
        <v>-8</v>
      </c>
    </row>
    <row r="45" customHeight="1" spans="1:14">
      <c r="A45" s="7">
        <v>42</v>
      </c>
      <c r="B45" s="7">
        <v>12163</v>
      </c>
      <c r="C45" s="7" t="s">
        <v>434</v>
      </c>
      <c r="D45" s="7">
        <v>743</v>
      </c>
      <c r="E45" s="8" t="s">
        <v>65</v>
      </c>
      <c r="F45" s="7" t="s">
        <v>435</v>
      </c>
      <c r="G45" s="7">
        <v>1000</v>
      </c>
      <c r="H45" s="6">
        <v>0</v>
      </c>
      <c r="I45" s="7">
        <v>710</v>
      </c>
      <c r="J45" s="7">
        <f t="shared" si="1"/>
        <v>710</v>
      </c>
      <c r="K45" s="7">
        <f t="shared" si="2"/>
        <v>-290</v>
      </c>
      <c r="L45" s="7" t="str">
        <f>VLOOKUP(D:D,门店完成情况!B:H,7,0)</f>
        <v>否</v>
      </c>
      <c r="M45" s="7"/>
      <c r="N45" s="7">
        <f>ROUND(K45*0.02/2,0)</f>
        <v>-3</v>
      </c>
    </row>
    <row r="46" customHeight="1" spans="1:14">
      <c r="A46" s="7">
        <v>43</v>
      </c>
      <c r="B46" s="7">
        <v>12488</v>
      </c>
      <c r="C46" s="7" t="s">
        <v>436</v>
      </c>
      <c r="D46" s="7">
        <v>743</v>
      </c>
      <c r="E46" s="8" t="s">
        <v>65</v>
      </c>
      <c r="F46" s="7" t="s">
        <v>437</v>
      </c>
      <c r="G46" s="7">
        <v>642</v>
      </c>
      <c r="H46" s="6">
        <v>0</v>
      </c>
      <c r="I46" s="7">
        <v>304</v>
      </c>
      <c r="J46" s="7">
        <f t="shared" si="1"/>
        <v>304</v>
      </c>
      <c r="K46" s="7">
        <f t="shared" si="2"/>
        <v>-338</v>
      </c>
      <c r="L46" s="7" t="str">
        <f>VLOOKUP(D:D,门店完成情况!B:H,7,0)</f>
        <v>否</v>
      </c>
      <c r="M46" s="7"/>
      <c r="N46" s="7">
        <f>ROUND(K46*0.02/2,0)</f>
        <v>-3</v>
      </c>
    </row>
    <row r="47" customHeight="1" spans="1:14">
      <c r="A47" s="7">
        <v>44</v>
      </c>
      <c r="B47" s="7">
        <v>6306</v>
      </c>
      <c r="C47" s="7" t="s">
        <v>438</v>
      </c>
      <c r="D47" s="7">
        <v>103199</v>
      </c>
      <c r="E47" s="8" t="s">
        <v>76</v>
      </c>
      <c r="F47" s="7" t="s">
        <v>439</v>
      </c>
      <c r="G47" s="7">
        <v>1054.3</v>
      </c>
      <c r="H47" s="6">
        <v>0</v>
      </c>
      <c r="I47" s="7">
        <v>1289.52</v>
      </c>
      <c r="J47" s="7">
        <f t="shared" si="1"/>
        <v>1289.52</v>
      </c>
      <c r="K47" s="7">
        <f t="shared" si="2"/>
        <v>235.22</v>
      </c>
      <c r="L47" s="7" t="str">
        <f>VLOOKUP(D:D,门店完成情况!B:H,7,0)</f>
        <v>是</v>
      </c>
      <c r="M47" s="7">
        <f t="shared" ref="M47:M73" si="4">ROUND(I47*0.03,1)</f>
        <v>38.7</v>
      </c>
      <c r="N47" s="7"/>
    </row>
    <row r="48" customHeight="1" spans="1:14">
      <c r="A48" s="7">
        <v>45</v>
      </c>
      <c r="B48" s="7">
        <v>11796</v>
      </c>
      <c r="C48" s="7" t="s">
        <v>440</v>
      </c>
      <c r="D48" s="7">
        <v>103199</v>
      </c>
      <c r="E48" s="8" t="s">
        <v>76</v>
      </c>
      <c r="F48" s="7" t="s">
        <v>385</v>
      </c>
      <c r="G48" s="7">
        <v>1054.35</v>
      </c>
      <c r="H48" s="6">
        <v>0</v>
      </c>
      <c r="I48" s="7">
        <v>1469.6</v>
      </c>
      <c r="J48" s="7">
        <f t="shared" si="1"/>
        <v>1469.6</v>
      </c>
      <c r="K48" s="7">
        <f t="shared" si="2"/>
        <v>415.25</v>
      </c>
      <c r="L48" s="7" t="str">
        <f>VLOOKUP(D:D,门店完成情况!B:H,7,0)</f>
        <v>是</v>
      </c>
      <c r="M48" s="7">
        <f t="shared" si="4"/>
        <v>44.1</v>
      </c>
      <c r="N48" s="7"/>
    </row>
    <row r="49" customHeight="1" spans="1:14">
      <c r="A49" s="7">
        <v>46</v>
      </c>
      <c r="B49" s="7">
        <v>12190</v>
      </c>
      <c r="C49" s="7" t="s">
        <v>441</v>
      </c>
      <c r="D49" s="7">
        <v>103199</v>
      </c>
      <c r="E49" s="8" t="s">
        <v>76</v>
      </c>
      <c r="F49" s="7" t="s">
        <v>439</v>
      </c>
      <c r="G49" s="7">
        <v>1054.35</v>
      </c>
      <c r="H49" s="6">
        <v>864</v>
      </c>
      <c r="I49" s="7">
        <v>1252.2</v>
      </c>
      <c r="J49" s="7">
        <f t="shared" si="1"/>
        <v>2116.2</v>
      </c>
      <c r="K49" s="7">
        <f t="shared" si="2"/>
        <v>1061.85</v>
      </c>
      <c r="L49" s="7" t="str">
        <f>VLOOKUP(D:D,门店完成情况!B:H,7,0)</f>
        <v>是</v>
      </c>
      <c r="M49" s="7">
        <f t="shared" si="4"/>
        <v>37.6</v>
      </c>
      <c r="N49" s="7"/>
    </row>
    <row r="50" customHeight="1" spans="1:14">
      <c r="A50" s="7">
        <v>47</v>
      </c>
      <c r="B50" s="7">
        <v>7666</v>
      </c>
      <c r="C50" s="7" t="s">
        <v>442</v>
      </c>
      <c r="D50" s="7">
        <v>741</v>
      </c>
      <c r="E50" s="8" t="s">
        <v>130</v>
      </c>
      <c r="F50" s="7" t="s">
        <v>385</v>
      </c>
      <c r="G50" s="7">
        <v>554</v>
      </c>
      <c r="H50" s="6">
        <v>0</v>
      </c>
      <c r="I50" s="7">
        <v>589.2</v>
      </c>
      <c r="J50" s="7">
        <f t="shared" si="1"/>
        <v>589.2</v>
      </c>
      <c r="K50" s="7">
        <f t="shared" si="2"/>
        <v>35.2</v>
      </c>
      <c r="L50" s="7" t="str">
        <f>VLOOKUP(D:D,门店完成情况!B:H,7,0)</f>
        <v>是</v>
      </c>
      <c r="M50" s="7">
        <f t="shared" si="4"/>
        <v>17.7</v>
      </c>
      <c r="N50" s="7"/>
    </row>
    <row r="51" customHeight="1" spans="1:14">
      <c r="A51" s="7">
        <v>48</v>
      </c>
      <c r="B51" s="7">
        <v>12486</v>
      </c>
      <c r="C51" s="7" t="s">
        <v>443</v>
      </c>
      <c r="D51" s="7">
        <v>741</v>
      </c>
      <c r="E51" s="8" t="s">
        <v>130</v>
      </c>
      <c r="F51" s="7" t="s">
        <v>444</v>
      </c>
      <c r="G51" s="7">
        <v>222</v>
      </c>
      <c r="H51" s="6">
        <v>0</v>
      </c>
      <c r="I51" s="7">
        <v>366.6</v>
      </c>
      <c r="J51" s="7">
        <f t="shared" si="1"/>
        <v>366.6</v>
      </c>
      <c r="K51" s="7">
        <f t="shared" si="2"/>
        <v>144.6</v>
      </c>
      <c r="L51" s="7" t="str">
        <f>VLOOKUP(D:D,门店完成情况!B:H,7,0)</f>
        <v>是</v>
      </c>
      <c r="M51" s="7">
        <f t="shared" si="4"/>
        <v>11</v>
      </c>
      <c r="N51" s="7"/>
    </row>
    <row r="52" customHeight="1" spans="1:14">
      <c r="A52" s="7">
        <v>49</v>
      </c>
      <c r="B52" s="7">
        <v>12204</v>
      </c>
      <c r="C52" s="7" t="s">
        <v>445</v>
      </c>
      <c r="D52" s="7">
        <v>741</v>
      </c>
      <c r="E52" s="8" t="s">
        <v>130</v>
      </c>
      <c r="F52" s="7" t="s">
        <v>446</v>
      </c>
      <c r="G52" s="7">
        <v>332</v>
      </c>
      <c r="H52" s="6">
        <v>15</v>
      </c>
      <c r="I52" s="7">
        <v>304.3</v>
      </c>
      <c r="J52" s="7">
        <f t="shared" si="1"/>
        <v>319.3</v>
      </c>
      <c r="K52" s="7">
        <f t="shared" si="2"/>
        <v>-12.7</v>
      </c>
      <c r="L52" s="7" t="str">
        <f>VLOOKUP(D:D,门店完成情况!B:H,7,0)</f>
        <v>是</v>
      </c>
      <c r="M52" s="7">
        <f t="shared" si="4"/>
        <v>9.1</v>
      </c>
      <c r="N52" s="7"/>
    </row>
    <row r="53" customHeight="1" spans="1:14">
      <c r="A53" s="7">
        <v>50</v>
      </c>
      <c r="B53" s="7">
        <v>6303</v>
      </c>
      <c r="C53" s="7" t="s">
        <v>447</v>
      </c>
      <c r="D53" s="7">
        <v>585</v>
      </c>
      <c r="E53" s="8" t="s">
        <v>28</v>
      </c>
      <c r="F53" s="7" t="s">
        <v>385</v>
      </c>
      <c r="G53" s="7">
        <v>1085</v>
      </c>
      <c r="H53" s="6">
        <v>0</v>
      </c>
      <c r="I53" s="7">
        <v>398.83</v>
      </c>
      <c r="J53" s="7">
        <f t="shared" si="1"/>
        <v>398.83</v>
      </c>
      <c r="K53" s="7">
        <f t="shared" si="2"/>
        <v>-686.17</v>
      </c>
      <c r="L53" s="7" t="str">
        <f>VLOOKUP(D:D,门店完成情况!B:H,7,0)</f>
        <v>是</v>
      </c>
      <c r="M53" s="7">
        <f t="shared" si="4"/>
        <v>12</v>
      </c>
      <c r="N53" s="7">
        <f>ROUND(K53*0.02,0)</f>
        <v>-14</v>
      </c>
    </row>
    <row r="54" customHeight="1" spans="1:14">
      <c r="A54" s="7">
        <v>51</v>
      </c>
      <c r="B54" s="7">
        <v>7046</v>
      </c>
      <c r="C54" s="7" t="s">
        <v>448</v>
      </c>
      <c r="D54" s="7">
        <v>585</v>
      </c>
      <c r="E54" s="8" t="s">
        <v>28</v>
      </c>
      <c r="F54" s="7" t="s">
        <v>387</v>
      </c>
      <c r="G54" s="7">
        <v>1205</v>
      </c>
      <c r="H54" s="6">
        <v>496</v>
      </c>
      <c r="I54" s="7">
        <v>838.35</v>
      </c>
      <c r="J54" s="7">
        <f t="shared" si="1"/>
        <v>1334.35</v>
      </c>
      <c r="K54" s="7">
        <f t="shared" si="2"/>
        <v>129.35</v>
      </c>
      <c r="L54" s="7" t="str">
        <f>VLOOKUP(D:D,门店完成情况!B:H,7,0)</f>
        <v>是</v>
      </c>
      <c r="M54" s="7">
        <f t="shared" si="4"/>
        <v>25.2</v>
      </c>
      <c r="N54" s="7"/>
    </row>
    <row r="55" customHeight="1" spans="1:14">
      <c r="A55" s="7">
        <v>52</v>
      </c>
      <c r="B55" s="7">
        <v>11639</v>
      </c>
      <c r="C55" s="7" t="s">
        <v>449</v>
      </c>
      <c r="D55" s="7">
        <v>585</v>
      </c>
      <c r="E55" s="8" t="s">
        <v>28</v>
      </c>
      <c r="F55" s="7" t="s">
        <v>387</v>
      </c>
      <c r="G55" s="7">
        <v>1205</v>
      </c>
      <c r="H55" s="6">
        <v>1674.01</v>
      </c>
      <c r="I55" s="7">
        <v>610.15</v>
      </c>
      <c r="J55" s="7">
        <f t="shared" si="1"/>
        <v>2284.16</v>
      </c>
      <c r="K55" s="7">
        <f t="shared" si="2"/>
        <v>1079.16</v>
      </c>
      <c r="L55" s="7" t="str">
        <f>VLOOKUP(D:D,门店完成情况!B:H,7,0)</f>
        <v>是</v>
      </c>
      <c r="M55" s="7">
        <f t="shared" si="4"/>
        <v>18.3</v>
      </c>
      <c r="N55" s="7"/>
    </row>
    <row r="56" customHeight="1" spans="1:14">
      <c r="A56" s="7">
        <v>53</v>
      </c>
      <c r="B56" s="7">
        <v>12449</v>
      </c>
      <c r="C56" s="7" t="s">
        <v>450</v>
      </c>
      <c r="D56" s="7">
        <v>585</v>
      </c>
      <c r="E56" s="8" t="s">
        <v>28</v>
      </c>
      <c r="F56" s="7" t="s">
        <v>391</v>
      </c>
      <c r="G56" s="7">
        <v>482</v>
      </c>
      <c r="H56" s="6">
        <v>223</v>
      </c>
      <c r="I56" s="7">
        <v>331</v>
      </c>
      <c r="J56" s="7">
        <f t="shared" si="1"/>
        <v>554</v>
      </c>
      <c r="K56" s="7">
        <f t="shared" si="2"/>
        <v>72</v>
      </c>
      <c r="L56" s="7" t="str">
        <f>VLOOKUP(D:D,门店完成情况!B:H,7,0)</f>
        <v>是</v>
      </c>
      <c r="M56" s="7">
        <f t="shared" si="4"/>
        <v>9.9</v>
      </c>
      <c r="N56" s="7"/>
    </row>
    <row r="57" customHeight="1" spans="1:14">
      <c r="A57" s="7">
        <v>54</v>
      </c>
      <c r="B57" s="7">
        <v>12212</v>
      </c>
      <c r="C57" s="7" t="s">
        <v>451</v>
      </c>
      <c r="D57" s="7">
        <v>585</v>
      </c>
      <c r="E57" s="8" t="s">
        <v>28</v>
      </c>
      <c r="F57" s="7" t="s">
        <v>391</v>
      </c>
      <c r="G57" s="7">
        <v>723</v>
      </c>
      <c r="H57" s="6">
        <v>432.02</v>
      </c>
      <c r="I57" s="7">
        <v>578.73</v>
      </c>
      <c r="J57" s="7">
        <f t="shared" si="1"/>
        <v>1010.75</v>
      </c>
      <c r="K57" s="7">
        <f t="shared" si="2"/>
        <v>287.75</v>
      </c>
      <c r="L57" s="7" t="str">
        <f>VLOOKUP(D:D,门店完成情况!B:H,7,0)</f>
        <v>是</v>
      </c>
      <c r="M57" s="7">
        <f t="shared" si="4"/>
        <v>17.4</v>
      </c>
      <c r="N57" s="7"/>
    </row>
    <row r="58" customHeight="1" spans="1:14">
      <c r="A58" s="7">
        <v>55</v>
      </c>
      <c r="B58" s="7">
        <v>5527</v>
      </c>
      <c r="C58" s="7" t="s">
        <v>452</v>
      </c>
      <c r="D58" s="7">
        <v>511</v>
      </c>
      <c r="E58" s="8" t="s">
        <v>59</v>
      </c>
      <c r="F58" s="7" t="s">
        <v>385</v>
      </c>
      <c r="G58" s="7">
        <v>932</v>
      </c>
      <c r="H58" s="6">
        <v>604</v>
      </c>
      <c r="I58" s="7">
        <v>1597.55</v>
      </c>
      <c r="J58" s="7">
        <f t="shared" si="1"/>
        <v>2201.55</v>
      </c>
      <c r="K58" s="7">
        <f t="shared" si="2"/>
        <v>1269.55</v>
      </c>
      <c r="L58" s="7" t="str">
        <f>VLOOKUP(D:D,门店完成情况!B:H,7,0)</f>
        <v>是</v>
      </c>
      <c r="M58" s="7">
        <f t="shared" si="4"/>
        <v>47.9</v>
      </c>
      <c r="N58" s="7"/>
    </row>
    <row r="59" customHeight="1" spans="1:14">
      <c r="A59" s="7">
        <v>56</v>
      </c>
      <c r="B59" s="7">
        <v>11602</v>
      </c>
      <c r="C59" s="7" t="s">
        <v>453</v>
      </c>
      <c r="D59" s="7">
        <v>511</v>
      </c>
      <c r="E59" s="8" t="s">
        <v>59</v>
      </c>
      <c r="F59" s="7" t="s">
        <v>387</v>
      </c>
      <c r="G59" s="7">
        <v>932</v>
      </c>
      <c r="H59" s="6">
        <v>0</v>
      </c>
      <c r="I59" s="7">
        <v>1290.5</v>
      </c>
      <c r="J59" s="7">
        <f t="shared" si="1"/>
        <v>1290.5</v>
      </c>
      <c r="K59" s="7">
        <f t="shared" si="2"/>
        <v>358.5</v>
      </c>
      <c r="L59" s="7" t="str">
        <f>VLOOKUP(D:D,门店完成情况!B:H,7,0)</f>
        <v>是</v>
      </c>
      <c r="M59" s="7">
        <f t="shared" si="4"/>
        <v>38.7</v>
      </c>
      <c r="N59" s="7"/>
    </row>
    <row r="60" customHeight="1" spans="1:14">
      <c r="A60" s="7">
        <v>57</v>
      </c>
      <c r="B60" s="7">
        <v>11876</v>
      </c>
      <c r="C60" s="7" t="s">
        <v>454</v>
      </c>
      <c r="D60" s="7">
        <v>511</v>
      </c>
      <c r="E60" s="8" t="s">
        <v>59</v>
      </c>
      <c r="F60" s="7" t="s">
        <v>387</v>
      </c>
      <c r="G60" s="7">
        <v>655</v>
      </c>
      <c r="H60" s="6">
        <v>0</v>
      </c>
      <c r="I60" s="7">
        <v>832.8</v>
      </c>
      <c r="J60" s="7">
        <f t="shared" si="1"/>
        <v>832.8</v>
      </c>
      <c r="K60" s="7">
        <f t="shared" si="2"/>
        <v>177.8</v>
      </c>
      <c r="L60" s="7" t="str">
        <f>VLOOKUP(D:D,门店完成情况!B:H,7,0)</f>
        <v>是</v>
      </c>
      <c r="M60" s="7">
        <f t="shared" si="4"/>
        <v>25</v>
      </c>
      <c r="N60" s="7"/>
    </row>
    <row r="61" customHeight="1" spans="1:14">
      <c r="A61" s="7">
        <v>58</v>
      </c>
      <c r="B61" s="7">
        <v>11829</v>
      </c>
      <c r="C61" s="7" t="s">
        <v>455</v>
      </c>
      <c r="D61" s="7">
        <v>511</v>
      </c>
      <c r="E61" s="8" t="s">
        <v>59</v>
      </c>
      <c r="F61" s="7" t="s">
        <v>387</v>
      </c>
      <c r="G61" s="7">
        <v>932</v>
      </c>
      <c r="H61" s="6">
        <v>0</v>
      </c>
      <c r="I61" s="7">
        <v>1701.1</v>
      </c>
      <c r="J61" s="7">
        <f t="shared" si="1"/>
        <v>1701.1</v>
      </c>
      <c r="K61" s="7">
        <f t="shared" si="2"/>
        <v>769.1</v>
      </c>
      <c r="L61" s="7" t="str">
        <f>VLOOKUP(D:D,门店完成情况!B:H,7,0)</f>
        <v>是</v>
      </c>
      <c r="M61" s="7">
        <f t="shared" si="4"/>
        <v>51</v>
      </c>
      <c r="N61" s="7"/>
    </row>
    <row r="62" customHeight="1" spans="1:14">
      <c r="A62" s="7">
        <v>59</v>
      </c>
      <c r="B62" s="7">
        <v>4540</v>
      </c>
      <c r="C62" s="7" t="s">
        <v>456</v>
      </c>
      <c r="D62" s="7">
        <v>754</v>
      </c>
      <c r="E62" s="8" t="s">
        <v>45</v>
      </c>
      <c r="F62" s="7" t="s">
        <v>385</v>
      </c>
      <c r="G62" s="7">
        <v>720</v>
      </c>
      <c r="H62" s="6">
        <v>44</v>
      </c>
      <c r="I62" s="7">
        <v>1102.37</v>
      </c>
      <c r="J62" s="7">
        <f t="shared" si="1"/>
        <v>1146.37</v>
      </c>
      <c r="K62" s="7">
        <f t="shared" si="2"/>
        <v>426.37</v>
      </c>
      <c r="L62" s="7" t="str">
        <f>VLOOKUP(D:D,门店完成情况!B:H,7,0)</f>
        <v>是</v>
      </c>
      <c r="M62" s="7">
        <f t="shared" si="4"/>
        <v>33.1</v>
      </c>
      <c r="N62" s="7"/>
    </row>
    <row r="63" customHeight="1" spans="1:14">
      <c r="A63" s="7">
        <v>60</v>
      </c>
      <c r="B63" s="7">
        <v>10900</v>
      </c>
      <c r="C63" s="7" t="s">
        <v>457</v>
      </c>
      <c r="D63" s="7">
        <v>754</v>
      </c>
      <c r="E63" s="8" t="s">
        <v>45</v>
      </c>
      <c r="F63" s="7" t="s">
        <v>439</v>
      </c>
      <c r="G63" s="7">
        <v>800</v>
      </c>
      <c r="H63" s="6">
        <v>15</v>
      </c>
      <c r="I63" s="7">
        <v>901.9</v>
      </c>
      <c r="J63" s="7">
        <f t="shared" si="1"/>
        <v>916.9</v>
      </c>
      <c r="K63" s="7">
        <f t="shared" si="2"/>
        <v>116.9</v>
      </c>
      <c r="L63" s="7" t="str">
        <f>VLOOKUP(D:D,门店完成情况!B:H,7,0)</f>
        <v>是</v>
      </c>
      <c r="M63" s="7">
        <f t="shared" si="4"/>
        <v>27.1</v>
      </c>
      <c r="N63" s="7"/>
    </row>
    <row r="64" customHeight="1" spans="1:14">
      <c r="A64" s="7">
        <v>61</v>
      </c>
      <c r="B64" s="7">
        <v>11949</v>
      </c>
      <c r="C64" s="7" t="s">
        <v>458</v>
      </c>
      <c r="D64" s="7">
        <v>754</v>
      </c>
      <c r="E64" s="8" t="s">
        <v>45</v>
      </c>
      <c r="F64" s="7" t="s">
        <v>439</v>
      </c>
      <c r="G64" s="7">
        <v>800</v>
      </c>
      <c r="H64" s="6">
        <v>0</v>
      </c>
      <c r="I64" s="7">
        <v>1110.3</v>
      </c>
      <c r="J64" s="7">
        <f t="shared" si="1"/>
        <v>1110.3</v>
      </c>
      <c r="K64" s="7">
        <f t="shared" si="2"/>
        <v>310.3</v>
      </c>
      <c r="L64" s="7" t="str">
        <f>VLOOKUP(D:D,门店完成情况!B:H,7,0)</f>
        <v>是</v>
      </c>
      <c r="M64" s="7">
        <f t="shared" si="4"/>
        <v>33.3</v>
      </c>
      <c r="N64" s="7"/>
    </row>
    <row r="65" customHeight="1" spans="1:14">
      <c r="A65" s="7">
        <v>62</v>
      </c>
      <c r="B65" s="7">
        <v>12377</v>
      </c>
      <c r="C65" s="7" t="s">
        <v>459</v>
      </c>
      <c r="D65" s="7">
        <v>754</v>
      </c>
      <c r="E65" s="8" t="s">
        <v>45</v>
      </c>
      <c r="F65" s="7" t="s">
        <v>439</v>
      </c>
      <c r="G65" s="7">
        <v>640</v>
      </c>
      <c r="H65" s="6">
        <v>0</v>
      </c>
      <c r="I65" s="7">
        <v>1038</v>
      </c>
      <c r="J65" s="7">
        <f t="shared" si="1"/>
        <v>1038</v>
      </c>
      <c r="K65" s="7">
        <f t="shared" si="2"/>
        <v>398</v>
      </c>
      <c r="L65" s="7" t="str">
        <f>VLOOKUP(D:D,门店完成情况!B:H,7,0)</f>
        <v>是</v>
      </c>
      <c r="M65" s="7">
        <f t="shared" si="4"/>
        <v>31.1</v>
      </c>
      <c r="N65" s="7"/>
    </row>
    <row r="66" customHeight="1" spans="1:14">
      <c r="A66" s="7">
        <v>63</v>
      </c>
      <c r="B66" s="7">
        <v>12539</v>
      </c>
      <c r="C66" s="7" t="s">
        <v>460</v>
      </c>
      <c r="D66" s="7">
        <v>754</v>
      </c>
      <c r="E66" s="8" t="s">
        <v>45</v>
      </c>
      <c r="F66" s="7" t="s">
        <v>461</v>
      </c>
      <c r="G66" s="7">
        <v>240</v>
      </c>
      <c r="H66" s="6">
        <v>0</v>
      </c>
      <c r="I66" s="7">
        <v>219.4</v>
      </c>
      <c r="J66" s="7">
        <f t="shared" si="1"/>
        <v>219.4</v>
      </c>
      <c r="K66" s="7">
        <f t="shared" si="2"/>
        <v>-20.6</v>
      </c>
      <c r="L66" s="7" t="str">
        <f>VLOOKUP(D:D,门店完成情况!B:H,7,0)</f>
        <v>是</v>
      </c>
      <c r="M66" s="7">
        <f t="shared" si="4"/>
        <v>6.6</v>
      </c>
      <c r="N66" s="7"/>
    </row>
    <row r="67" customHeight="1" spans="1:14">
      <c r="A67" s="7">
        <v>64</v>
      </c>
      <c r="B67" s="7">
        <v>10218</v>
      </c>
      <c r="C67" s="7" t="s">
        <v>462</v>
      </c>
      <c r="D67" s="7">
        <v>104838</v>
      </c>
      <c r="E67" s="8" t="s">
        <v>129</v>
      </c>
      <c r="F67" s="7" t="s">
        <v>387</v>
      </c>
      <c r="G67" s="7">
        <v>860</v>
      </c>
      <c r="H67" s="6">
        <v>216.68</v>
      </c>
      <c r="I67" s="7">
        <v>652.8</v>
      </c>
      <c r="J67" s="7">
        <f t="shared" si="1"/>
        <v>869.48</v>
      </c>
      <c r="K67" s="7">
        <f t="shared" si="2"/>
        <v>9.48000000000002</v>
      </c>
      <c r="L67" s="7" t="str">
        <f>VLOOKUP(D:D,门店完成情况!B:H,7,0)</f>
        <v>是</v>
      </c>
      <c r="M67" s="7">
        <f t="shared" si="4"/>
        <v>19.6</v>
      </c>
      <c r="N67" s="7"/>
    </row>
    <row r="68" customHeight="1" spans="1:14">
      <c r="A68" s="7">
        <v>65</v>
      </c>
      <c r="B68" s="7">
        <v>11241</v>
      </c>
      <c r="C68" s="7" t="s">
        <v>463</v>
      </c>
      <c r="D68" s="7">
        <v>104838</v>
      </c>
      <c r="E68" s="8" t="s">
        <v>129</v>
      </c>
      <c r="F68" s="7" t="s">
        <v>385</v>
      </c>
      <c r="G68" s="7">
        <v>774</v>
      </c>
      <c r="H68" s="6">
        <v>576</v>
      </c>
      <c r="I68" s="7">
        <v>558.6</v>
      </c>
      <c r="J68" s="7">
        <f t="shared" si="1"/>
        <v>1134.6</v>
      </c>
      <c r="K68" s="7">
        <f t="shared" si="2"/>
        <v>360.6</v>
      </c>
      <c r="L68" s="7" t="str">
        <f>VLOOKUP(D:D,门店完成情况!B:H,7,0)</f>
        <v>是</v>
      </c>
      <c r="M68" s="7">
        <f t="shared" si="4"/>
        <v>16.8</v>
      </c>
      <c r="N68" s="7"/>
    </row>
    <row r="69" customHeight="1" spans="1:14">
      <c r="A69" s="7">
        <v>66</v>
      </c>
      <c r="B69" s="7">
        <v>12531</v>
      </c>
      <c r="C69" s="7" t="s">
        <v>464</v>
      </c>
      <c r="D69" s="7">
        <v>104838</v>
      </c>
      <c r="E69" s="8" t="s">
        <v>129</v>
      </c>
      <c r="F69" s="7" t="s">
        <v>465</v>
      </c>
      <c r="G69" s="7">
        <v>258</v>
      </c>
      <c r="H69" s="6">
        <v>14</v>
      </c>
      <c r="I69" s="7">
        <v>247</v>
      </c>
      <c r="J69" s="7">
        <f t="shared" ref="J69:J132" si="5">I69+H69</f>
        <v>261</v>
      </c>
      <c r="K69" s="7">
        <f t="shared" ref="K69:K132" si="6">J69-G69</f>
        <v>3</v>
      </c>
      <c r="L69" s="7" t="str">
        <f>VLOOKUP(D:D,门店完成情况!B:H,7,0)</f>
        <v>是</v>
      </c>
      <c r="M69" s="7">
        <f t="shared" si="4"/>
        <v>7.4</v>
      </c>
      <c r="N69" s="7"/>
    </row>
    <row r="70" customHeight="1" spans="1:14">
      <c r="A70" s="7">
        <v>67</v>
      </c>
      <c r="B70" s="7">
        <v>6472</v>
      </c>
      <c r="C70" s="7" t="s">
        <v>466</v>
      </c>
      <c r="D70" s="7">
        <v>104428</v>
      </c>
      <c r="E70" s="8" t="s">
        <v>90</v>
      </c>
      <c r="F70" s="7" t="s">
        <v>385</v>
      </c>
      <c r="G70" s="7">
        <v>815</v>
      </c>
      <c r="H70" s="6">
        <v>39</v>
      </c>
      <c r="I70" s="7">
        <v>1408.23</v>
      </c>
      <c r="J70" s="7">
        <f t="shared" si="5"/>
        <v>1447.23</v>
      </c>
      <c r="K70" s="7">
        <f t="shared" si="6"/>
        <v>632.23</v>
      </c>
      <c r="L70" s="7" t="str">
        <f>VLOOKUP(D:D,门店完成情况!B:H,7,0)</f>
        <v>是</v>
      </c>
      <c r="M70" s="7">
        <f t="shared" si="4"/>
        <v>42.2</v>
      </c>
      <c r="N70" s="7"/>
    </row>
    <row r="71" customHeight="1" spans="1:14">
      <c r="A71" s="7">
        <v>68</v>
      </c>
      <c r="B71" s="7">
        <v>9841</v>
      </c>
      <c r="C71" s="7" t="s">
        <v>467</v>
      </c>
      <c r="D71" s="7">
        <v>104428</v>
      </c>
      <c r="E71" s="8" t="s">
        <v>90</v>
      </c>
      <c r="F71" s="7" t="s">
        <v>387</v>
      </c>
      <c r="G71" s="7">
        <v>905</v>
      </c>
      <c r="H71" s="6">
        <v>23</v>
      </c>
      <c r="I71" s="7">
        <v>1107.43</v>
      </c>
      <c r="J71" s="7">
        <f t="shared" si="5"/>
        <v>1130.43</v>
      </c>
      <c r="K71" s="7">
        <f t="shared" si="6"/>
        <v>225.43</v>
      </c>
      <c r="L71" s="7" t="str">
        <f>VLOOKUP(D:D,门店完成情况!B:H,7,0)</f>
        <v>是</v>
      </c>
      <c r="M71" s="7">
        <f t="shared" si="4"/>
        <v>33.2</v>
      </c>
      <c r="N71" s="7"/>
    </row>
    <row r="72" customHeight="1" spans="1:14">
      <c r="A72" s="7">
        <v>69</v>
      </c>
      <c r="B72" s="7">
        <v>11446</v>
      </c>
      <c r="C72" s="7" t="s">
        <v>468</v>
      </c>
      <c r="D72" s="7">
        <v>104428</v>
      </c>
      <c r="E72" s="8" t="s">
        <v>90</v>
      </c>
      <c r="F72" s="7" t="s">
        <v>387</v>
      </c>
      <c r="G72" s="7">
        <v>905</v>
      </c>
      <c r="H72" s="6">
        <v>74</v>
      </c>
      <c r="I72" s="7">
        <v>1497.65</v>
      </c>
      <c r="J72" s="7">
        <f t="shared" si="5"/>
        <v>1571.65</v>
      </c>
      <c r="K72" s="7">
        <f t="shared" si="6"/>
        <v>666.65</v>
      </c>
      <c r="L72" s="7" t="str">
        <f>VLOOKUP(D:D,门店完成情况!B:H,7,0)</f>
        <v>是</v>
      </c>
      <c r="M72" s="7">
        <f t="shared" si="4"/>
        <v>44.9</v>
      </c>
      <c r="N72" s="7"/>
    </row>
    <row r="73" customHeight="1" spans="1:14">
      <c r="A73" s="7">
        <v>70</v>
      </c>
      <c r="B73" s="7">
        <v>12530</v>
      </c>
      <c r="C73" s="7" t="s">
        <v>469</v>
      </c>
      <c r="D73" s="7">
        <v>104428</v>
      </c>
      <c r="E73" s="8" t="s">
        <v>90</v>
      </c>
      <c r="F73" s="7" t="s">
        <v>470</v>
      </c>
      <c r="G73" s="7">
        <v>271</v>
      </c>
      <c r="H73" s="6">
        <v>0</v>
      </c>
      <c r="I73" s="7">
        <v>1097.9</v>
      </c>
      <c r="J73" s="7">
        <f t="shared" si="5"/>
        <v>1097.9</v>
      </c>
      <c r="K73" s="7">
        <f t="shared" si="6"/>
        <v>826.9</v>
      </c>
      <c r="L73" s="7" t="str">
        <f>VLOOKUP(D:D,门店完成情况!B:H,7,0)</f>
        <v>是</v>
      </c>
      <c r="M73" s="7">
        <f t="shared" si="4"/>
        <v>32.9</v>
      </c>
      <c r="N73" s="7"/>
    </row>
    <row r="74" customHeight="1" spans="1:14">
      <c r="A74" s="7">
        <v>71</v>
      </c>
      <c r="B74" s="7">
        <v>4121</v>
      </c>
      <c r="C74" s="7" t="s">
        <v>471</v>
      </c>
      <c r="D74" s="7">
        <v>52</v>
      </c>
      <c r="E74" s="8" t="s">
        <v>87</v>
      </c>
      <c r="F74" s="7" t="s">
        <v>470</v>
      </c>
      <c r="G74" s="7"/>
      <c r="H74" s="6">
        <v>0</v>
      </c>
      <c r="I74" s="7">
        <v>273.01</v>
      </c>
      <c r="J74" s="7">
        <f t="shared" si="5"/>
        <v>273.01</v>
      </c>
      <c r="K74" s="7">
        <f t="shared" si="6"/>
        <v>273.01</v>
      </c>
      <c r="L74" s="7" t="str">
        <f>VLOOKUP(D:D,门店完成情况!B:H,7,0)</f>
        <v>否</v>
      </c>
      <c r="M74" s="7"/>
      <c r="N74" s="7"/>
    </row>
    <row r="75" customHeight="1" spans="1:14">
      <c r="A75" s="7">
        <v>72</v>
      </c>
      <c r="B75" s="7">
        <v>9983</v>
      </c>
      <c r="C75" s="7" t="s">
        <v>472</v>
      </c>
      <c r="D75" s="7">
        <v>52</v>
      </c>
      <c r="E75" s="8" t="s">
        <v>87</v>
      </c>
      <c r="F75" s="7" t="s">
        <v>385</v>
      </c>
      <c r="G75" s="7">
        <v>700</v>
      </c>
      <c r="H75" s="6">
        <v>604.28</v>
      </c>
      <c r="I75" s="7">
        <v>179.65</v>
      </c>
      <c r="J75" s="7">
        <f t="shared" si="5"/>
        <v>783.93</v>
      </c>
      <c r="K75" s="7">
        <f t="shared" si="6"/>
        <v>83.9299999999999</v>
      </c>
      <c r="L75" s="7" t="str">
        <f>VLOOKUP(D:D,门店完成情况!B:H,7,0)</f>
        <v>否</v>
      </c>
      <c r="M75" s="7"/>
      <c r="N75" s="7"/>
    </row>
    <row r="76" customHeight="1" spans="1:14">
      <c r="A76" s="7">
        <v>73</v>
      </c>
      <c r="B76" s="7">
        <v>12186</v>
      </c>
      <c r="C76" s="7" t="s">
        <v>473</v>
      </c>
      <c r="D76" s="7">
        <v>52</v>
      </c>
      <c r="E76" s="8" t="s">
        <v>87</v>
      </c>
      <c r="F76" s="7" t="s">
        <v>387</v>
      </c>
      <c r="G76" s="7">
        <v>700</v>
      </c>
      <c r="H76" s="6">
        <v>0</v>
      </c>
      <c r="I76" s="7">
        <v>393.5</v>
      </c>
      <c r="J76" s="7">
        <f t="shared" si="5"/>
        <v>393.5</v>
      </c>
      <c r="K76" s="7">
        <f t="shared" si="6"/>
        <v>-306.5</v>
      </c>
      <c r="L76" s="7" t="str">
        <f>VLOOKUP(D:D,门店完成情况!B:H,7,0)</f>
        <v>否</v>
      </c>
      <c r="M76" s="7"/>
      <c r="N76" s="7">
        <f>ROUND(K76*0.02,0)</f>
        <v>-6</v>
      </c>
    </row>
    <row r="77" customHeight="1" spans="1:14">
      <c r="A77" s="7">
        <v>74</v>
      </c>
      <c r="B77" s="7">
        <v>12529</v>
      </c>
      <c r="C77" s="7" t="s">
        <v>474</v>
      </c>
      <c r="D77" s="7">
        <v>52</v>
      </c>
      <c r="E77" s="8" t="s">
        <v>87</v>
      </c>
      <c r="F77" s="7" t="s">
        <v>391</v>
      </c>
      <c r="G77" s="7">
        <v>300</v>
      </c>
      <c r="H77" s="6">
        <v>0</v>
      </c>
      <c r="I77" s="7">
        <v>111</v>
      </c>
      <c r="J77" s="7">
        <f t="shared" si="5"/>
        <v>111</v>
      </c>
      <c r="K77" s="7">
        <f t="shared" si="6"/>
        <v>-189</v>
      </c>
      <c r="L77" s="7" t="str">
        <f>VLOOKUP(D:D,门店完成情况!B:H,7,0)</f>
        <v>否</v>
      </c>
      <c r="M77" s="7"/>
      <c r="N77" s="7">
        <f>ROUND(K77*0.02/2,0)</f>
        <v>-2</v>
      </c>
    </row>
    <row r="78" customHeight="1" spans="1:14">
      <c r="A78" s="7">
        <v>75</v>
      </c>
      <c r="B78" s="7">
        <v>6492</v>
      </c>
      <c r="C78" s="7" t="s">
        <v>475</v>
      </c>
      <c r="D78" s="7">
        <v>713</v>
      </c>
      <c r="E78" s="8" t="s">
        <v>112</v>
      </c>
      <c r="F78" s="7" t="s">
        <v>385</v>
      </c>
      <c r="G78" s="7">
        <v>790</v>
      </c>
      <c r="H78" s="6">
        <v>0</v>
      </c>
      <c r="I78" s="7">
        <v>1393.95</v>
      </c>
      <c r="J78" s="7">
        <f t="shared" si="5"/>
        <v>1393.95</v>
      </c>
      <c r="K78" s="7">
        <f t="shared" si="6"/>
        <v>603.95</v>
      </c>
      <c r="L78" s="7" t="str">
        <f>VLOOKUP(D:D,门店完成情况!B:H,7,0)</f>
        <v>是</v>
      </c>
      <c r="M78" s="7">
        <f t="shared" ref="M78:M89" si="7">ROUND(I78*0.03,1)</f>
        <v>41.8</v>
      </c>
      <c r="N78" s="7"/>
    </row>
    <row r="79" customHeight="1" spans="1:14">
      <c r="A79" s="7">
        <v>76</v>
      </c>
      <c r="B79" s="7">
        <v>11961</v>
      </c>
      <c r="C79" s="7" t="s">
        <v>476</v>
      </c>
      <c r="D79" s="7">
        <v>713</v>
      </c>
      <c r="E79" s="8" t="s">
        <v>112</v>
      </c>
      <c r="F79" s="7" t="s">
        <v>387</v>
      </c>
      <c r="G79" s="7">
        <v>851</v>
      </c>
      <c r="H79" s="6">
        <v>43</v>
      </c>
      <c r="I79" s="7">
        <v>1092</v>
      </c>
      <c r="J79" s="7">
        <f t="shared" si="5"/>
        <v>1135</v>
      </c>
      <c r="K79" s="7">
        <f t="shared" si="6"/>
        <v>284</v>
      </c>
      <c r="L79" s="7" t="str">
        <f>VLOOKUP(D:D,门店完成情况!B:H,7,0)</f>
        <v>是</v>
      </c>
      <c r="M79" s="7">
        <f t="shared" si="7"/>
        <v>32.8</v>
      </c>
      <c r="N79" s="7"/>
    </row>
    <row r="80" customHeight="1" spans="1:14">
      <c r="A80" s="7">
        <v>77</v>
      </c>
      <c r="B80" s="7">
        <v>6497</v>
      </c>
      <c r="C80" s="7" t="s">
        <v>477</v>
      </c>
      <c r="D80" s="7">
        <v>587</v>
      </c>
      <c r="E80" s="8" t="s">
        <v>88</v>
      </c>
      <c r="F80" s="7" t="s">
        <v>387</v>
      </c>
      <c r="G80" s="7">
        <v>735</v>
      </c>
      <c r="H80" s="6">
        <v>0</v>
      </c>
      <c r="I80" s="7">
        <v>783.09</v>
      </c>
      <c r="J80" s="7">
        <f t="shared" si="5"/>
        <v>783.09</v>
      </c>
      <c r="K80" s="7">
        <f t="shared" si="6"/>
        <v>48.09</v>
      </c>
      <c r="L80" s="7" t="str">
        <f>VLOOKUP(D:D,门店完成情况!B:H,7,0)</f>
        <v>是</v>
      </c>
      <c r="M80" s="7">
        <f t="shared" si="7"/>
        <v>23.5</v>
      </c>
      <c r="N80" s="7"/>
    </row>
    <row r="81" customHeight="1" spans="1:14">
      <c r="A81" s="7">
        <v>78</v>
      </c>
      <c r="B81" s="7">
        <v>8073</v>
      </c>
      <c r="C81" s="7" t="s">
        <v>478</v>
      </c>
      <c r="D81" s="7">
        <v>587</v>
      </c>
      <c r="E81" s="8" t="s">
        <v>88</v>
      </c>
      <c r="F81" s="7" t="s">
        <v>385</v>
      </c>
      <c r="G81" s="7">
        <v>735</v>
      </c>
      <c r="H81" s="6">
        <v>0</v>
      </c>
      <c r="I81" s="7">
        <v>992.97</v>
      </c>
      <c r="J81" s="7">
        <f t="shared" si="5"/>
        <v>992.97</v>
      </c>
      <c r="K81" s="7">
        <f t="shared" si="6"/>
        <v>257.97</v>
      </c>
      <c r="L81" s="7" t="str">
        <f>VLOOKUP(D:D,门店完成情况!B:H,7,0)</f>
        <v>是</v>
      </c>
      <c r="M81" s="7">
        <f t="shared" si="7"/>
        <v>29.8</v>
      </c>
      <c r="N81" s="7"/>
    </row>
    <row r="82" customHeight="1" spans="1:14">
      <c r="A82" s="7">
        <v>79</v>
      </c>
      <c r="B82" s="7">
        <v>12109</v>
      </c>
      <c r="C82" s="7" t="s">
        <v>472</v>
      </c>
      <c r="D82" s="7">
        <v>587</v>
      </c>
      <c r="E82" s="8" t="s">
        <v>88</v>
      </c>
      <c r="F82" s="7" t="s">
        <v>387</v>
      </c>
      <c r="G82" s="7">
        <v>730</v>
      </c>
      <c r="H82" s="6">
        <v>0</v>
      </c>
      <c r="I82" s="7">
        <v>715</v>
      </c>
      <c r="J82" s="7">
        <f t="shared" si="5"/>
        <v>715</v>
      </c>
      <c r="K82" s="7">
        <f t="shared" si="6"/>
        <v>-15</v>
      </c>
      <c r="L82" s="7" t="str">
        <f>VLOOKUP(D:D,门店完成情况!B:H,7,0)</f>
        <v>是</v>
      </c>
      <c r="M82" s="7">
        <f t="shared" si="7"/>
        <v>21.5</v>
      </c>
      <c r="N82" s="7"/>
    </row>
    <row r="83" customHeight="1" spans="1:14">
      <c r="A83" s="7">
        <v>80</v>
      </c>
      <c r="B83" s="7">
        <v>5698</v>
      </c>
      <c r="C83" s="7" t="s">
        <v>479</v>
      </c>
      <c r="D83" s="7">
        <v>704</v>
      </c>
      <c r="E83" s="8" t="s">
        <v>89</v>
      </c>
      <c r="F83" s="7" t="s">
        <v>387</v>
      </c>
      <c r="G83" s="7">
        <v>833</v>
      </c>
      <c r="H83" s="6">
        <v>316.01</v>
      </c>
      <c r="I83" s="7">
        <v>695.37</v>
      </c>
      <c r="J83" s="7">
        <f t="shared" si="5"/>
        <v>1011.38</v>
      </c>
      <c r="K83" s="7">
        <f t="shared" si="6"/>
        <v>178.38</v>
      </c>
      <c r="L83" s="7" t="str">
        <f>VLOOKUP(D:D,门店完成情况!B:H,7,0)</f>
        <v>是</v>
      </c>
      <c r="M83" s="7">
        <f t="shared" si="7"/>
        <v>20.9</v>
      </c>
      <c r="N83" s="7"/>
    </row>
    <row r="84" customHeight="1" spans="1:14">
      <c r="A84" s="7">
        <v>81</v>
      </c>
      <c r="B84" s="7">
        <v>6385</v>
      </c>
      <c r="C84" s="7" t="s">
        <v>480</v>
      </c>
      <c r="D84" s="7">
        <v>704</v>
      </c>
      <c r="E84" s="8" t="s">
        <v>89</v>
      </c>
      <c r="F84" s="7" t="s">
        <v>385</v>
      </c>
      <c r="G84" s="7">
        <v>726</v>
      </c>
      <c r="H84" s="6">
        <v>288.01</v>
      </c>
      <c r="I84" s="7">
        <v>555.21</v>
      </c>
      <c r="J84" s="7">
        <f t="shared" si="5"/>
        <v>843.22</v>
      </c>
      <c r="K84" s="7">
        <f t="shared" si="6"/>
        <v>117.22</v>
      </c>
      <c r="L84" s="7" t="str">
        <f>VLOOKUP(D:D,门店完成情况!B:H,7,0)</f>
        <v>是</v>
      </c>
      <c r="M84" s="7">
        <f t="shared" si="7"/>
        <v>16.7</v>
      </c>
      <c r="N84" s="7"/>
    </row>
    <row r="85" customHeight="1" spans="1:14">
      <c r="A85" s="7">
        <v>82</v>
      </c>
      <c r="B85" s="7">
        <v>6505</v>
      </c>
      <c r="C85" s="7" t="s">
        <v>481</v>
      </c>
      <c r="D85" s="7">
        <v>704</v>
      </c>
      <c r="E85" s="8" t="s">
        <v>89</v>
      </c>
      <c r="F85" s="7" t="s">
        <v>387</v>
      </c>
      <c r="G85" s="7">
        <v>833</v>
      </c>
      <c r="H85" s="6">
        <v>344</v>
      </c>
      <c r="I85" s="7">
        <v>743.67</v>
      </c>
      <c r="J85" s="7">
        <f t="shared" si="5"/>
        <v>1087.67</v>
      </c>
      <c r="K85" s="7">
        <f t="shared" si="6"/>
        <v>254.67</v>
      </c>
      <c r="L85" s="7" t="str">
        <f>VLOOKUP(D:D,门店完成情况!B:H,7,0)</f>
        <v>是</v>
      </c>
      <c r="M85" s="7">
        <f t="shared" si="7"/>
        <v>22.3</v>
      </c>
      <c r="N85" s="7"/>
    </row>
    <row r="86" customHeight="1" spans="1:14">
      <c r="A86" s="7">
        <v>83</v>
      </c>
      <c r="B86" s="7">
        <v>10953</v>
      </c>
      <c r="C86" s="7" t="s">
        <v>482</v>
      </c>
      <c r="D86" s="7">
        <v>704</v>
      </c>
      <c r="E86" s="8" t="s">
        <v>89</v>
      </c>
      <c r="F86" s="7" t="s">
        <v>387</v>
      </c>
      <c r="G86" s="7">
        <v>833</v>
      </c>
      <c r="H86" s="6">
        <v>288.01</v>
      </c>
      <c r="I86" s="7">
        <v>722.9</v>
      </c>
      <c r="J86" s="7">
        <f t="shared" si="5"/>
        <v>1010.91</v>
      </c>
      <c r="K86" s="7">
        <f t="shared" si="6"/>
        <v>177.91</v>
      </c>
      <c r="L86" s="7" t="str">
        <f>VLOOKUP(D:D,门店完成情况!B:H,7,0)</f>
        <v>是</v>
      </c>
      <c r="M86" s="7">
        <f t="shared" si="7"/>
        <v>21.7</v>
      </c>
      <c r="N86" s="7"/>
    </row>
    <row r="87" customHeight="1" spans="1:14">
      <c r="A87" s="7">
        <v>84</v>
      </c>
      <c r="B87" s="7">
        <v>5521</v>
      </c>
      <c r="C87" s="7" t="s">
        <v>483</v>
      </c>
      <c r="D87" s="7">
        <v>738</v>
      </c>
      <c r="E87" s="8" t="s">
        <v>113</v>
      </c>
      <c r="F87" s="7" t="s">
        <v>435</v>
      </c>
      <c r="G87" s="7">
        <v>401</v>
      </c>
      <c r="H87" s="6">
        <v>42</v>
      </c>
      <c r="I87" s="7">
        <v>1050.3</v>
      </c>
      <c r="J87" s="7">
        <f t="shared" si="5"/>
        <v>1092.3</v>
      </c>
      <c r="K87" s="7">
        <f t="shared" si="6"/>
        <v>691.3</v>
      </c>
      <c r="L87" s="7" t="str">
        <f>VLOOKUP(D:D,门店完成情况!B:H,7,0)</f>
        <v>是</v>
      </c>
      <c r="M87" s="7">
        <f t="shared" si="7"/>
        <v>31.5</v>
      </c>
      <c r="N87" s="7"/>
    </row>
    <row r="88" customHeight="1" spans="1:14">
      <c r="A88" s="7">
        <v>85</v>
      </c>
      <c r="B88" s="7">
        <v>6506</v>
      </c>
      <c r="C88" s="7" t="s">
        <v>484</v>
      </c>
      <c r="D88" s="7">
        <v>738</v>
      </c>
      <c r="E88" s="8" t="s">
        <v>113</v>
      </c>
      <c r="F88" s="7" t="s">
        <v>385</v>
      </c>
      <c r="G88" s="7">
        <v>670</v>
      </c>
      <c r="H88" s="6">
        <v>288.01</v>
      </c>
      <c r="I88" s="7">
        <v>881.11</v>
      </c>
      <c r="J88" s="7">
        <f t="shared" si="5"/>
        <v>1169.12</v>
      </c>
      <c r="K88" s="7">
        <f t="shared" si="6"/>
        <v>499.12</v>
      </c>
      <c r="L88" s="7" t="str">
        <f>VLOOKUP(D:D,门店完成情况!B:H,7,0)</f>
        <v>是</v>
      </c>
      <c r="M88" s="7">
        <f t="shared" si="7"/>
        <v>26.4</v>
      </c>
      <c r="N88" s="7"/>
    </row>
    <row r="89" customHeight="1" spans="1:14">
      <c r="A89" s="7">
        <v>86</v>
      </c>
      <c r="B89" s="7">
        <v>11987</v>
      </c>
      <c r="C89" s="7" t="s">
        <v>485</v>
      </c>
      <c r="D89" s="7">
        <v>738</v>
      </c>
      <c r="E89" s="8" t="s">
        <v>113</v>
      </c>
      <c r="F89" s="7" t="s">
        <v>387</v>
      </c>
      <c r="G89" s="7">
        <v>670</v>
      </c>
      <c r="H89" s="6">
        <v>331</v>
      </c>
      <c r="I89" s="7">
        <v>536.08</v>
      </c>
      <c r="J89" s="7">
        <f t="shared" si="5"/>
        <v>867.08</v>
      </c>
      <c r="K89" s="7">
        <f t="shared" si="6"/>
        <v>197.08</v>
      </c>
      <c r="L89" s="7" t="str">
        <f>VLOOKUP(D:D,门店完成情况!B:H,7,0)</f>
        <v>是</v>
      </c>
      <c r="M89" s="7">
        <f t="shared" si="7"/>
        <v>16.1</v>
      </c>
      <c r="N89" s="7"/>
    </row>
    <row r="90" customHeight="1" spans="1:14">
      <c r="A90" s="7">
        <v>87</v>
      </c>
      <c r="B90" s="7">
        <v>9527</v>
      </c>
      <c r="C90" s="7" t="s">
        <v>486</v>
      </c>
      <c r="D90" s="7">
        <v>710</v>
      </c>
      <c r="E90" s="8" t="s">
        <v>111</v>
      </c>
      <c r="F90" s="7" t="s">
        <v>385</v>
      </c>
      <c r="G90" s="7">
        <v>1182</v>
      </c>
      <c r="H90" s="6">
        <v>0</v>
      </c>
      <c r="I90" s="7">
        <v>85.5</v>
      </c>
      <c r="J90" s="7">
        <f t="shared" si="5"/>
        <v>85.5</v>
      </c>
      <c r="K90" s="7">
        <f t="shared" si="6"/>
        <v>-1096.5</v>
      </c>
      <c r="L90" s="7" t="str">
        <f>VLOOKUP(D:D,门店完成情况!B:H,7,0)</f>
        <v>否</v>
      </c>
      <c r="M90" s="7"/>
      <c r="N90" s="7">
        <f>ROUND(K90*0.02,0)</f>
        <v>-22</v>
      </c>
    </row>
    <row r="91" customHeight="1" spans="1:14">
      <c r="A91" s="7">
        <v>88</v>
      </c>
      <c r="B91" s="7">
        <v>11459</v>
      </c>
      <c r="C91" s="7" t="s">
        <v>487</v>
      </c>
      <c r="D91" s="7">
        <v>710</v>
      </c>
      <c r="E91" s="8" t="s">
        <v>111</v>
      </c>
      <c r="F91" s="7" t="s">
        <v>387</v>
      </c>
      <c r="G91" s="7">
        <v>1181</v>
      </c>
      <c r="H91" s="6">
        <v>302</v>
      </c>
      <c r="I91" s="7">
        <v>568.3</v>
      </c>
      <c r="J91" s="7">
        <f t="shared" si="5"/>
        <v>870.3</v>
      </c>
      <c r="K91" s="7">
        <f t="shared" si="6"/>
        <v>-310.7</v>
      </c>
      <c r="L91" s="7" t="str">
        <f>VLOOKUP(D:D,门店完成情况!B:H,7,0)</f>
        <v>否</v>
      </c>
      <c r="M91" s="7"/>
      <c r="N91" s="7">
        <f>ROUND(K91*0.02,0)</f>
        <v>-6</v>
      </c>
    </row>
    <row r="92" customHeight="1" spans="1:14">
      <c r="A92" s="7">
        <v>89</v>
      </c>
      <c r="B92" s="7">
        <v>11985</v>
      </c>
      <c r="C92" s="7" t="s">
        <v>488</v>
      </c>
      <c r="D92" s="7">
        <v>710</v>
      </c>
      <c r="E92" s="8" t="s">
        <v>111</v>
      </c>
      <c r="F92" s="7" t="s">
        <v>387</v>
      </c>
      <c r="G92" s="7">
        <v>1182</v>
      </c>
      <c r="H92" s="6">
        <v>590.01</v>
      </c>
      <c r="I92" s="7">
        <v>75</v>
      </c>
      <c r="J92" s="7">
        <f t="shared" si="5"/>
        <v>665.01</v>
      </c>
      <c r="K92" s="7">
        <f t="shared" si="6"/>
        <v>-516.99</v>
      </c>
      <c r="L92" s="7" t="str">
        <f>VLOOKUP(D:D,门店完成情况!B:H,7,0)</f>
        <v>否</v>
      </c>
      <c r="M92" s="7"/>
      <c r="N92" s="7">
        <f>ROUND(K92*0.02,0)</f>
        <v>-10</v>
      </c>
    </row>
    <row r="93" customHeight="1" spans="1:14">
      <c r="A93" s="7">
        <v>90</v>
      </c>
      <c r="B93" s="7">
        <v>6121</v>
      </c>
      <c r="C93" s="7" t="s">
        <v>489</v>
      </c>
      <c r="D93" s="7">
        <v>706</v>
      </c>
      <c r="E93" s="8" t="s">
        <v>110</v>
      </c>
      <c r="F93" s="7" t="s">
        <v>387</v>
      </c>
      <c r="G93" s="7">
        <v>714</v>
      </c>
      <c r="H93" s="6">
        <v>288.01</v>
      </c>
      <c r="I93" s="7">
        <v>705.41</v>
      </c>
      <c r="J93" s="7">
        <f t="shared" si="5"/>
        <v>993.42</v>
      </c>
      <c r="K93" s="7">
        <f t="shared" si="6"/>
        <v>279.42</v>
      </c>
      <c r="L93" s="7" t="str">
        <f>VLOOKUP(D:D,门店完成情况!B:H,7,0)</f>
        <v>是</v>
      </c>
      <c r="M93" s="7">
        <f t="shared" ref="M93:M95" si="8">ROUND(I93*0.03,1)</f>
        <v>21.2</v>
      </c>
      <c r="N93" s="7"/>
    </row>
    <row r="94" customHeight="1" spans="1:14">
      <c r="A94" s="7">
        <v>91</v>
      </c>
      <c r="B94" s="7">
        <v>9731</v>
      </c>
      <c r="C94" s="7" t="s">
        <v>490</v>
      </c>
      <c r="D94" s="7">
        <v>706</v>
      </c>
      <c r="E94" s="8" t="s">
        <v>110</v>
      </c>
      <c r="F94" s="7" t="s">
        <v>385</v>
      </c>
      <c r="G94" s="7">
        <v>643</v>
      </c>
      <c r="H94" s="6">
        <v>288.01</v>
      </c>
      <c r="I94" s="7">
        <v>657.1</v>
      </c>
      <c r="J94" s="7">
        <f t="shared" si="5"/>
        <v>945.11</v>
      </c>
      <c r="K94" s="7">
        <f t="shared" si="6"/>
        <v>302.11</v>
      </c>
      <c r="L94" s="7" t="str">
        <f>VLOOKUP(D:D,门店完成情况!B:H,7,0)</f>
        <v>是</v>
      </c>
      <c r="M94" s="7">
        <f t="shared" si="8"/>
        <v>19.7</v>
      </c>
      <c r="N94" s="7"/>
    </row>
    <row r="95" customHeight="1" spans="1:14">
      <c r="A95" s="7">
        <v>92</v>
      </c>
      <c r="B95" s="7">
        <v>10772</v>
      </c>
      <c r="C95" s="7" t="s">
        <v>491</v>
      </c>
      <c r="D95" s="7">
        <v>706</v>
      </c>
      <c r="E95" s="8" t="s">
        <v>110</v>
      </c>
      <c r="F95" s="7" t="s">
        <v>387</v>
      </c>
      <c r="G95" s="7">
        <v>714</v>
      </c>
      <c r="H95" s="6">
        <v>0</v>
      </c>
      <c r="I95" s="7">
        <v>997.1</v>
      </c>
      <c r="J95" s="7">
        <f t="shared" si="5"/>
        <v>997.1</v>
      </c>
      <c r="K95" s="7">
        <f t="shared" si="6"/>
        <v>283.1</v>
      </c>
      <c r="L95" s="7" t="str">
        <f>VLOOKUP(D:D,门店完成情况!B:H,7,0)</f>
        <v>是</v>
      </c>
      <c r="M95" s="7">
        <f t="shared" si="8"/>
        <v>29.9</v>
      </c>
      <c r="N95" s="7"/>
    </row>
    <row r="96" customHeight="1" spans="1:14">
      <c r="A96" s="7">
        <v>93</v>
      </c>
      <c r="B96" s="7">
        <v>8594</v>
      </c>
      <c r="C96" s="7" t="s">
        <v>492</v>
      </c>
      <c r="D96" s="7">
        <v>351</v>
      </c>
      <c r="E96" s="8" t="s">
        <v>69</v>
      </c>
      <c r="F96" s="7" t="s">
        <v>385</v>
      </c>
      <c r="G96" s="7">
        <v>1000</v>
      </c>
      <c r="H96" s="6">
        <v>158</v>
      </c>
      <c r="I96" s="7">
        <v>636.4</v>
      </c>
      <c r="J96" s="7">
        <f t="shared" si="5"/>
        <v>794.4</v>
      </c>
      <c r="K96" s="7">
        <f t="shared" si="6"/>
        <v>-205.6</v>
      </c>
      <c r="L96" s="7" t="str">
        <f>VLOOKUP(D:D,门店完成情况!B:H,7,0)</f>
        <v>否</v>
      </c>
      <c r="M96" s="7"/>
      <c r="N96" s="7">
        <f>ROUND(K96*0.02,0)</f>
        <v>-4</v>
      </c>
    </row>
    <row r="97" customHeight="1" spans="1:14">
      <c r="A97" s="7">
        <v>94</v>
      </c>
      <c r="B97" s="7">
        <v>8606</v>
      </c>
      <c r="C97" s="7" t="s">
        <v>493</v>
      </c>
      <c r="D97" s="7">
        <v>351</v>
      </c>
      <c r="E97" s="8" t="s">
        <v>69</v>
      </c>
      <c r="F97" s="7" t="s">
        <v>387</v>
      </c>
      <c r="G97" s="7">
        <v>1000</v>
      </c>
      <c r="H97" s="6">
        <v>158</v>
      </c>
      <c r="I97" s="7">
        <v>1083.65</v>
      </c>
      <c r="J97" s="7">
        <f t="shared" si="5"/>
        <v>1241.65</v>
      </c>
      <c r="K97" s="7">
        <f t="shared" si="6"/>
        <v>241.65</v>
      </c>
      <c r="L97" s="7" t="str">
        <f>VLOOKUP(D:D,门店完成情况!B:H,7,0)</f>
        <v>否</v>
      </c>
      <c r="M97" s="7"/>
      <c r="N97" s="7"/>
    </row>
    <row r="98" customHeight="1" spans="1:14">
      <c r="A98" s="7">
        <v>95</v>
      </c>
      <c r="B98" s="7">
        <v>997487</v>
      </c>
      <c r="C98" s="7" t="s">
        <v>494</v>
      </c>
      <c r="D98" s="7">
        <v>351</v>
      </c>
      <c r="E98" s="8" t="s">
        <v>69</v>
      </c>
      <c r="F98" s="7" t="s">
        <v>404</v>
      </c>
      <c r="G98" s="7"/>
      <c r="H98" s="6">
        <v>0</v>
      </c>
      <c r="I98" s="7">
        <v>76</v>
      </c>
      <c r="J98" s="7">
        <f t="shared" si="5"/>
        <v>76</v>
      </c>
      <c r="K98" s="7">
        <f t="shared" si="6"/>
        <v>76</v>
      </c>
      <c r="L98" s="7" t="str">
        <f>VLOOKUP(D:D,门店完成情况!B:H,7,0)</f>
        <v>否</v>
      </c>
      <c r="M98" s="7"/>
      <c r="N98" s="7"/>
    </row>
    <row r="99" customHeight="1" spans="1:14">
      <c r="A99" s="7">
        <v>96</v>
      </c>
      <c r="B99" s="7">
        <v>11256</v>
      </c>
      <c r="C99" s="7" t="s">
        <v>495</v>
      </c>
      <c r="D99" s="7">
        <v>351</v>
      </c>
      <c r="E99" s="8" t="s">
        <v>69</v>
      </c>
      <c r="F99" s="7" t="s">
        <v>387</v>
      </c>
      <c r="G99" s="7">
        <v>1000</v>
      </c>
      <c r="H99" s="6">
        <v>496</v>
      </c>
      <c r="I99" s="7">
        <v>507.9</v>
      </c>
      <c r="J99" s="7">
        <f t="shared" si="5"/>
        <v>1003.9</v>
      </c>
      <c r="K99" s="7">
        <f t="shared" si="6"/>
        <v>3.89999999999998</v>
      </c>
      <c r="L99" s="7" t="str">
        <f>VLOOKUP(D:D,门店完成情况!B:H,7,0)</f>
        <v>否</v>
      </c>
      <c r="M99" s="7"/>
      <c r="N99" s="7"/>
    </row>
    <row r="100" customHeight="1" spans="1:14">
      <c r="A100" s="7">
        <v>97</v>
      </c>
      <c r="B100" s="7">
        <v>12408</v>
      </c>
      <c r="C100" s="7" t="s">
        <v>496</v>
      </c>
      <c r="D100" s="7">
        <v>351</v>
      </c>
      <c r="E100" s="8" t="s">
        <v>69</v>
      </c>
      <c r="F100" s="7" t="s">
        <v>387</v>
      </c>
      <c r="G100" s="7">
        <v>427</v>
      </c>
      <c r="H100" s="6">
        <v>0</v>
      </c>
      <c r="I100" s="7">
        <v>212</v>
      </c>
      <c r="J100" s="7">
        <f t="shared" si="5"/>
        <v>212</v>
      </c>
      <c r="K100" s="7">
        <f t="shared" si="6"/>
        <v>-215</v>
      </c>
      <c r="L100" s="7" t="str">
        <f>VLOOKUP(D:D,门店完成情况!B:H,7,0)</f>
        <v>否</v>
      </c>
      <c r="M100" s="7"/>
      <c r="N100" s="7">
        <f>ROUND(K100*0.02,0)</f>
        <v>-4</v>
      </c>
    </row>
    <row r="101" customHeight="1" spans="1:14">
      <c r="A101" s="7">
        <v>98</v>
      </c>
      <c r="B101" s="7">
        <v>11318</v>
      </c>
      <c r="C101" s="7" t="s">
        <v>497</v>
      </c>
      <c r="D101" s="7">
        <v>752</v>
      </c>
      <c r="E101" s="8" t="s">
        <v>114</v>
      </c>
      <c r="F101" s="7" t="s">
        <v>385</v>
      </c>
      <c r="G101" s="7">
        <v>794.4</v>
      </c>
      <c r="H101" s="6">
        <v>0</v>
      </c>
      <c r="I101" s="7">
        <v>469.04</v>
      </c>
      <c r="J101" s="7">
        <f t="shared" si="5"/>
        <v>469.04</v>
      </c>
      <c r="K101" s="7">
        <f t="shared" si="6"/>
        <v>-325.36</v>
      </c>
      <c r="L101" s="7" t="str">
        <f>VLOOKUP(D:D,门店完成情况!B:H,7,0)</f>
        <v>否</v>
      </c>
      <c r="M101" s="7"/>
      <c r="N101" s="7">
        <f>ROUND(K101*0.02,0)</f>
        <v>-7</v>
      </c>
    </row>
    <row r="102" customHeight="1" spans="1:14">
      <c r="A102" s="7">
        <v>99</v>
      </c>
      <c r="B102" s="7">
        <v>12054</v>
      </c>
      <c r="C102" s="7" t="s">
        <v>498</v>
      </c>
      <c r="D102" s="7">
        <v>752</v>
      </c>
      <c r="E102" s="8" t="s">
        <v>114</v>
      </c>
      <c r="F102" s="7" t="s">
        <v>387</v>
      </c>
      <c r="G102" s="7">
        <v>794.4</v>
      </c>
      <c r="H102" s="6">
        <v>0</v>
      </c>
      <c r="I102" s="7">
        <v>160.5</v>
      </c>
      <c r="J102" s="7">
        <f t="shared" si="5"/>
        <v>160.5</v>
      </c>
      <c r="K102" s="7">
        <f t="shared" si="6"/>
        <v>-633.9</v>
      </c>
      <c r="L102" s="7" t="str">
        <f>VLOOKUP(D:D,门店完成情况!B:H,7,0)</f>
        <v>否</v>
      </c>
      <c r="M102" s="7"/>
      <c r="N102" s="7">
        <f>ROUND(K102*0.02,0)</f>
        <v>-13</v>
      </c>
    </row>
    <row r="103" customHeight="1" spans="1:14">
      <c r="A103" s="7">
        <v>100</v>
      </c>
      <c r="B103" s="7">
        <v>12448</v>
      </c>
      <c r="C103" s="7" t="s">
        <v>499</v>
      </c>
      <c r="D103" s="7">
        <v>752</v>
      </c>
      <c r="E103" s="8" t="s">
        <v>114</v>
      </c>
      <c r="F103" s="7" t="s">
        <v>500</v>
      </c>
      <c r="G103" s="7">
        <v>397.2</v>
      </c>
      <c r="H103" s="6">
        <v>0</v>
      </c>
      <c r="I103" s="7">
        <v>15</v>
      </c>
      <c r="J103" s="7">
        <f t="shared" si="5"/>
        <v>15</v>
      </c>
      <c r="K103" s="7">
        <f t="shared" si="6"/>
        <v>-382.2</v>
      </c>
      <c r="L103" s="7" t="str">
        <f>VLOOKUP(D:D,门店完成情况!B:H,7,0)</f>
        <v>否</v>
      </c>
      <c r="M103" s="7"/>
      <c r="N103" s="7">
        <f>ROUND(K103*0.02/2,0)</f>
        <v>-4</v>
      </c>
    </row>
    <row r="104" customHeight="1" spans="1:14">
      <c r="A104" s="7">
        <v>101</v>
      </c>
      <c r="B104" s="7">
        <v>6148</v>
      </c>
      <c r="C104" s="7" t="s">
        <v>501</v>
      </c>
      <c r="D104" s="7">
        <v>594</v>
      </c>
      <c r="E104" s="8" t="s">
        <v>101</v>
      </c>
      <c r="F104" s="7" t="s">
        <v>502</v>
      </c>
      <c r="G104" s="7">
        <v>857</v>
      </c>
      <c r="H104" s="6">
        <v>0</v>
      </c>
      <c r="I104" s="7">
        <v>583.5</v>
      </c>
      <c r="J104" s="7">
        <f t="shared" si="5"/>
        <v>583.5</v>
      </c>
      <c r="K104" s="7">
        <f t="shared" si="6"/>
        <v>-273.5</v>
      </c>
      <c r="L104" s="7" t="str">
        <f>VLOOKUP(D:D,门店完成情况!B:H,7,0)</f>
        <v>否</v>
      </c>
      <c r="M104" s="7"/>
      <c r="N104" s="7">
        <f>ROUND(K104*0.02,0)</f>
        <v>-5</v>
      </c>
    </row>
    <row r="105" customHeight="1" spans="1:14">
      <c r="A105" s="7">
        <v>102</v>
      </c>
      <c r="B105" s="7">
        <v>6232</v>
      </c>
      <c r="C105" s="7" t="s">
        <v>503</v>
      </c>
      <c r="D105" s="7">
        <v>594</v>
      </c>
      <c r="E105" s="8" t="s">
        <v>101</v>
      </c>
      <c r="F105" s="7" t="s">
        <v>417</v>
      </c>
      <c r="G105" s="7">
        <v>1027</v>
      </c>
      <c r="H105" s="6">
        <v>0</v>
      </c>
      <c r="I105" s="7">
        <v>1222.11</v>
      </c>
      <c r="J105" s="7">
        <f t="shared" si="5"/>
        <v>1222.11</v>
      </c>
      <c r="K105" s="7">
        <f t="shared" si="6"/>
        <v>195.11</v>
      </c>
      <c r="L105" s="7" t="str">
        <f>VLOOKUP(D:D,门店完成情况!B:H,7,0)</f>
        <v>否</v>
      </c>
      <c r="M105" s="7"/>
      <c r="N105" s="7"/>
    </row>
    <row r="106" customHeight="1" spans="1:14">
      <c r="A106" s="7">
        <v>103</v>
      </c>
      <c r="B106" s="7">
        <v>11012</v>
      </c>
      <c r="C106" s="7" t="s">
        <v>504</v>
      </c>
      <c r="D106" s="7">
        <v>107728</v>
      </c>
      <c r="E106" s="8" t="s">
        <v>505</v>
      </c>
      <c r="F106" s="7" t="s">
        <v>385</v>
      </c>
      <c r="G106" s="7">
        <v>675</v>
      </c>
      <c r="H106" s="6">
        <v>29</v>
      </c>
      <c r="I106" s="7">
        <v>368.1</v>
      </c>
      <c r="J106" s="7">
        <f t="shared" si="5"/>
        <v>397.1</v>
      </c>
      <c r="K106" s="7">
        <f t="shared" si="6"/>
        <v>-277.9</v>
      </c>
      <c r="L106" s="7" t="str">
        <f>VLOOKUP(D:D,门店完成情况!B:H,7,0)</f>
        <v>否</v>
      </c>
      <c r="M106" s="7"/>
      <c r="N106" s="7">
        <f>ROUND(K106*0.02,0)</f>
        <v>-6</v>
      </c>
    </row>
    <row r="107" customHeight="1" spans="1:14">
      <c r="A107" s="7">
        <v>104</v>
      </c>
      <c r="B107" s="7">
        <v>12094</v>
      </c>
      <c r="C107" s="7" t="s">
        <v>506</v>
      </c>
      <c r="D107" s="7">
        <v>107728</v>
      </c>
      <c r="E107" s="8" t="s">
        <v>505</v>
      </c>
      <c r="F107" s="7" t="s">
        <v>387</v>
      </c>
      <c r="G107" s="7">
        <v>600</v>
      </c>
      <c r="H107" s="6">
        <v>14</v>
      </c>
      <c r="I107" s="7">
        <v>507.19</v>
      </c>
      <c r="J107" s="7">
        <f t="shared" si="5"/>
        <v>521.19</v>
      </c>
      <c r="K107" s="7">
        <f t="shared" si="6"/>
        <v>-78.8099999999999</v>
      </c>
      <c r="L107" s="7" t="str">
        <f>VLOOKUP(D:D,门店完成情况!B:H,7,0)</f>
        <v>否</v>
      </c>
      <c r="M107" s="7"/>
      <c r="N107" s="7">
        <f>ROUND(K107*0.02,0)</f>
        <v>-2</v>
      </c>
    </row>
    <row r="108" customHeight="1" spans="1:14">
      <c r="A108" s="7">
        <v>105</v>
      </c>
      <c r="B108" s="7">
        <v>12532</v>
      </c>
      <c r="C108" s="7" t="s">
        <v>507</v>
      </c>
      <c r="D108" s="7">
        <v>107728</v>
      </c>
      <c r="E108" s="8" t="s">
        <v>505</v>
      </c>
      <c r="F108" s="7" t="s">
        <v>391</v>
      </c>
      <c r="G108" s="7">
        <v>225</v>
      </c>
      <c r="H108" s="6">
        <v>0</v>
      </c>
      <c r="I108" s="7">
        <v>89.5</v>
      </c>
      <c r="J108" s="7">
        <f t="shared" si="5"/>
        <v>89.5</v>
      </c>
      <c r="K108" s="7">
        <f t="shared" si="6"/>
        <v>-135.5</v>
      </c>
      <c r="L108" s="7" t="str">
        <f>VLOOKUP(D:D,门店完成情况!B:H,7,0)</f>
        <v>否</v>
      </c>
      <c r="M108" s="7"/>
      <c r="N108" s="7">
        <f>ROUND(K108*0.02/2,0)</f>
        <v>-1</v>
      </c>
    </row>
    <row r="109" customHeight="1" spans="1:14">
      <c r="A109" s="7">
        <v>106</v>
      </c>
      <c r="B109" s="7">
        <v>7687</v>
      </c>
      <c r="C109" s="7" t="s">
        <v>508</v>
      </c>
      <c r="D109" s="7">
        <v>549</v>
      </c>
      <c r="E109" s="8" t="s">
        <v>80</v>
      </c>
      <c r="F109" s="7" t="s">
        <v>387</v>
      </c>
      <c r="G109" s="7">
        <v>1091</v>
      </c>
      <c r="H109" s="6">
        <v>332</v>
      </c>
      <c r="I109" s="7">
        <v>130.5</v>
      </c>
      <c r="J109" s="7">
        <f t="shared" si="5"/>
        <v>462.5</v>
      </c>
      <c r="K109" s="7">
        <f t="shared" si="6"/>
        <v>-628.5</v>
      </c>
      <c r="L109" s="7" t="str">
        <f>VLOOKUP(D:D,门店完成情况!B:H,7,0)</f>
        <v>否</v>
      </c>
      <c r="M109" s="7"/>
      <c r="N109" s="7">
        <f>ROUND(K109*0.02,0)</f>
        <v>-13</v>
      </c>
    </row>
    <row r="110" customHeight="1" spans="1:14">
      <c r="A110" s="7">
        <v>107</v>
      </c>
      <c r="B110" s="7">
        <v>7947</v>
      </c>
      <c r="C110" s="7" t="s">
        <v>509</v>
      </c>
      <c r="D110" s="7">
        <v>549</v>
      </c>
      <c r="E110" s="8" t="s">
        <v>80</v>
      </c>
      <c r="F110" s="7" t="s">
        <v>385</v>
      </c>
      <c r="G110" s="7">
        <v>982</v>
      </c>
      <c r="H110" s="6">
        <v>29</v>
      </c>
      <c r="I110" s="7">
        <v>1094.02</v>
      </c>
      <c r="J110" s="7">
        <f t="shared" si="5"/>
        <v>1123.02</v>
      </c>
      <c r="K110" s="7">
        <f t="shared" si="6"/>
        <v>141.02</v>
      </c>
      <c r="L110" s="7" t="str">
        <f>VLOOKUP(D:D,门店完成情况!B:H,7,0)</f>
        <v>否</v>
      </c>
      <c r="M110" s="7"/>
      <c r="N110" s="7"/>
    </row>
    <row r="111" customHeight="1" spans="1:14">
      <c r="A111" s="7">
        <v>108</v>
      </c>
      <c r="B111" s="7">
        <v>12184</v>
      </c>
      <c r="C111" s="7" t="s">
        <v>510</v>
      </c>
      <c r="D111" s="7">
        <v>549</v>
      </c>
      <c r="E111" s="8" t="s">
        <v>80</v>
      </c>
      <c r="F111" s="7" t="s">
        <v>511</v>
      </c>
      <c r="G111" s="7">
        <v>654</v>
      </c>
      <c r="H111" s="6">
        <v>56</v>
      </c>
      <c r="I111" s="7">
        <v>349.23</v>
      </c>
      <c r="J111" s="7">
        <f t="shared" si="5"/>
        <v>405.23</v>
      </c>
      <c r="K111" s="7">
        <f t="shared" si="6"/>
        <v>-248.77</v>
      </c>
      <c r="L111" s="7" t="str">
        <f>VLOOKUP(D:D,门店完成情况!B:H,7,0)</f>
        <v>否</v>
      </c>
      <c r="M111" s="7"/>
      <c r="N111" s="7">
        <f>ROUND(K111*0.02/2,0)</f>
        <v>-2</v>
      </c>
    </row>
    <row r="112" customHeight="1" spans="1:14">
      <c r="A112" s="7">
        <v>109</v>
      </c>
      <c r="B112" s="7">
        <v>12538</v>
      </c>
      <c r="C112" s="7" t="s">
        <v>512</v>
      </c>
      <c r="D112" s="7">
        <v>549</v>
      </c>
      <c r="E112" s="8" t="s">
        <v>80</v>
      </c>
      <c r="F112" s="7" t="s">
        <v>513</v>
      </c>
      <c r="G112" s="7">
        <v>218</v>
      </c>
      <c r="H112" s="6">
        <v>0</v>
      </c>
      <c r="I112" s="7">
        <v>157.8</v>
      </c>
      <c r="J112" s="7">
        <f t="shared" si="5"/>
        <v>157.8</v>
      </c>
      <c r="K112" s="7">
        <f t="shared" si="6"/>
        <v>-60.2</v>
      </c>
      <c r="L112" s="7" t="str">
        <f>VLOOKUP(D:D,门店完成情况!B:H,7,0)</f>
        <v>否</v>
      </c>
      <c r="M112" s="7"/>
      <c r="N112" s="7">
        <f>ROUND(K112*0.02/2,0)</f>
        <v>-1</v>
      </c>
    </row>
    <row r="113" customHeight="1" spans="1:14">
      <c r="A113" s="7">
        <v>110</v>
      </c>
      <c r="B113" s="7">
        <v>6537</v>
      </c>
      <c r="C113" s="7" t="s">
        <v>514</v>
      </c>
      <c r="D113" s="7">
        <v>748</v>
      </c>
      <c r="E113" s="8" t="s">
        <v>56</v>
      </c>
      <c r="F113" s="7" t="s">
        <v>515</v>
      </c>
      <c r="G113" s="7">
        <v>1370</v>
      </c>
      <c r="H113" s="6">
        <v>0</v>
      </c>
      <c r="I113" s="7">
        <v>1104.5</v>
      </c>
      <c r="J113" s="7">
        <f t="shared" si="5"/>
        <v>1104.5</v>
      </c>
      <c r="K113" s="7">
        <f t="shared" si="6"/>
        <v>-265.5</v>
      </c>
      <c r="L113" s="7" t="str">
        <f>VLOOKUP(D:D,门店完成情况!B:H,7,0)</f>
        <v>否</v>
      </c>
      <c r="M113" s="7"/>
      <c r="N113" s="7">
        <f>ROUND(K113*0.02,0)</f>
        <v>-5</v>
      </c>
    </row>
    <row r="114" customHeight="1" spans="1:14">
      <c r="A114" s="7">
        <v>111</v>
      </c>
      <c r="B114" s="7">
        <v>11903</v>
      </c>
      <c r="C114" s="7" t="s">
        <v>516</v>
      </c>
      <c r="D114" s="7">
        <v>748</v>
      </c>
      <c r="E114" s="8" t="s">
        <v>56</v>
      </c>
      <c r="F114" s="7" t="s">
        <v>387</v>
      </c>
      <c r="G114" s="7">
        <v>1521</v>
      </c>
      <c r="H114" s="6">
        <v>576</v>
      </c>
      <c r="I114" s="7">
        <v>905.61</v>
      </c>
      <c r="J114" s="7">
        <f t="shared" si="5"/>
        <v>1481.61</v>
      </c>
      <c r="K114" s="7">
        <f t="shared" si="6"/>
        <v>-39.3899999999999</v>
      </c>
      <c r="L114" s="7" t="str">
        <f>VLOOKUP(D:D,门店完成情况!B:H,7,0)</f>
        <v>否</v>
      </c>
      <c r="M114" s="7"/>
      <c r="N114" s="7">
        <f>ROUND(K114*0.02,0)</f>
        <v>-1</v>
      </c>
    </row>
    <row r="115" customHeight="1" spans="1:14">
      <c r="A115" s="7">
        <v>112</v>
      </c>
      <c r="B115" s="7">
        <v>12533</v>
      </c>
      <c r="C115" s="7" t="s">
        <v>517</v>
      </c>
      <c r="D115" s="7">
        <v>748</v>
      </c>
      <c r="E115" s="8" t="s">
        <v>56</v>
      </c>
      <c r="F115" s="7" t="s">
        <v>391</v>
      </c>
      <c r="G115" s="7">
        <v>456</v>
      </c>
      <c r="H115" s="6">
        <v>0</v>
      </c>
      <c r="I115" s="7">
        <v>0</v>
      </c>
      <c r="J115" s="7">
        <f t="shared" si="5"/>
        <v>0</v>
      </c>
      <c r="K115" s="7">
        <f t="shared" si="6"/>
        <v>-456</v>
      </c>
      <c r="L115" s="7" t="str">
        <f>VLOOKUP(D:D,门店完成情况!B:H,7,0)</f>
        <v>否</v>
      </c>
      <c r="M115" s="7"/>
      <c r="N115" s="7">
        <f>ROUND(K115*0.02/2,0)</f>
        <v>-5</v>
      </c>
    </row>
    <row r="116" customHeight="1" spans="1:14">
      <c r="A116" s="7">
        <v>113</v>
      </c>
      <c r="B116" s="7">
        <v>4028</v>
      </c>
      <c r="C116" s="7" t="s">
        <v>518</v>
      </c>
      <c r="D116" s="7">
        <v>746</v>
      </c>
      <c r="E116" s="8" t="s">
        <v>31</v>
      </c>
      <c r="F116" s="7" t="s">
        <v>385</v>
      </c>
      <c r="G116" s="7">
        <v>850</v>
      </c>
      <c r="H116" s="6">
        <v>0</v>
      </c>
      <c r="I116" s="7">
        <v>863.65</v>
      </c>
      <c r="J116" s="7">
        <f t="shared" si="5"/>
        <v>863.65</v>
      </c>
      <c r="K116" s="7">
        <f t="shared" si="6"/>
        <v>13.65</v>
      </c>
      <c r="L116" s="7" t="str">
        <f>VLOOKUP(D:D,门店完成情况!B:H,7,0)</f>
        <v>是</v>
      </c>
      <c r="M116" s="7">
        <f t="shared" ref="M116:M125" si="9">ROUND(I116*0.03,1)</f>
        <v>25.9</v>
      </c>
      <c r="N116" s="7"/>
    </row>
    <row r="117" customHeight="1" spans="1:14">
      <c r="A117" s="7">
        <v>114</v>
      </c>
      <c r="B117" s="7">
        <v>7386</v>
      </c>
      <c r="C117" s="7" t="s">
        <v>519</v>
      </c>
      <c r="D117" s="7">
        <v>746</v>
      </c>
      <c r="E117" s="8" t="s">
        <v>31</v>
      </c>
      <c r="F117" s="7" t="s">
        <v>387</v>
      </c>
      <c r="G117" s="7">
        <v>850</v>
      </c>
      <c r="H117" s="6">
        <v>29</v>
      </c>
      <c r="I117" s="7">
        <v>1342</v>
      </c>
      <c r="J117" s="7">
        <f t="shared" si="5"/>
        <v>1371</v>
      </c>
      <c r="K117" s="7">
        <f t="shared" si="6"/>
        <v>521</v>
      </c>
      <c r="L117" s="7" t="str">
        <f>VLOOKUP(D:D,门店完成情况!B:H,7,0)</f>
        <v>是</v>
      </c>
      <c r="M117" s="7">
        <f t="shared" si="9"/>
        <v>40.3</v>
      </c>
      <c r="N117" s="7"/>
    </row>
    <row r="118" customHeight="1" spans="1:14">
      <c r="A118" s="7">
        <v>115</v>
      </c>
      <c r="B118" s="7">
        <v>8068</v>
      </c>
      <c r="C118" s="7" t="s">
        <v>520</v>
      </c>
      <c r="D118" s="7">
        <v>746</v>
      </c>
      <c r="E118" s="8" t="s">
        <v>31</v>
      </c>
      <c r="F118" s="7" t="s">
        <v>387</v>
      </c>
      <c r="G118" s="7">
        <v>850</v>
      </c>
      <c r="H118" s="6">
        <v>288.01</v>
      </c>
      <c r="I118" s="7">
        <v>993.8</v>
      </c>
      <c r="J118" s="7">
        <f t="shared" si="5"/>
        <v>1281.81</v>
      </c>
      <c r="K118" s="7">
        <f t="shared" si="6"/>
        <v>431.81</v>
      </c>
      <c r="L118" s="7" t="str">
        <f>VLOOKUP(D:D,门店完成情况!B:H,7,0)</f>
        <v>是</v>
      </c>
      <c r="M118" s="7">
        <f t="shared" si="9"/>
        <v>29.8</v>
      </c>
      <c r="N118" s="7"/>
    </row>
    <row r="119" customHeight="1" spans="1:14">
      <c r="A119" s="7">
        <v>116</v>
      </c>
      <c r="B119" s="7">
        <v>12113</v>
      </c>
      <c r="C119" s="7" t="s">
        <v>521</v>
      </c>
      <c r="D119" s="7">
        <v>746</v>
      </c>
      <c r="E119" s="8" t="s">
        <v>31</v>
      </c>
      <c r="F119" s="7" t="s">
        <v>387</v>
      </c>
      <c r="G119" s="7">
        <v>763</v>
      </c>
      <c r="H119" s="6">
        <v>0</v>
      </c>
      <c r="I119" s="7">
        <v>957</v>
      </c>
      <c r="J119" s="7">
        <f t="shared" si="5"/>
        <v>957</v>
      </c>
      <c r="K119" s="7">
        <f t="shared" si="6"/>
        <v>194</v>
      </c>
      <c r="L119" s="7" t="str">
        <f>VLOOKUP(D:D,门店完成情况!B:H,7,0)</f>
        <v>是</v>
      </c>
      <c r="M119" s="7">
        <f t="shared" si="9"/>
        <v>28.7</v>
      </c>
      <c r="N119" s="7"/>
    </row>
    <row r="120" customHeight="1" spans="1:14">
      <c r="A120" s="7">
        <v>117</v>
      </c>
      <c r="B120" s="7">
        <v>4081</v>
      </c>
      <c r="C120" s="7" t="s">
        <v>522</v>
      </c>
      <c r="D120" s="7">
        <v>104533</v>
      </c>
      <c r="E120" s="8" t="s">
        <v>102</v>
      </c>
      <c r="F120" s="7" t="s">
        <v>502</v>
      </c>
      <c r="G120" s="7">
        <v>600</v>
      </c>
      <c r="H120" s="6">
        <v>0</v>
      </c>
      <c r="I120" s="7">
        <v>629.61</v>
      </c>
      <c r="J120" s="7">
        <f t="shared" si="5"/>
        <v>629.61</v>
      </c>
      <c r="K120" s="7">
        <f t="shared" si="6"/>
        <v>29.61</v>
      </c>
      <c r="L120" s="7" t="str">
        <f>VLOOKUP(D:D,门店完成情况!B:H,7,0)</f>
        <v>是</v>
      </c>
      <c r="M120" s="7">
        <f t="shared" si="9"/>
        <v>18.9</v>
      </c>
      <c r="N120" s="7"/>
    </row>
    <row r="121" customHeight="1" spans="1:14">
      <c r="A121" s="7">
        <v>118</v>
      </c>
      <c r="B121" s="7">
        <v>11977</v>
      </c>
      <c r="C121" s="7" t="s">
        <v>523</v>
      </c>
      <c r="D121" s="7">
        <v>104533</v>
      </c>
      <c r="E121" s="8" t="s">
        <v>102</v>
      </c>
      <c r="F121" s="7" t="s">
        <v>387</v>
      </c>
      <c r="G121" s="7">
        <v>500</v>
      </c>
      <c r="H121" s="6">
        <v>0</v>
      </c>
      <c r="I121" s="7">
        <v>503</v>
      </c>
      <c r="J121" s="7">
        <f t="shared" si="5"/>
        <v>503</v>
      </c>
      <c r="K121" s="7">
        <f t="shared" si="6"/>
        <v>3</v>
      </c>
      <c r="L121" s="7" t="str">
        <f>VLOOKUP(D:D,门店完成情况!B:H,7,0)</f>
        <v>是</v>
      </c>
      <c r="M121" s="7">
        <f t="shared" si="9"/>
        <v>15.1</v>
      </c>
      <c r="N121" s="7"/>
    </row>
    <row r="122" customHeight="1" spans="1:14">
      <c r="A122" s="7">
        <v>119</v>
      </c>
      <c r="B122" s="7">
        <v>12136</v>
      </c>
      <c r="C122" s="7" t="s">
        <v>524</v>
      </c>
      <c r="D122" s="7">
        <v>104533</v>
      </c>
      <c r="E122" s="8" t="s">
        <v>102</v>
      </c>
      <c r="F122" s="7" t="s">
        <v>525</v>
      </c>
      <c r="G122" s="7">
        <v>400</v>
      </c>
      <c r="H122" s="6">
        <v>0</v>
      </c>
      <c r="I122" s="7">
        <v>614.8</v>
      </c>
      <c r="J122" s="7">
        <f t="shared" si="5"/>
        <v>614.8</v>
      </c>
      <c r="K122" s="7">
        <f t="shared" si="6"/>
        <v>214.8</v>
      </c>
      <c r="L122" s="7" t="str">
        <f>VLOOKUP(D:D,门店完成情况!B:H,7,0)</f>
        <v>是</v>
      </c>
      <c r="M122" s="7">
        <f t="shared" si="9"/>
        <v>18.4</v>
      </c>
      <c r="N122" s="7"/>
    </row>
    <row r="123" customHeight="1" spans="1:14">
      <c r="A123" s="7">
        <v>120</v>
      </c>
      <c r="B123" s="7">
        <v>6731</v>
      </c>
      <c r="C123" s="7" t="s">
        <v>526</v>
      </c>
      <c r="D123" s="7">
        <v>717</v>
      </c>
      <c r="E123" s="8" t="s">
        <v>81</v>
      </c>
      <c r="F123" s="7" t="s">
        <v>387</v>
      </c>
      <c r="G123" s="7">
        <v>900</v>
      </c>
      <c r="H123" s="6">
        <v>48</v>
      </c>
      <c r="I123" s="7">
        <v>1388.91</v>
      </c>
      <c r="J123" s="7">
        <f t="shared" si="5"/>
        <v>1436.91</v>
      </c>
      <c r="K123" s="7">
        <f t="shared" si="6"/>
        <v>536.91</v>
      </c>
      <c r="L123" s="7" t="str">
        <f>VLOOKUP(D:D,门店完成情况!B:H,7,0)</f>
        <v>是</v>
      </c>
      <c r="M123" s="7">
        <f t="shared" si="9"/>
        <v>41.7</v>
      </c>
      <c r="N123" s="7"/>
    </row>
    <row r="124" customHeight="1" spans="1:14">
      <c r="A124" s="7">
        <v>121</v>
      </c>
      <c r="B124" s="7">
        <v>6752</v>
      </c>
      <c r="C124" s="7" t="s">
        <v>527</v>
      </c>
      <c r="D124" s="7">
        <v>717</v>
      </c>
      <c r="E124" s="8" t="s">
        <v>81</v>
      </c>
      <c r="F124" s="7" t="s">
        <v>385</v>
      </c>
      <c r="G124" s="7">
        <v>900</v>
      </c>
      <c r="H124" s="6">
        <v>0</v>
      </c>
      <c r="I124" s="7">
        <v>1108.21</v>
      </c>
      <c r="J124" s="7">
        <f t="shared" si="5"/>
        <v>1108.21</v>
      </c>
      <c r="K124" s="7">
        <f t="shared" si="6"/>
        <v>208.21</v>
      </c>
      <c r="L124" s="7" t="str">
        <f>VLOOKUP(D:D,门店完成情况!B:H,7,0)</f>
        <v>是</v>
      </c>
      <c r="M124" s="7">
        <f t="shared" si="9"/>
        <v>33.2</v>
      </c>
      <c r="N124" s="7"/>
    </row>
    <row r="125" customHeight="1" spans="1:14">
      <c r="A125" s="7">
        <v>122</v>
      </c>
      <c r="B125" s="7">
        <v>11627</v>
      </c>
      <c r="C125" s="7" t="s">
        <v>528</v>
      </c>
      <c r="D125" s="7">
        <v>717</v>
      </c>
      <c r="E125" s="8" t="s">
        <v>81</v>
      </c>
      <c r="F125" s="7" t="s">
        <v>387</v>
      </c>
      <c r="G125" s="7">
        <v>900</v>
      </c>
      <c r="H125" s="6">
        <v>109</v>
      </c>
      <c r="I125" s="7">
        <v>820.7</v>
      </c>
      <c r="J125" s="7">
        <f t="shared" si="5"/>
        <v>929.7</v>
      </c>
      <c r="K125" s="7">
        <f t="shared" si="6"/>
        <v>29.7</v>
      </c>
      <c r="L125" s="7" t="str">
        <f>VLOOKUP(D:D,门店完成情况!B:H,7,0)</f>
        <v>是</v>
      </c>
      <c r="M125" s="7">
        <f t="shared" si="9"/>
        <v>24.6</v>
      </c>
      <c r="N125" s="7"/>
    </row>
    <row r="126" customHeight="1" spans="1:14">
      <c r="A126" s="7">
        <v>123</v>
      </c>
      <c r="B126" s="7">
        <v>6733</v>
      </c>
      <c r="C126" s="7" t="s">
        <v>529</v>
      </c>
      <c r="D126" s="7">
        <v>539</v>
      </c>
      <c r="E126" s="8" t="s">
        <v>79</v>
      </c>
      <c r="F126" s="7" t="s">
        <v>385</v>
      </c>
      <c r="G126" s="7">
        <v>1069</v>
      </c>
      <c r="H126" s="6">
        <v>1152</v>
      </c>
      <c r="I126" s="7">
        <v>233.5</v>
      </c>
      <c r="J126" s="7">
        <f t="shared" si="5"/>
        <v>1385.5</v>
      </c>
      <c r="K126" s="7">
        <f t="shared" si="6"/>
        <v>316.5</v>
      </c>
      <c r="L126" s="7" t="str">
        <f>VLOOKUP(D:D,门店完成情况!B:H,7,0)</f>
        <v>否</v>
      </c>
      <c r="M126" s="7"/>
      <c r="N126" s="7"/>
    </row>
    <row r="127" customHeight="1" spans="1:14">
      <c r="A127" s="7">
        <v>124</v>
      </c>
      <c r="B127" s="7">
        <v>9320</v>
      </c>
      <c r="C127" s="7" t="s">
        <v>530</v>
      </c>
      <c r="D127" s="7">
        <v>539</v>
      </c>
      <c r="E127" s="8" t="s">
        <v>79</v>
      </c>
      <c r="F127" s="7" t="s">
        <v>417</v>
      </c>
      <c r="G127" s="7">
        <v>1424</v>
      </c>
      <c r="H127" s="6">
        <v>0</v>
      </c>
      <c r="I127" s="7">
        <v>306.05</v>
      </c>
      <c r="J127" s="7">
        <f t="shared" si="5"/>
        <v>306.05</v>
      </c>
      <c r="K127" s="7">
        <f t="shared" si="6"/>
        <v>-1117.95</v>
      </c>
      <c r="L127" s="7" t="str">
        <f>VLOOKUP(D:D,门店完成情况!B:H,7,0)</f>
        <v>否</v>
      </c>
      <c r="M127" s="7"/>
      <c r="N127" s="7">
        <f>ROUND(K127*0.02,0)</f>
        <v>-22</v>
      </c>
    </row>
    <row r="128" customHeight="1" spans="1:14">
      <c r="A128" s="7">
        <v>125</v>
      </c>
      <c r="B128" s="7">
        <v>7661</v>
      </c>
      <c r="C128" s="7" t="s">
        <v>393</v>
      </c>
      <c r="D128" s="7">
        <v>716</v>
      </c>
      <c r="E128" s="8" t="s">
        <v>55</v>
      </c>
      <c r="F128" s="7" t="s">
        <v>439</v>
      </c>
      <c r="G128" s="7">
        <v>1624</v>
      </c>
      <c r="H128" s="6">
        <v>606</v>
      </c>
      <c r="I128" s="7">
        <v>674.5</v>
      </c>
      <c r="J128" s="7">
        <f t="shared" si="5"/>
        <v>1280.5</v>
      </c>
      <c r="K128" s="7">
        <f t="shared" si="6"/>
        <v>-343.5</v>
      </c>
      <c r="L128" s="7" t="str">
        <f>VLOOKUP(D:D,门店完成情况!B:H,7,0)</f>
        <v>是</v>
      </c>
      <c r="M128" s="7">
        <f t="shared" ref="M128:M130" si="10">ROUND(I128*0.03,1)</f>
        <v>20.2</v>
      </c>
      <c r="N128" s="7">
        <f>ROUND(K128*0.02,0)</f>
        <v>-7</v>
      </c>
    </row>
    <row r="129" customHeight="1" spans="1:14">
      <c r="A129" s="7">
        <v>126</v>
      </c>
      <c r="B129" s="7">
        <v>8354</v>
      </c>
      <c r="C129" s="7" t="s">
        <v>531</v>
      </c>
      <c r="D129" s="7">
        <v>716</v>
      </c>
      <c r="E129" s="8" t="s">
        <v>55</v>
      </c>
      <c r="F129" s="7" t="s">
        <v>385</v>
      </c>
      <c r="G129" s="7">
        <v>1462</v>
      </c>
      <c r="H129" s="6">
        <v>14</v>
      </c>
      <c r="I129" s="7">
        <v>1524.64</v>
      </c>
      <c r="J129" s="7">
        <f t="shared" si="5"/>
        <v>1538.64</v>
      </c>
      <c r="K129" s="7">
        <f t="shared" si="6"/>
        <v>76.6400000000001</v>
      </c>
      <c r="L129" s="7" t="str">
        <f>VLOOKUP(D:D,门店完成情况!B:H,7,0)</f>
        <v>是</v>
      </c>
      <c r="M129" s="7">
        <f t="shared" si="10"/>
        <v>45.7</v>
      </c>
      <c r="N129" s="7"/>
    </row>
    <row r="130" customHeight="1" spans="1:14">
      <c r="A130" s="7">
        <v>127</v>
      </c>
      <c r="B130" s="7">
        <v>12412</v>
      </c>
      <c r="C130" s="7" t="s">
        <v>532</v>
      </c>
      <c r="D130" s="7">
        <v>716</v>
      </c>
      <c r="E130" s="8" t="s">
        <v>55</v>
      </c>
      <c r="F130" s="7" t="s">
        <v>439</v>
      </c>
      <c r="G130" s="7">
        <v>974</v>
      </c>
      <c r="H130" s="6">
        <v>576</v>
      </c>
      <c r="I130" s="7">
        <v>665.83</v>
      </c>
      <c r="J130" s="7">
        <f t="shared" si="5"/>
        <v>1241.83</v>
      </c>
      <c r="K130" s="7">
        <f t="shared" si="6"/>
        <v>267.83</v>
      </c>
      <c r="L130" s="7" t="str">
        <f>VLOOKUP(D:D,门店完成情况!B:H,7,0)</f>
        <v>是</v>
      </c>
      <c r="M130" s="7">
        <f t="shared" si="10"/>
        <v>20</v>
      </c>
      <c r="N130" s="7"/>
    </row>
    <row r="131" customHeight="1" spans="1:14">
      <c r="A131" s="7">
        <v>128</v>
      </c>
      <c r="B131" s="7">
        <v>5875</v>
      </c>
      <c r="C131" s="7" t="s">
        <v>533</v>
      </c>
      <c r="D131" s="7">
        <v>720</v>
      </c>
      <c r="E131" s="8" t="s">
        <v>82</v>
      </c>
      <c r="F131" s="7" t="s">
        <v>387</v>
      </c>
      <c r="G131" s="7">
        <v>1931</v>
      </c>
      <c r="H131" s="6">
        <v>1440</v>
      </c>
      <c r="I131" s="7">
        <v>388</v>
      </c>
      <c r="J131" s="7">
        <f t="shared" si="5"/>
        <v>1828</v>
      </c>
      <c r="K131" s="7">
        <f t="shared" si="6"/>
        <v>-103</v>
      </c>
      <c r="L131" s="7" t="str">
        <f>VLOOKUP(D:D,门店完成情况!B:H,7,0)</f>
        <v>否</v>
      </c>
      <c r="M131" s="7"/>
      <c r="N131" s="7">
        <f>ROUND(K131*0.02,0)</f>
        <v>-2</v>
      </c>
    </row>
    <row r="132" customHeight="1" spans="1:14">
      <c r="A132" s="7">
        <v>129</v>
      </c>
      <c r="B132" s="7">
        <v>6823</v>
      </c>
      <c r="C132" s="7" t="s">
        <v>534</v>
      </c>
      <c r="D132" s="7">
        <v>720</v>
      </c>
      <c r="E132" s="8" t="s">
        <v>82</v>
      </c>
      <c r="F132" s="7" t="s">
        <v>385</v>
      </c>
      <c r="G132" s="7">
        <v>1738</v>
      </c>
      <c r="H132" s="6">
        <v>1795</v>
      </c>
      <c r="I132" s="7">
        <v>759</v>
      </c>
      <c r="J132" s="7">
        <f t="shared" si="5"/>
        <v>2554</v>
      </c>
      <c r="K132" s="7">
        <f t="shared" si="6"/>
        <v>816</v>
      </c>
      <c r="L132" s="7" t="str">
        <f>VLOOKUP(D:D,门店完成情况!B:H,7,0)</f>
        <v>否</v>
      </c>
      <c r="M132" s="7"/>
      <c r="N132" s="7"/>
    </row>
    <row r="133" customHeight="1" spans="1:14">
      <c r="A133" s="7">
        <v>130</v>
      </c>
      <c r="B133" s="7">
        <v>11142</v>
      </c>
      <c r="C133" s="7" t="s">
        <v>535</v>
      </c>
      <c r="D133" s="7">
        <v>720</v>
      </c>
      <c r="E133" s="8" t="s">
        <v>82</v>
      </c>
      <c r="F133" s="7" t="s">
        <v>387</v>
      </c>
      <c r="G133" s="7">
        <v>1931</v>
      </c>
      <c r="H133" s="6">
        <v>208</v>
      </c>
      <c r="I133" s="7">
        <v>537.34</v>
      </c>
      <c r="J133" s="7">
        <f t="shared" ref="J133:J196" si="11">I133+H133</f>
        <v>745.34</v>
      </c>
      <c r="K133" s="7">
        <f t="shared" ref="K133:K196" si="12">J133-G133</f>
        <v>-1185.66</v>
      </c>
      <c r="L133" s="7" t="str">
        <f>VLOOKUP(D:D,门店完成情况!B:H,7,0)</f>
        <v>否</v>
      </c>
      <c r="M133" s="7"/>
      <c r="N133" s="7">
        <f>ROUND(K133*0.02,0)</f>
        <v>-24</v>
      </c>
    </row>
    <row r="134" customHeight="1" spans="1:14">
      <c r="A134" s="7">
        <v>131</v>
      </c>
      <c r="B134" s="7">
        <v>4301</v>
      </c>
      <c r="C134" s="7" t="s">
        <v>536</v>
      </c>
      <c r="D134" s="7">
        <v>365</v>
      </c>
      <c r="E134" s="8" t="s">
        <v>27</v>
      </c>
      <c r="F134" s="7" t="s">
        <v>385</v>
      </c>
      <c r="G134" s="7">
        <v>1323</v>
      </c>
      <c r="H134" s="6">
        <v>585.82</v>
      </c>
      <c r="I134" s="7">
        <v>1817.3</v>
      </c>
      <c r="J134" s="7">
        <f t="shared" si="11"/>
        <v>2403.12</v>
      </c>
      <c r="K134" s="7">
        <f t="shared" si="12"/>
        <v>1080.12</v>
      </c>
      <c r="L134" s="7" t="str">
        <f>VLOOKUP(D:D,门店完成情况!B:H,7,0)</f>
        <v>是</v>
      </c>
      <c r="M134" s="7">
        <f t="shared" ref="M134:M178" si="13">ROUND(I134*0.03,1)</f>
        <v>54.5</v>
      </c>
      <c r="N134" s="7"/>
    </row>
    <row r="135" customHeight="1" spans="1:14">
      <c r="A135" s="7">
        <v>132</v>
      </c>
      <c r="B135" s="7">
        <v>9840</v>
      </c>
      <c r="C135" s="7" t="s">
        <v>537</v>
      </c>
      <c r="D135" s="7">
        <v>365</v>
      </c>
      <c r="E135" s="8" t="s">
        <v>27</v>
      </c>
      <c r="F135" s="7" t="s">
        <v>387</v>
      </c>
      <c r="G135" s="7">
        <v>1323</v>
      </c>
      <c r="H135" s="6">
        <v>303</v>
      </c>
      <c r="I135" s="7">
        <v>429.33</v>
      </c>
      <c r="J135" s="7">
        <f t="shared" si="11"/>
        <v>732.33</v>
      </c>
      <c r="K135" s="7">
        <f t="shared" si="12"/>
        <v>-590.67</v>
      </c>
      <c r="L135" s="7" t="str">
        <f>VLOOKUP(D:D,门店完成情况!B:H,7,0)</f>
        <v>是</v>
      </c>
      <c r="M135" s="7">
        <f t="shared" si="13"/>
        <v>12.9</v>
      </c>
      <c r="N135" s="7">
        <f>ROUND(K135*0.02,0)</f>
        <v>-12</v>
      </c>
    </row>
    <row r="136" customHeight="1" spans="1:14">
      <c r="A136" s="7">
        <v>133</v>
      </c>
      <c r="B136" s="7">
        <v>10931</v>
      </c>
      <c r="C136" s="7" t="s">
        <v>538</v>
      </c>
      <c r="D136" s="7">
        <v>365</v>
      </c>
      <c r="E136" s="8" t="s">
        <v>27</v>
      </c>
      <c r="F136" s="7" t="s">
        <v>387</v>
      </c>
      <c r="G136" s="7">
        <v>1323</v>
      </c>
      <c r="H136" s="6">
        <v>288</v>
      </c>
      <c r="I136" s="7">
        <v>472.08</v>
      </c>
      <c r="J136" s="7">
        <f t="shared" si="11"/>
        <v>760.08</v>
      </c>
      <c r="K136" s="7">
        <f t="shared" si="12"/>
        <v>-562.92</v>
      </c>
      <c r="L136" s="7" t="str">
        <f>VLOOKUP(D:D,门店完成情况!B:H,7,0)</f>
        <v>是</v>
      </c>
      <c r="M136" s="7">
        <f t="shared" si="13"/>
        <v>14.2</v>
      </c>
      <c r="N136" s="7">
        <f>ROUND(K136*0.02,0)</f>
        <v>-11</v>
      </c>
    </row>
    <row r="137" customHeight="1" spans="1:14">
      <c r="A137" s="7">
        <v>134</v>
      </c>
      <c r="B137" s="7">
        <v>12497</v>
      </c>
      <c r="C137" s="7" t="s">
        <v>539</v>
      </c>
      <c r="D137" s="7">
        <v>365</v>
      </c>
      <c r="E137" s="8" t="s">
        <v>27</v>
      </c>
      <c r="F137" s="7" t="s">
        <v>391</v>
      </c>
      <c r="G137" s="7">
        <v>531</v>
      </c>
      <c r="H137" s="6">
        <v>576</v>
      </c>
      <c r="I137" s="7">
        <v>383.5</v>
      </c>
      <c r="J137" s="7">
        <f t="shared" si="11"/>
        <v>959.5</v>
      </c>
      <c r="K137" s="7">
        <f t="shared" si="12"/>
        <v>428.5</v>
      </c>
      <c r="L137" s="7" t="str">
        <f>VLOOKUP(D:D,门店完成情况!B:H,7,0)</f>
        <v>是</v>
      </c>
      <c r="M137" s="7">
        <f t="shared" si="13"/>
        <v>11.5</v>
      </c>
      <c r="N137" s="7"/>
    </row>
    <row r="138" customHeight="1" spans="1:14">
      <c r="A138" s="7">
        <v>135</v>
      </c>
      <c r="B138" s="7">
        <v>7583</v>
      </c>
      <c r="C138" s="7" t="s">
        <v>540</v>
      </c>
      <c r="D138" s="7">
        <v>343</v>
      </c>
      <c r="E138" s="8" t="s">
        <v>26</v>
      </c>
      <c r="F138" s="7" t="s">
        <v>385</v>
      </c>
      <c r="G138" s="7">
        <v>2000</v>
      </c>
      <c r="H138" s="6">
        <v>43</v>
      </c>
      <c r="I138" s="7">
        <v>6701.56</v>
      </c>
      <c r="J138" s="7">
        <f t="shared" si="11"/>
        <v>6744.56</v>
      </c>
      <c r="K138" s="7">
        <f t="shared" si="12"/>
        <v>4744.56</v>
      </c>
      <c r="L138" s="7" t="str">
        <f>VLOOKUP(D:D,门店完成情况!B:H,7,0)</f>
        <v>是</v>
      </c>
      <c r="M138" s="7">
        <f t="shared" si="13"/>
        <v>201</v>
      </c>
      <c r="N138" s="7"/>
    </row>
    <row r="139" customHeight="1" spans="1:14">
      <c r="A139" s="7">
        <v>136</v>
      </c>
      <c r="B139" s="7">
        <v>8798</v>
      </c>
      <c r="C139" s="7" t="s">
        <v>541</v>
      </c>
      <c r="D139" s="7">
        <v>343</v>
      </c>
      <c r="E139" s="8" t="s">
        <v>26</v>
      </c>
      <c r="F139" s="7" t="s">
        <v>542</v>
      </c>
      <c r="G139" s="7">
        <v>2375</v>
      </c>
      <c r="H139" s="6">
        <v>576</v>
      </c>
      <c r="I139" s="7">
        <v>328.3</v>
      </c>
      <c r="J139" s="7">
        <f t="shared" si="11"/>
        <v>904.3</v>
      </c>
      <c r="K139" s="7">
        <f t="shared" si="12"/>
        <v>-1470.7</v>
      </c>
      <c r="L139" s="7" t="str">
        <f>VLOOKUP(D:D,门店完成情况!B:H,7,0)</f>
        <v>是</v>
      </c>
      <c r="M139" s="7">
        <f t="shared" si="13"/>
        <v>9.8</v>
      </c>
      <c r="N139" s="7">
        <f>ROUND(K139*0.02,0)</f>
        <v>-29</v>
      </c>
    </row>
    <row r="140" customHeight="1" spans="1:14">
      <c r="A140" s="7">
        <v>137</v>
      </c>
      <c r="B140" s="7">
        <v>10932</v>
      </c>
      <c r="C140" s="7" t="s">
        <v>543</v>
      </c>
      <c r="D140" s="7">
        <v>343</v>
      </c>
      <c r="E140" s="8" t="s">
        <v>26</v>
      </c>
      <c r="F140" s="7" t="s">
        <v>427</v>
      </c>
      <c r="G140" s="7">
        <v>2375</v>
      </c>
      <c r="H140" s="6">
        <v>14</v>
      </c>
      <c r="I140" s="7">
        <v>1267.7</v>
      </c>
      <c r="J140" s="7">
        <f t="shared" si="11"/>
        <v>1281.7</v>
      </c>
      <c r="K140" s="7">
        <f t="shared" si="12"/>
        <v>-1093.3</v>
      </c>
      <c r="L140" s="7" t="str">
        <f>VLOOKUP(D:D,门店完成情况!B:H,7,0)</f>
        <v>是</v>
      </c>
      <c r="M140" s="7">
        <f t="shared" si="13"/>
        <v>38</v>
      </c>
      <c r="N140" s="7">
        <f>ROUND(K140*0.02,0)</f>
        <v>-22</v>
      </c>
    </row>
    <row r="141" customHeight="1" spans="1:14">
      <c r="A141" s="7">
        <v>138</v>
      </c>
      <c r="B141" s="7">
        <v>997367</v>
      </c>
      <c r="C141" s="7" t="s">
        <v>544</v>
      </c>
      <c r="D141" s="7">
        <v>343</v>
      </c>
      <c r="E141" s="8" t="s">
        <v>26</v>
      </c>
      <c r="F141" s="7" t="s">
        <v>404</v>
      </c>
      <c r="G141" s="7"/>
      <c r="H141" s="6">
        <v>0</v>
      </c>
      <c r="I141" s="7">
        <v>286.5</v>
      </c>
      <c r="J141" s="7">
        <f t="shared" si="11"/>
        <v>286.5</v>
      </c>
      <c r="K141" s="7">
        <f t="shared" si="12"/>
        <v>286.5</v>
      </c>
      <c r="L141" s="7" t="str">
        <f>VLOOKUP(D:D,门店完成情况!B:H,7,0)</f>
        <v>是</v>
      </c>
      <c r="M141" s="7">
        <f t="shared" si="13"/>
        <v>8.6</v>
      </c>
      <c r="N141" s="7"/>
    </row>
    <row r="142" customHeight="1" spans="1:14">
      <c r="A142" s="7">
        <v>139</v>
      </c>
      <c r="B142" s="7">
        <v>11517</v>
      </c>
      <c r="C142" s="7" t="s">
        <v>545</v>
      </c>
      <c r="D142" s="7">
        <v>343</v>
      </c>
      <c r="E142" s="8" t="s">
        <v>26</v>
      </c>
      <c r="F142" s="7" t="s">
        <v>427</v>
      </c>
      <c r="G142" s="7">
        <v>2375</v>
      </c>
      <c r="H142" s="6">
        <v>576</v>
      </c>
      <c r="I142" s="7">
        <v>1172.9</v>
      </c>
      <c r="J142" s="7">
        <f t="shared" si="11"/>
        <v>1748.9</v>
      </c>
      <c r="K142" s="7">
        <f t="shared" si="12"/>
        <v>-626.1</v>
      </c>
      <c r="L142" s="7" t="str">
        <f>VLOOKUP(D:D,门店完成情况!B:H,7,0)</f>
        <v>是</v>
      </c>
      <c r="M142" s="7">
        <f t="shared" si="13"/>
        <v>35.2</v>
      </c>
      <c r="N142" s="7">
        <f>ROUND(K142*0.02,0)</f>
        <v>-13</v>
      </c>
    </row>
    <row r="143" customHeight="1" spans="1:14">
      <c r="A143" s="7">
        <v>140</v>
      </c>
      <c r="B143" s="7">
        <v>12501</v>
      </c>
      <c r="C143" s="7" t="s">
        <v>546</v>
      </c>
      <c r="D143" s="7">
        <v>343</v>
      </c>
      <c r="E143" s="8" t="s">
        <v>26</v>
      </c>
      <c r="F143" s="7" t="s">
        <v>391</v>
      </c>
      <c r="G143" s="7">
        <v>188</v>
      </c>
      <c r="H143" s="6">
        <v>0</v>
      </c>
      <c r="I143" s="7">
        <v>108.5</v>
      </c>
      <c r="J143" s="7">
        <f t="shared" si="11"/>
        <v>108.5</v>
      </c>
      <c r="K143" s="7">
        <f t="shared" si="12"/>
        <v>-79.5</v>
      </c>
      <c r="L143" s="7" t="str">
        <f>VLOOKUP(D:D,门店完成情况!B:H,7,0)</f>
        <v>是</v>
      </c>
      <c r="M143" s="7">
        <f t="shared" si="13"/>
        <v>3.3</v>
      </c>
      <c r="N143" s="7">
        <f>ROUND(K143*0.02/2,0)</f>
        <v>-1</v>
      </c>
    </row>
    <row r="144" customHeight="1" spans="1:14">
      <c r="A144" s="7">
        <v>141</v>
      </c>
      <c r="B144" s="7">
        <v>12506</v>
      </c>
      <c r="C144" s="7" t="s">
        <v>547</v>
      </c>
      <c r="D144" s="7">
        <v>343</v>
      </c>
      <c r="E144" s="8" t="s">
        <v>26</v>
      </c>
      <c r="F144" s="7" t="s">
        <v>391</v>
      </c>
      <c r="G144" s="7">
        <v>187</v>
      </c>
      <c r="H144" s="6">
        <v>0</v>
      </c>
      <c r="I144" s="7">
        <v>390.3</v>
      </c>
      <c r="J144" s="7">
        <f t="shared" si="11"/>
        <v>390.3</v>
      </c>
      <c r="K144" s="7">
        <f t="shared" si="12"/>
        <v>203.3</v>
      </c>
      <c r="L144" s="7" t="str">
        <f>VLOOKUP(D:D,门店完成情况!B:H,7,0)</f>
        <v>是</v>
      </c>
      <c r="M144" s="7">
        <f t="shared" si="13"/>
        <v>11.7</v>
      </c>
      <c r="N144" s="7"/>
    </row>
    <row r="145" customHeight="1" spans="1:14">
      <c r="A145" s="7">
        <v>142</v>
      </c>
      <c r="B145" s="7">
        <v>11109</v>
      </c>
      <c r="C145" s="7" t="s">
        <v>548</v>
      </c>
      <c r="D145" s="7">
        <v>737</v>
      </c>
      <c r="E145" s="8" t="s">
        <v>64</v>
      </c>
      <c r="F145" s="7" t="s">
        <v>385</v>
      </c>
      <c r="G145" s="7">
        <v>994</v>
      </c>
      <c r="H145" s="6">
        <v>378</v>
      </c>
      <c r="I145" s="7">
        <v>1981.65</v>
      </c>
      <c r="J145" s="7">
        <f t="shared" si="11"/>
        <v>2359.65</v>
      </c>
      <c r="K145" s="7">
        <f t="shared" si="12"/>
        <v>1365.65</v>
      </c>
      <c r="L145" s="7" t="str">
        <f>VLOOKUP(D:D,门店完成情况!B:H,7,0)</f>
        <v>是</v>
      </c>
      <c r="M145" s="7">
        <f t="shared" si="13"/>
        <v>59.4</v>
      </c>
      <c r="N145" s="7"/>
    </row>
    <row r="146" customHeight="1" spans="1:14">
      <c r="A146" s="7">
        <v>143</v>
      </c>
      <c r="B146" s="7">
        <v>11642</v>
      </c>
      <c r="C146" s="7" t="s">
        <v>549</v>
      </c>
      <c r="D146" s="7">
        <v>737</v>
      </c>
      <c r="E146" s="8" t="s">
        <v>64</v>
      </c>
      <c r="F146" s="7" t="s">
        <v>387</v>
      </c>
      <c r="G146" s="7">
        <v>994</v>
      </c>
      <c r="H146" s="6">
        <v>208</v>
      </c>
      <c r="I146" s="7">
        <v>1041.21</v>
      </c>
      <c r="J146" s="7">
        <f t="shared" si="11"/>
        <v>1249.21</v>
      </c>
      <c r="K146" s="7">
        <f t="shared" si="12"/>
        <v>255.21</v>
      </c>
      <c r="L146" s="7" t="str">
        <f>VLOOKUP(D:D,门店完成情况!B:H,7,0)</f>
        <v>是</v>
      </c>
      <c r="M146" s="7">
        <f t="shared" si="13"/>
        <v>31.2</v>
      </c>
      <c r="N146" s="7"/>
    </row>
    <row r="147" customHeight="1" spans="1:14">
      <c r="A147" s="7">
        <v>144</v>
      </c>
      <c r="B147" s="7">
        <v>12475</v>
      </c>
      <c r="C147" s="7" t="s">
        <v>550</v>
      </c>
      <c r="D147" s="7">
        <v>737</v>
      </c>
      <c r="E147" s="8" t="s">
        <v>64</v>
      </c>
      <c r="F147" s="7" t="s">
        <v>551</v>
      </c>
      <c r="G147" s="7">
        <v>796</v>
      </c>
      <c r="H147" s="6">
        <v>0</v>
      </c>
      <c r="I147" s="7">
        <v>443</v>
      </c>
      <c r="J147" s="7">
        <f t="shared" si="11"/>
        <v>443</v>
      </c>
      <c r="K147" s="7">
        <f t="shared" si="12"/>
        <v>-353</v>
      </c>
      <c r="L147" s="7" t="str">
        <f>VLOOKUP(D:D,门店完成情况!B:H,7,0)</f>
        <v>是</v>
      </c>
      <c r="M147" s="7">
        <f t="shared" si="13"/>
        <v>13.3</v>
      </c>
      <c r="N147" s="7">
        <f>ROUND(K147*0.02/2,0)</f>
        <v>-4</v>
      </c>
    </row>
    <row r="148" customHeight="1" spans="1:14">
      <c r="A148" s="7">
        <v>145</v>
      </c>
      <c r="B148" s="7">
        <v>12218</v>
      </c>
      <c r="C148" s="7" t="s">
        <v>552</v>
      </c>
      <c r="D148" s="7">
        <v>737</v>
      </c>
      <c r="E148" s="8" t="s">
        <v>64</v>
      </c>
      <c r="F148" s="7" t="s">
        <v>553</v>
      </c>
      <c r="G148" s="7">
        <v>797</v>
      </c>
      <c r="H148" s="6">
        <v>14</v>
      </c>
      <c r="I148" s="7">
        <v>757.56</v>
      </c>
      <c r="J148" s="7">
        <f t="shared" si="11"/>
        <v>771.56</v>
      </c>
      <c r="K148" s="7">
        <f t="shared" si="12"/>
        <v>-25.4400000000001</v>
      </c>
      <c r="L148" s="7" t="str">
        <f>VLOOKUP(D:D,门店完成情况!B:H,7,0)</f>
        <v>是</v>
      </c>
      <c r="M148" s="7">
        <f t="shared" si="13"/>
        <v>22.7</v>
      </c>
      <c r="N148" s="7"/>
    </row>
    <row r="149" customHeight="1" spans="1:14">
      <c r="A149" s="7">
        <v>146</v>
      </c>
      <c r="B149" s="7">
        <v>5471</v>
      </c>
      <c r="C149" s="7" t="s">
        <v>554</v>
      </c>
      <c r="D149" s="7">
        <v>571</v>
      </c>
      <c r="E149" s="8" t="s">
        <v>23</v>
      </c>
      <c r="F149" s="7" t="s">
        <v>385</v>
      </c>
      <c r="G149" s="7">
        <v>1048</v>
      </c>
      <c r="H149" s="6">
        <v>0</v>
      </c>
      <c r="I149" s="7">
        <v>935.9</v>
      </c>
      <c r="J149" s="7">
        <f t="shared" si="11"/>
        <v>935.9</v>
      </c>
      <c r="K149" s="7">
        <f t="shared" si="12"/>
        <v>-112.1</v>
      </c>
      <c r="L149" s="7" t="str">
        <f>VLOOKUP(D:D,门店完成情况!B:H,7,0)</f>
        <v>是</v>
      </c>
      <c r="M149" s="7">
        <f t="shared" si="13"/>
        <v>28.1</v>
      </c>
      <c r="N149" s="7">
        <f>ROUND(K149*0.02,0)</f>
        <v>-2</v>
      </c>
    </row>
    <row r="150" customHeight="1" spans="1:14">
      <c r="A150" s="7">
        <v>147</v>
      </c>
      <c r="B150" s="7">
        <v>6454</v>
      </c>
      <c r="C150" s="7" t="s">
        <v>555</v>
      </c>
      <c r="D150" s="7">
        <v>571</v>
      </c>
      <c r="E150" s="8" t="s">
        <v>23</v>
      </c>
      <c r="F150" s="7" t="s">
        <v>417</v>
      </c>
      <c r="G150" s="7">
        <v>1398</v>
      </c>
      <c r="H150" s="6">
        <v>0</v>
      </c>
      <c r="I150" s="7">
        <v>2303.38</v>
      </c>
      <c r="J150" s="7">
        <f t="shared" si="11"/>
        <v>2303.38</v>
      </c>
      <c r="K150" s="7">
        <f t="shared" si="12"/>
        <v>905.38</v>
      </c>
      <c r="L150" s="7" t="str">
        <f>VLOOKUP(D:D,门店完成情况!B:H,7,0)</f>
        <v>是</v>
      </c>
      <c r="M150" s="7">
        <f t="shared" si="13"/>
        <v>69.1</v>
      </c>
      <c r="N150" s="7"/>
    </row>
    <row r="151" customHeight="1" spans="1:14">
      <c r="A151" s="7">
        <v>148</v>
      </c>
      <c r="B151" s="7">
        <v>995987</v>
      </c>
      <c r="C151" s="7" t="s">
        <v>556</v>
      </c>
      <c r="D151" s="7">
        <v>571</v>
      </c>
      <c r="E151" s="8" t="s">
        <v>23</v>
      </c>
      <c r="F151" s="7" t="s">
        <v>404</v>
      </c>
      <c r="G151" s="7">
        <v>1398</v>
      </c>
      <c r="H151" s="6">
        <v>894.8</v>
      </c>
      <c r="I151" s="7">
        <v>585.18</v>
      </c>
      <c r="J151" s="7">
        <f t="shared" si="11"/>
        <v>1479.98</v>
      </c>
      <c r="K151" s="7">
        <f t="shared" si="12"/>
        <v>81.98</v>
      </c>
      <c r="L151" s="7" t="str">
        <f>VLOOKUP(D:D,门店完成情况!B:H,7,0)</f>
        <v>是</v>
      </c>
      <c r="M151" s="7">
        <f t="shared" si="13"/>
        <v>17.6</v>
      </c>
      <c r="N151" s="7"/>
    </row>
    <row r="152" customHeight="1" spans="1:14">
      <c r="A152" s="7">
        <v>149</v>
      </c>
      <c r="B152" s="7">
        <v>12443</v>
      </c>
      <c r="C152" s="7" t="s">
        <v>557</v>
      </c>
      <c r="D152" s="7">
        <v>571</v>
      </c>
      <c r="E152" s="8" t="s">
        <v>23</v>
      </c>
      <c r="F152" s="7" t="s">
        <v>558</v>
      </c>
      <c r="G152" s="7">
        <v>350</v>
      </c>
      <c r="H152" s="6">
        <v>0</v>
      </c>
      <c r="I152" s="7">
        <v>231</v>
      </c>
      <c r="J152" s="7">
        <f t="shared" si="11"/>
        <v>231</v>
      </c>
      <c r="K152" s="7">
        <f t="shared" si="12"/>
        <v>-119</v>
      </c>
      <c r="L152" s="7" t="str">
        <f>VLOOKUP(D:D,门店完成情况!B:H,7,0)</f>
        <v>是</v>
      </c>
      <c r="M152" s="7">
        <f t="shared" si="13"/>
        <v>6.9</v>
      </c>
      <c r="N152" s="7">
        <f>ROUND(K152*0.02/2,0)</f>
        <v>-1</v>
      </c>
    </row>
    <row r="153" customHeight="1" spans="1:14">
      <c r="A153" s="7">
        <v>150</v>
      </c>
      <c r="B153" s="7">
        <v>12476</v>
      </c>
      <c r="C153" s="7" t="s">
        <v>559</v>
      </c>
      <c r="D153" s="7">
        <v>571</v>
      </c>
      <c r="E153" s="8" t="s">
        <v>23</v>
      </c>
      <c r="F153" s="7" t="s">
        <v>560</v>
      </c>
      <c r="G153" s="7">
        <v>350</v>
      </c>
      <c r="H153" s="6">
        <v>0</v>
      </c>
      <c r="I153" s="7">
        <v>296.51</v>
      </c>
      <c r="J153" s="7">
        <f t="shared" si="11"/>
        <v>296.51</v>
      </c>
      <c r="K153" s="7">
        <f t="shared" si="12"/>
        <v>-53.49</v>
      </c>
      <c r="L153" s="7" t="str">
        <f>VLOOKUP(D:D,门店完成情况!B:H,7,0)</f>
        <v>是</v>
      </c>
      <c r="M153" s="7">
        <f t="shared" si="13"/>
        <v>8.9</v>
      </c>
      <c r="N153" s="7">
        <f>ROUND(K153*0.02/2,0)</f>
        <v>-1</v>
      </c>
    </row>
    <row r="154" customHeight="1" spans="1:14">
      <c r="A154" s="7">
        <v>151</v>
      </c>
      <c r="B154" s="7">
        <v>12216</v>
      </c>
      <c r="C154" s="7" t="s">
        <v>561</v>
      </c>
      <c r="D154" s="7">
        <v>571</v>
      </c>
      <c r="E154" s="8" t="s">
        <v>23</v>
      </c>
      <c r="F154" s="7" t="s">
        <v>562</v>
      </c>
      <c r="G154" s="7">
        <v>699</v>
      </c>
      <c r="H154" s="6">
        <v>532.5</v>
      </c>
      <c r="I154" s="7">
        <v>395</v>
      </c>
      <c r="J154" s="7">
        <f t="shared" si="11"/>
        <v>927.5</v>
      </c>
      <c r="K154" s="7">
        <f t="shared" si="12"/>
        <v>228.5</v>
      </c>
      <c r="L154" s="7" t="str">
        <f>VLOOKUP(D:D,门店完成情况!B:H,7,0)</f>
        <v>是</v>
      </c>
      <c r="M154" s="7">
        <f t="shared" si="13"/>
        <v>11.9</v>
      </c>
      <c r="N154" s="7"/>
    </row>
    <row r="155" customHeight="1" spans="1:14">
      <c r="A155" s="7">
        <v>152</v>
      </c>
      <c r="B155" s="7">
        <v>11622</v>
      </c>
      <c r="C155" s="7" t="s">
        <v>563</v>
      </c>
      <c r="D155" s="7">
        <v>105751</v>
      </c>
      <c r="E155" s="8" t="s">
        <v>86</v>
      </c>
      <c r="F155" s="7" t="s">
        <v>385</v>
      </c>
      <c r="G155" s="7">
        <v>633</v>
      </c>
      <c r="H155" s="6">
        <v>110.5</v>
      </c>
      <c r="I155" s="7">
        <v>1062.3</v>
      </c>
      <c r="J155" s="7">
        <f t="shared" si="11"/>
        <v>1172.8</v>
      </c>
      <c r="K155" s="7">
        <f t="shared" si="12"/>
        <v>539.8</v>
      </c>
      <c r="L155" s="7" t="str">
        <f>VLOOKUP(D:D,门店完成情况!B:H,7,0)</f>
        <v>是</v>
      </c>
      <c r="M155" s="7">
        <f t="shared" si="13"/>
        <v>31.9</v>
      </c>
      <c r="N155" s="7"/>
    </row>
    <row r="156" customHeight="1" spans="1:14">
      <c r="A156" s="7">
        <v>153</v>
      </c>
      <c r="B156" s="7">
        <v>12221</v>
      </c>
      <c r="C156" s="7" t="s">
        <v>564</v>
      </c>
      <c r="D156" s="7">
        <v>105751</v>
      </c>
      <c r="E156" s="8" t="s">
        <v>86</v>
      </c>
      <c r="F156" s="7" t="s">
        <v>565</v>
      </c>
      <c r="G156" s="7">
        <v>422</v>
      </c>
      <c r="H156" s="6">
        <v>0</v>
      </c>
      <c r="I156" s="7">
        <v>142</v>
      </c>
      <c r="J156" s="7">
        <f t="shared" si="11"/>
        <v>142</v>
      </c>
      <c r="K156" s="7">
        <f t="shared" si="12"/>
        <v>-280</v>
      </c>
      <c r="L156" s="7" t="str">
        <f>VLOOKUP(D:D,门店完成情况!B:H,7,0)</f>
        <v>是</v>
      </c>
      <c r="M156" s="7">
        <f t="shared" si="13"/>
        <v>4.3</v>
      </c>
      <c r="N156" s="7">
        <f>ROUND(K156*0.02/2,0)</f>
        <v>-3</v>
      </c>
    </row>
    <row r="157" customHeight="1" spans="1:14">
      <c r="A157" s="7">
        <v>154</v>
      </c>
      <c r="B157" s="7">
        <v>12395</v>
      </c>
      <c r="C157" s="7" t="s">
        <v>566</v>
      </c>
      <c r="D157" s="7">
        <v>105751</v>
      </c>
      <c r="E157" s="8" t="s">
        <v>86</v>
      </c>
      <c r="F157" s="7" t="s">
        <v>567</v>
      </c>
      <c r="G157" s="7">
        <v>352</v>
      </c>
      <c r="H157" s="6">
        <v>14</v>
      </c>
      <c r="I157" s="7">
        <v>565.03</v>
      </c>
      <c r="J157" s="7">
        <f t="shared" si="11"/>
        <v>579.03</v>
      </c>
      <c r="K157" s="7">
        <f t="shared" si="12"/>
        <v>227.03</v>
      </c>
      <c r="L157" s="7" t="str">
        <f>VLOOKUP(D:D,门店完成情况!B:H,7,0)</f>
        <v>是</v>
      </c>
      <c r="M157" s="7">
        <f t="shared" si="13"/>
        <v>17</v>
      </c>
      <c r="N157" s="7"/>
    </row>
    <row r="158" customHeight="1" spans="1:14">
      <c r="A158" s="7">
        <v>155</v>
      </c>
      <c r="B158" s="7">
        <v>12396</v>
      </c>
      <c r="C158" s="7" t="s">
        <v>568</v>
      </c>
      <c r="D158" s="7">
        <v>105751</v>
      </c>
      <c r="E158" s="8" t="s">
        <v>86</v>
      </c>
      <c r="F158" s="7" t="s">
        <v>567</v>
      </c>
      <c r="G158" s="7">
        <v>352</v>
      </c>
      <c r="H158" s="6">
        <v>0</v>
      </c>
      <c r="I158" s="7">
        <v>315.5</v>
      </c>
      <c r="J158" s="7">
        <f t="shared" si="11"/>
        <v>315.5</v>
      </c>
      <c r="K158" s="7">
        <f t="shared" si="12"/>
        <v>-36.5</v>
      </c>
      <c r="L158" s="7" t="str">
        <f>VLOOKUP(D:D,门店完成情况!B:H,7,0)</f>
        <v>是</v>
      </c>
      <c r="M158" s="7">
        <f t="shared" si="13"/>
        <v>9.5</v>
      </c>
      <c r="N158" s="7"/>
    </row>
    <row r="159" customHeight="1" spans="1:14">
      <c r="A159" s="7">
        <v>156</v>
      </c>
      <c r="B159" s="7">
        <v>5665</v>
      </c>
      <c r="C159" s="7" t="s">
        <v>569</v>
      </c>
      <c r="D159" s="7">
        <v>104430</v>
      </c>
      <c r="E159" s="8" t="s">
        <v>124</v>
      </c>
      <c r="F159" s="7" t="s">
        <v>385</v>
      </c>
      <c r="G159" s="7">
        <v>324</v>
      </c>
      <c r="H159" s="6">
        <v>784</v>
      </c>
      <c r="I159" s="7">
        <v>555.1</v>
      </c>
      <c r="J159" s="7">
        <f t="shared" si="11"/>
        <v>1339.1</v>
      </c>
      <c r="K159" s="7">
        <f t="shared" si="12"/>
        <v>1015.1</v>
      </c>
      <c r="L159" s="7" t="str">
        <f>VLOOKUP(D:D,门店完成情况!B:H,7,0)</f>
        <v>是</v>
      </c>
      <c r="M159" s="7">
        <f t="shared" si="13"/>
        <v>16.7</v>
      </c>
      <c r="N159" s="7"/>
    </row>
    <row r="160" customHeight="1" spans="1:14">
      <c r="A160" s="7">
        <v>157</v>
      </c>
      <c r="B160" s="7">
        <v>12048</v>
      </c>
      <c r="C160" s="7" t="s">
        <v>570</v>
      </c>
      <c r="D160" s="7">
        <v>104430</v>
      </c>
      <c r="E160" s="8" t="s">
        <v>124</v>
      </c>
      <c r="F160" s="7" t="s">
        <v>387</v>
      </c>
      <c r="G160" s="7">
        <v>216</v>
      </c>
      <c r="H160" s="6">
        <v>0</v>
      </c>
      <c r="I160" s="7">
        <v>371.18</v>
      </c>
      <c r="J160" s="7">
        <f t="shared" si="11"/>
        <v>371.18</v>
      </c>
      <c r="K160" s="7">
        <f t="shared" si="12"/>
        <v>155.18</v>
      </c>
      <c r="L160" s="7" t="str">
        <f>VLOOKUP(D:D,门店完成情况!B:H,7,0)</f>
        <v>是</v>
      </c>
      <c r="M160" s="7">
        <f t="shared" si="13"/>
        <v>11.1</v>
      </c>
      <c r="N160" s="7"/>
    </row>
    <row r="161" customHeight="1" spans="1:14">
      <c r="A161" s="7">
        <v>158</v>
      </c>
      <c r="B161" s="7">
        <v>12220</v>
      </c>
      <c r="C161" s="7" t="s">
        <v>571</v>
      </c>
      <c r="D161" s="7">
        <v>104430</v>
      </c>
      <c r="E161" s="8" t="s">
        <v>124</v>
      </c>
      <c r="F161" s="7" t="s">
        <v>572</v>
      </c>
      <c r="G161" s="7">
        <v>216</v>
      </c>
      <c r="H161" s="6">
        <v>0</v>
      </c>
      <c r="I161" s="7">
        <v>264</v>
      </c>
      <c r="J161" s="7">
        <f t="shared" si="11"/>
        <v>264</v>
      </c>
      <c r="K161" s="7">
        <f t="shared" si="12"/>
        <v>48</v>
      </c>
      <c r="L161" s="7" t="str">
        <f>VLOOKUP(D:D,门店完成情况!B:H,7,0)</f>
        <v>是</v>
      </c>
      <c r="M161" s="7">
        <f t="shared" si="13"/>
        <v>7.9</v>
      </c>
      <c r="N161" s="7"/>
    </row>
    <row r="162" customHeight="1" spans="1:14">
      <c r="A162" s="7">
        <v>159</v>
      </c>
      <c r="B162" s="7">
        <v>12397</v>
      </c>
      <c r="C162" s="7" t="s">
        <v>573</v>
      </c>
      <c r="D162" s="7">
        <v>104430</v>
      </c>
      <c r="E162" s="8" t="s">
        <v>124</v>
      </c>
      <c r="F162" s="7" t="s">
        <v>574</v>
      </c>
      <c r="G162" s="7">
        <v>144</v>
      </c>
      <c r="H162" s="6">
        <v>0</v>
      </c>
      <c r="I162" s="7">
        <v>298.5</v>
      </c>
      <c r="J162" s="7">
        <f t="shared" si="11"/>
        <v>298.5</v>
      </c>
      <c r="K162" s="7">
        <f t="shared" si="12"/>
        <v>154.5</v>
      </c>
      <c r="L162" s="7" t="str">
        <f>VLOOKUP(D:D,门店完成情况!B:H,7,0)</f>
        <v>是</v>
      </c>
      <c r="M162" s="7">
        <f t="shared" si="13"/>
        <v>9</v>
      </c>
      <c r="N162" s="7"/>
    </row>
    <row r="163" customHeight="1" spans="1:14">
      <c r="A163" s="7">
        <v>160</v>
      </c>
      <c r="B163" s="7">
        <v>9689</v>
      </c>
      <c r="C163" s="7" t="s">
        <v>575</v>
      </c>
      <c r="D163" s="7">
        <v>106568</v>
      </c>
      <c r="E163" s="8" t="s">
        <v>128</v>
      </c>
      <c r="F163" s="7" t="s">
        <v>385</v>
      </c>
      <c r="G163" s="7">
        <v>396</v>
      </c>
      <c r="H163" s="6">
        <v>0</v>
      </c>
      <c r="I163" s="7">
        <v>444.24</v>
      </c>
      <c r="J163" s="7">
        <f t="shared" si="11"/>
        <v>444.24</v>
      </c>
      <c r="K163" s="7">
        <f t="shared" si="12"/>
        <v>48.24</v>
      </c>
      <c r="L163" s="7" t="str">
        <f>VLOOKUP(D:D,门店完成情况!B:H,7,0)</f>
        <v>是</v>
      </c>
      <c r="M163" s="7">
        <f t="shared" si="13"/>
        <v>13.3</v>
      </c>
      <c r="N163" s="7"/>
    </row>
    <row r="164" customHeight="1" spans="1:14">
      <c r="A164" s="7">
        <v>161</v>
      </c>
      <c r="B164" s="7">
        <v>9295</v>
      </c>
      <c r="C164" s="7" t="s">
        <v>576</v>
      </c>
      <c r="D164" s="7">
        <v>106568</v>
      </c>
      <c r="E164" s="8" t="s">
        <v>128</v>
      </c>
      <c r="F164" s="7" t="s">
        <v>525</v>
      </c>
      <c r="G164" s="7">
        <v>440</v>
      </c>
      <c r="H164" s="6">
        <v>317</v>
      </c>
      <c r="I164" s="7">
        <v>192</v>
      </c>
      <c r="J164" s="7">
        <f t="shared" si="11"/>
        <v>509</v>
      </c>
      <c r="K164" s="7">
        <f t="shared" si="12"/>
        <v>69</v>
      </c>
      <c r="L164" s="7" t="str">
        <f>VLOOKUP(D:D,门店完成情况!B:H,7,0)</f>
        <v>是</v>
      </c>
      <c r="M164" s="7">
        <f t="shared" si="13"/>
        <v>5.8</v>
      </c>
      <c r="N164" s="7"/>
    </row>
    <row r="165" customHeight="1" spans="1:14">
      <c r="A165" s="7">
        <v>162</v>
      </c>
      <c r="B165" s="7">
        <v>12222</v>
      </c>
      <c r="C165" s="7" t="s">
        <v>577</v>
      </c>
      <c r="D165" s="7">
        <v>106568</v>
      </c>
      <c r="E165" s="8" t="s">
        <v>128</v>
      </c>
      <c r="F165" s="7" t="s">
        <v>578</v>
      </c>
      <c r="G165" s="7">
        <v>264</v>
      </c>
      <c r="H165" s="6">
        <v>576</v>
      </c>
      <c r="I165" s="7">
        <v>128.1</v>
      </c>
      <c r="J165" s="7">
        <f t="shared" si="11"/>
        <v>704.1</v>
      </c>
      <c r="K165" s="7">
        <f t="shared" si="12"/>
        <v>440.1</v>
      </c>
      <c r="L165" s="7" t="str">
        <f>VLOOKUP(D:D,门店完成情况!B:H,7,0)</f>
        <v>是</v>
      </c>
      <c r="M165" s="7">
        <f t="shared" si="13"/>
        <v>3.8</v>
      </c>
      <c r="N165" s="7"/>
    </row>
    <row r="166" customHeight="1" spans="1:14">
      <c r="A166" s="7">
        <v>163</v>
      </c>
      <c r="B166" s="7">
        <v>11774</v>
      </c>
      <c r="C166" s="7" t="s">
        <v>579</v>
      </c>
      <c r="D166" s="7">
        <v>105910</v>
      </c>
      <c r="E166" s="8" t="s">
        <v>126</v>
      </c>
      <c r="F166" s="7" t="s">
        <v>385</v>
      </c>
      <c r="G166" s="7">
        <v>368</v>
      </c>
      <c r="H166" s="6">
        <v>0</v>
      </c>
      <c r="I166" s="7">
        <v>462.9</v>
      </c>
      <c r="J166" s="7">
        <f t="shared" si="11"/>
        <v>462.9</v>
      </c>
      <c r="K166" s="7">
        <f t="shared" si="12"/>
        <v>94.9</v>
      </c>
      <c r="L166" s="7" t="str">
        <f>VLOOKUP(D:D,门店完成情况!B:H,7,0)</f>
        <v>是</v>
      </c>
      <c r="M166" s="7">
        <f t="shared" si="13"/>
        <v>13.9</v>
      </c>
      <c r="N166" s="7"/>
    </row>
    <row r="167" customHeight="1" spans="1:14">
      <c r="A167" s="7">
        <v>164</v>
      </c>
      <c r="B167" s="7">
        <v>12146</v>
      </c>
      <c r="C167" s="7" t="s">
        <v>580</v>
      </c>
      <c r="D167" s="7">
        <v>105910</v>
      </c>
      <c r="E167" s="8" t="s">
        <v>126</v>
      </c>
      <c r="F167" s="7" t="s">
        <v>387</v>
      </c>
      <c r="G167" s="7">
        <v>286</v>
      </c>
      <c r="H167" s="6">
        <v>0</v>
      </c>
      <c r="I167" s="7">
        <v>593</v>
      </c>
      <c r="J167" s="7">
        <f t="shared" si="11"/>
        <v>593</v>
      </c>
      <c r="K167" s="7">
        <f t="shared" si="12"/>
        <v>307</v>
      </c>
      <c r="L167" s="7" t="str">
        <f>VLOOKUP(D:D,门店完成情况!B:H,7,0)</f>
        <v>是</v>
      </c>
      <c r="M167" s="7">
        <f t="shared" si="13"/>
        <v>17.8</v>
      </c>
      <c r="N167" s="7"/>
    </row>
    <row r="168" customHeight="1" spans="1:14">
      <c r="A168" s="7">
        <v>165</v>
      </c>
      <c r="B168" s="7">
        <v>12442</v>
      </c>
      <c r="C168" s="7" t="s">
        <v>581</v>
      </c>
      <c r="D168" s="7">
        <v>105910</v>
      </c>
      <c r="E168" s="8" t="s">
        <v>126</v>
      </c>
      <c r="F168" s="7" t="s">
        <v>582</v>
      </c>
      <c r="G168" s="7">
        <v>123</v>
      </c>
      <c r="H168" s="6">
        <v>0</v>
      </c>
      <c r="I168" s="7">
        <v>146</v>
      </c>
      <c r="J168" s="7">
        <f t="shared" si="11"/>
        <v>146</v>
      </c>
      <c r="K168" s="7">
        <f t="shared" si="12"/>
        <v>23</v>
      </c>
      <c r="L168" s="7" t="str">
        <f>VLOOKUP(D:D,门店完成情况!B:H,7,0)</f>
        <v>是</v>
      </c>
      <c r="M168" s="7">
        <f t="shared" si="13"/>
        <v>4.4</v>
      </c>
      <c r="N168" s="7"/>
    </row>
    <row r="169" customHeight="1" spans="1:14">
      <c r="A169" s="7">
        <v>166</v>
      </c>
      <c r="B169" s="7">
        <v>12485</v>
      </c>
      <c r="C169" s="7" t="s">
        <v>583</v>
      </c>
      <c r="D169" s="7">
        <v>105910</v>
      </c>
      <c r="E169" s="8" t="s">
        <v>126</v>
      </c>
      <c r="F169" s="7" t="s">
        <v>584</v>
      </c>
      <c r="G169" s="7">
        <v>123</v>
      </c>
      <c r="H169" s="6">
        <v>0</v>
      </c>
      <c r="I169" s="7">
        <v>83.4</v>
      </c>
      <c r="J169" s="7">
        <f t="shared" si="11"/>
        <v>83.4</v>
      </c>
      <c r="K169" s="7">
        <f t="shared" si="12"/>
        <v>-39.6</v>
      </c>
      <c r="L169" s="7" t="str">
        <f>VLOOKUP(D:D,门店完成情况!B:H,7,0)</f>
        <v>是</v>
      </c>
      <c r="M169" s="7">
        <f t="shared" si="13"/>
        <v>2.5</v>
      </c>
      <c r="N169" s="7"/>
    </row>
    <row r="170" customHeight="1" spans="1:14">
      <c r="A170" s="7">
        <v>167</v>
      </c>
      <c r="B170" s="7">
        <v>5407</v>
      </c>
      <c r="C170" s="7" t="s">
        <v>585</v>
      </c>
      <c r="D170" s="7">
        <v>399</v>
      </c>
      <c r="E170" s="8" t="s">
        <v>41</v>
      </c>
      <c r="F170" s="7" t="s">
        <v>387</v>
      </c>
      <c r="G170" s="7">
        <v>1248.9</v>
      </c>
      <c r="H170" s="6">
        <v>1728</v>
      </c>
      <c r="I170" s="7">
        <v>524.31</v>
      </c>
      <c r="J170" s="7">
        <f t="shared" si="11"/>
        <v>2252.31</v>
      </c>
      <c r="K170" s="7">
        <f t="shared" si="12"/>
        <v>1003.41</v>
      </c>
      <c r="L170" s="7" t="str">
        <f>VLOOKUP(D:D,门店完成情况!B:H,7,0)</f>
        <v>是</v>
      </c>
      <c r="M170" s="7">
        <f t="shared" si="13"/>
        <v>15.7</v>
      </c>
      <c r="N170" s="7"/>
    </row>
    <row r="171" customHeight="1" spans="1:14">
      <c r="A171" s="7">
        <v>168</v>
      </c>
      <c r="B171" s="7">
        <v>11762</v>
      </c>
      <c r="C171" s="7" t="s">
        <v>586</v>
      </c>
      <c r="D171" s="7">
        <v>399</v>
      </c>
      <c r="E171" s="8" t="s">
        <v>41</v>
      </c>
      <c r="F171" s="7" t="s">
        <v>385</v>
      </c>
      <c r="G171" s="7">
        <v>1124.1</v>
      </c>
      <c r="H171" s="6">
        <v>576</v>
      </c>
      <c r="I171" s="7">
        <v>456.51</v>
      </c>
      <c r="J171" s="7">
        <f t="shared" si="11"/>
        <v>1032.51</v>
      </c>
      <c r="K171" s="7">
        <f t="shared" si="12"/>
        <v>-91.5899999999999</v>
      </c>
      <c r="L171" s="7" t="str">
        <f>VLOOKUP(D:D,门店完成情况!B:H,7,0)</f>
        <v>是</v>
      </c>
      <c r="M171" s="7">
        <f t="shared" si="13"/>
        <v>13.7</v>
      </c>
      <c r="N171" s="7">
        <f>ROUND(K171*0.02,0)</f>
        <v>-2</v>
      </c>
    </row>
    <row r="172" customHeight="1" spans="1:14">
      <c r="A172" s="7">
        <v>169</v>
      </c>
      <c r="B172" s="7">
        <v>12440</v>
      </c>
      <c r="C172" s="7" t="s">
        <v>587</v>
      </c>
      <c r="D172" s="7">
        <v>399</v>
      </c>
      <c r="E172" s="8" t="s">
        <v>41</v>
      </c>
      <c r="F172" s="7" t="s">
        <v>588</v>
      </c>
      <c r="G172" s="7">
        <v>499.6</v>
      </c>
      <c r="H172" s="6">
        <v>0</v>
      </c>
      <c r="I172" s="7">
        <v>189</v>
      </c>
      <c r="J172" s="7">
        <f t="shared" si="11"/>
        <v>189</v>
      </c>
      <c r="K172" s="7">
        <f t="shared" si="12"/>
        <v>-310.6</v>
      </c>
      <c r="L172" s="7" t="str">
        <f>VLOOKUP(D:D,门店完成情况!B:H,7,0)</f>
        <v>是</v>
      </c>
      <c r="M172" s="7">
        <f t="shared" si="13"/>
        <v>5.7</v>
      </c>
      <c r="N172" s="7">
        <f>ROUND(K172*0.02/2,0)</f>
        <v>-3</v>
      </c>
    </row>
    <row r="173" customHeight="1" spans="1:14">
      <c r="A173" s="7">
        <v>170</v>
      </c>
      <c r="B173" s="7">
        <v>12205</v>
      </c>
      <c r="C173" s="7" t="s">
        <v>589</v>
      </c>
      <c r="D173" s="7">
        <v>399</v>
      </c>
      <c r="E173" s="8" t="s">
        <v>41</v>
      </c>
      <c r="F173" s="7" t="s">
        <v>590</v>
      </c>
      <c r="G173" s="7">
        <v>749.4</v>
      </c>
      <c r="H173" s="6">
        <v>0</v>
      </c>
      <c r="I173" s="7">
        <v>612</v>
      </c>
      <c r="J173" s="7">
        <f t="shared" si="11"/>
        <v>612</v>
      </c>
      <c r="K173" s="7">
        <f t="shared" si="12"/>
        <v>-137.4</v>
      </c>
      <c r="L173" s="7" t="str">
        <f>VLOOKUP(D:D,门店完成情况!B:H,7,0)</f>
        <v>是</v>
      </c>
      <c r="M173" s="7">
        <f t="shared" si="13"/>
        <v>18.4</v>
      </c>
      <c r="N173" s="7">
        <f>ROUND(K173*0.02/2,0)</f>
        <v>-1</v>
      </c>
    </row>
    <row r="174" customHeight="1" spans="1:14">
      <c r="A174" s="7">
        <v>171</v>
      </c>
      <c r="B174" s="7">
        <v>4089</v>
      </c>
      <c r="C174" s="7" t="s">
        <v>591</v>
      </c>
      <c r="D174" s="7">
        <v>308</v>
      </c>
      <c r="E174" s="8" t="s">
        <v>33</v>
      </c>
      <c r="F174" s="7" t="s">
        <v>385</v>
      </c>
      <c r="G174" s="7">
        <v>900</v>
      </c>
      <c r="H174" s="6">
        <v>576</v>
      </c>
      <c r="I174" s="7">
        <v>1306.79</v>
      </c>
      <c r="J174" s="7">
        <f t="shared" si="11"/>
        <v>1882.79</v>
      </c>
      <c r="K174" s="7">
        <f t="shared" si="12"/>
        <v>982.79</v>
      </c>
      <c r="L174" s="7" t="str">
        <f>VLOOKUP(D:D,门店完成情况!B:H,7,0)</f>
        <v>是</v>
      </c>
      <c r="M174" s="7">
        <f t="shared" si="13"/>
        <v>39.2</v>
      </c>
      <c r="N174" s="7"/>
    </row>
    <row r="175" customHeight="1" spans="1:14">
      <c r="A175" s="7">
        <v>172</v>
      </c>
      <c r="B175" s="7">
        <v>5347</v>
      </c>
      <c r="C175" s="7" t="s">
        <v>592</v>
      </c>
      <c r="D175" s="7">
        <v>308</v>
      </c>
      <c r="E175" s="8" t="s">
        <v>33</v>
      </c>
      <c r="F175" s="7" t="s">
        <v>439</v>
      </c>
      <c r="G175" s="7">
        <v>900</v>
      </c>
      <c r="H175" s="6">
        <v>0</v>
      </c>
      <c r="I175" s="7">
        <v>1225.05</v>
      </c>
      <c r="J175" s="7">
        <f t="shared" si="11"/>
        <v>1225.05</v>
      </c>
      <c r="K175" s="7">
        <f t="shared" si="12"/>
        <v>325.05</v>
      </c>
      <c r="L175" s="7" t="str">
        <f>VLOOKUP(D:D,门店完成情况!B:H,7,0)</f>
        <v>是</v>
      </c>
      <c r="M175" s="7">
        <f t="shared" si="13"/>
        <v>36.8</v>
      </c>
      <c r="N175" s="7"/>
    </row>
    <row r="176" customHeight="1" spans="1:14">
      <c r="A176" s="7">
        <v>173</v>
      </c>
      <c r="B176" s="7">
        <v>9200</v>
      </c>
      <c r="C176" s="7" t="s">
        <v>593</v>
      </c>
      <c r="D176" s="7">
        <v>308</v>
      </c>
      <c r="E176" s="8" t="s">
        <v>33</v>
      </c>
      <c r="F176" s="7" t="s">
        <v>439</v>
      </c>
      <c r="G176" s="7">
        <v>900</v>
      </c>
      <c r="H176" s="6">
        <v>0</v>
      </c>
      <c r="I176" s="7">
        <v>429.84</v>
      </c>
      <c r="J176" s="7">
        <f t="shared" si="11"/>
        <v>429.84</v>
      </c>
      <c r="K176" s="7">
        <f t="shared" si="12"/>
        <v>-470.16</v>
      </c>
      <c r="L176" s="7" t="str">
        <f>VLOOKUP(D:D,门店完成情况!B:H,7,0)</f>
        <v>是</v>
      </c>
      <c r="M176" s="7">
        <f t="shared" si="13"/>
        <v>12.9</v>
      </c>
      <c r="N176" s="7">
        <f>ROUND(K176*0.02,0)</f>
        <v>-9</v>
      </c>
    </row>
    <row r="177" customHeight="1" spans="1:14">
      <c r="A177" s="7">
        <v>174</v>
      </c>
      <c r="B177" s="7">
        <v>12515</v>
      </c>
      <c r="C177" s="7" t="s">
        <v>594</v>
      </c>
      <c r="D177" s="7">
        <v>308</v>
      </c>
      <c r="E177" s="8" t="s">
        <v>33</v>
      </c>
      <c r="F177" s="7" t="s">
        <v>595</v>
      </c>
      <c r="G177" s="7">
        <v>250</v>
      </c>
      <c r="H177" s="6">
        <v>0</v>
      </c>
      <c r="I177" s="7">
        <v>634.41</v>
      </c>
      <c r="J177" s="7">
        <f t="shared" si="11"/>
        <v>634.41</v>
      </c>
      <c r="K177" s="7">
        <f t="shared" si="12"/>
        <v>384.41</v>
      </c>
      <c r="L177" s="7" t="str">
        <f>VLOOKUP(D:D,门店完成情况!B:H,7,0)</f>
        <v>是</v>
      </c>
      <c r="M177" s="7">
        <f t="shared" si="13"/>
        <v>19</v>
      </c>
      <c r="N177" s="7"/>
    </row>
    <row r="178" customHeight="1" spans="1:14">
      <c r="A178" s="7">
        <v>175</v>
      </c>
      <c r="B178" s="7">
        <v>12516</v>
      </c>
      <c r="C178" s="7" t="s">
        <v>596</v>
      </c>
      <c r="D178" s="7">
        <v>308</v>
      </c>
      <c r="E178" s="8" t="s">
        <v>33</v>
      </c>
      <c r="F178" s="7" t="s">
        <v>595</v>
      </c>
      <c r="G178" s="7">
        <v>250</v>
      </c>
      <c r="H178" s="6">
        <v>0</v>
      </c>
      <c r="I178" s="7">
        <v>71.4</v>
      </c>
      <c r="J178" s="7">
        <f t="shared" si="11"/>
        <v>71.4</v>
      </c>
      <c r="K178" s="7">
        <f t="shared" si="12"/>
        <v>-178.6</v>
      </c>
      <c r="L178" s="7" t="str">
        <f>VLOOKUP(D:D,门店完成情况!B:H,7,0)</f>
        <v>是</v>
      </c>
      <c r="M178" s="7">
        <f t="shared" si="13"/>
        <v>2.1</v>
      </c>
      <c r="N178" s="7">
        <f>ROUND(K178*0.02,0)</f>
        <v>-4</v>
      </c>
    </row>
    <row r="179" customHeight="1" spans="1:14">
      <c r="A179" s="7">
        <v>176</v>
      </c>
      <c r="B179" s="7">
        <v>6301</v>
      </c>
      <c r="C179" s="7" t="s">
        <v>597</v>
      </c>
      <c r="D179" s="7">
        <v>54</v>
      </c>
      <c r="E179" s="8" t="s">
        <v>67</v>
      </c>
      <c r="F179" s="7" t="s">
        <v>387</v>
      </c>
      <c r="G179" s="7">
        <v>1141</v>
      </c>
      <c r="H179" s="6">
        <v>14</v>
      </c>
      <c r="I179" s="7">
        <v>874.16</v>
      </c>
      <c r="J179" s="7">
        <f t="shared" si="11"/>
        <v>888.16</v>
      </c>
      <c r="K179" s="7">
        <f t="shared" si="12"/>
        <v>-252.84</v>
      </c>
      <c r="L179" s="7" t="str">
        <f>VLOOKUP(D:D,门店完成情况!B:H,7,0)</f>
        <v>否</v>
      </c>
      <c r="M179" s="7"/>
      <c r="N179" s="7">
        <f>ROUND(K179*0.02,0)</f>
        <v>-5</v>
      </c>
    </row>
    <row r="180" customHeight="1" spans="1:14">
      <c r="A180" s="7">
        <v>177</v>
      </c>
      <c r="B180" s="7">
        <v>6884</v>
      </c>
      <c r="C180" s="7" t="s">
        <v>598</v>
      </c>
      <c r="D180" s="7">
        <v>54</v>
      </c>
      <c r="E180" s="8" t="s">
        <v>67</v>
      </c>
      <c r="F180" s="7" t="s">
        <v>385</v>
      </c>
      <c r="G180" s="7">
        <v>1141</v>
      </c>
      <c r="H180" s="6">
        <v>14</v>
      </c>
      <c r="I180" s="7">
        <v>495.3</v>
      </c>
      <c r="J180" s="7">
        <f t="shared" si="11"/>
        <v>509.3</v>
      </c>
      <c r="K180" s="7">
        <f t="shared" si="12"/>
        <v>-631.7</v>
      </c>
      <c r="L180" s="7" t="str">
        <f>VLOOKUP(D:D,门店完成情况!B:H,7,0)</f>
        <v>否</v>
      </c>
      <c r="M180" s="7"/>
      <c r="N180" s="7">
        <f>ROUND(K180*0.02,0)</f>
        <v>-13</v>
      </c>
    </row>
    <row r="181" customHeight="1" spans="1:14">
      <c r="A181" s="7">
        <v>178</v>
      </c>
      <c r="B181" s="7">
        <v>7379</v>
      </c>
      <c r="C181" s="7" t="s">
        <v>599</v>
      </c>
      <c r="D181" s="7">
        <v>54</v>
      </c>
      <c r="E181" s="8" t="s">
        <v>67</v>
      </c>
      <c r="F181" s="7" t="s">
        <v>387</v>
      </c>
      <c r="G181" s="7">
        <v>1141</v>
      </c>
      <c r="H181" s="6">
        <v>71</v>
      </c>
      <c r="I181" s="7">
        <v>927.67</v>
      </c>
      <c r="J181" s="7">
        <f t="shared" si="11"/>
        <v>998.67</v>
      </c>
      <c r="K181" s="7">
        <f t="shared" si="12"/>
        <v>-142.33</v>
      </c>
      <c r="L181" s="7" t="str">
        <f>VLOOKUP(D:D,门店完成情况!B:H,7,0)</f>
        <v>否</v>
      </c>
      <c r="M181" s="7"/>
      <c r="N181" s="7">
        <f>ROUND(K181*0.02,0)</f>
        <v>-3</v>
      </c>
    </row>
    <row r="182" customHeight="1" spans="1:14">
      <c r="A182" s="7">
        <v>179</v>
      </c>
      <c r="B182" s="7">
        <v>10808</v>
      </c>
      <c r="C182" s="7" t="s">
        <v>600</v>
      </c>
      <c r="D182" s="7">
        <v>54</v>
      </c>
      <c r="E182" s="8" t="s">
        <v>67</v>
      </c>
      <c r="F182" s="7" t="s">
        <v>387</v>
      </c>
      <c r="G182" s="7">
        <v>1142</v>
      </c>
      <c r="H182" s="6">
        <v>590.01</v>
      </c>
      <c r="I182" s="7">
        <v>833.1</v>
      </c>
      <c r="J182" s="7">
        <f t="shared" si="11"/>
        <v>1423.11</v>
      </c>
      <c r="K182" s="7">
        <f t="shared" si="12"/>
        <v>281.11</v>
      </c>
      <c r="L182" s="7" t="str">
        <f>VLOOKUP(D:D,门店完成情况!B:H,7,0)</f>
        <v>否</v>
      </c>
      <c r="M182" s="7"/>
      <c r="N182" s="7"/>
    </row>
    <row r="183" customHeight="1" spans="1:14">
      <c r="A183" s="7">
        <v>180</v>
      </c>
      <c r="B183" s="7">
        <v>10043</v>
      </c>
      <c r="C183" s="7" t="s">
        <v>601</v>
      </c>
      <c r="D183" s="7">
        <v>367</v>
      </c>
      <c r="E183" s="8" t="s">
        <v>70</v>
      </c>
      <c r="F183" s="7" t="s">
        <v>515</v>
      </c>
      <c r="G183" s="7">
        <v>1000</v>
      </c>
      <c r="H183" s="6">
        <v>14</v>
      </c>
      <c r="I183" s="7">
        <v>1375.49</v>
      </c>
      <c r="J183" s="7">
        <f t="shared" si="11"/>
        <v>1389.49</v>
      </c>
      <c r="K183" s="7">
        <f t="shared" si="12"/>
        <v>389.49</v>
      </c>
      <c r="L183" s="7" t="str">
        <f>VLOOKUP(D:D,门店完成情况!B:H,7,0)</f>
        <v>是</v>
      </c>
      <c r="M183" s="7">
        <f t="shared" ref="M183:M191" si="14">ROUND(I183*0.03,1)</f>
        <v>41.3</v>
      </c>
      <c r="N183" s="7"/>
    </row>
    <row r="184" customHeight="1" spans="1:14">
      <c r="A184" s="7">
        <v>181</v>
      </c>
      <c r="B184" s="7">
        <v>10955</v>
      </c>
      <c r="C184" s="7" t="s">
        <v>602</v>
      </c>
      <c r="D184" s="7">
        <v>367</v>
      </c>
      <c r="E184" s="8" t="s">
        <v>70</v>
      </c>
      <c r="F184" s="7" t="s">
        <v>387</v>
      </c>
      <c r="G184" s="7">
        <v>1000</v>
      </c>
      <c r="H184" s="6">
        <v>1180</v>
      </c>
      <c r="I184" s="7">
        <v>845.73</v>
      </c>
      <c r="J184" s="7">
        <f t="shared" si="11"/>
        <v>2025.73</v>
      </c>
      <c r="K184" s="7">
        <f t="shared" si="12"/>
        <v>1025.73</v>
      </c>
      <c r="L184" s="7" t="str">
        <f>VLOOKUP(D:D,门店完成情况!B:H,7,0)</f>
        <v>是</v>
      </c>
      <c r="M184" s="7">
        <f t="shared" si="14"/>
        <v>25.4</v>
      </c>
      <c r="N184" s="7"/>
    </row>
    <row r="185" customHeight="1" spans="1:14">
      <c r="A185" s="7">
        <v>182</v>
      </c>
      <c r="B185" s="7">
        <v>11799</v>
      </c>
      <c r="C185" s="7" t="s">
        <v>603</v>
      </c>
      <c r="D185" s="7">
        <v>367</v>
      </c>
      <c r="E185" s="8" t="s">
        <v>70</v>
      </c>
      <c r="F185" s="7" t="s">
        <v>470</v>
      </c>
      <c r="G185" s="7">
        <v>662.5</v>
      </c>
      <c r="H185" s="6">
        <v>0</v>
      </c>
      <c r="I185" s="7">
        <v>967</v>
      </c>
      <c r="J185" s="7">
        <f t="shared" si="11"/>
        <v>967</v>
      </c>
      <c r="K185" s="7">
        <f t="shared" si="12"/>
        <v>304.5</v>
      </c>
      <c r="L185" s="7" t="str">
        <f>VLOOKUP(D:D,门店完成情况!B:H,7,0)</f>
        <v>是</v>
      </c>
      <c r="M185" s="7">
        <f t="shared" si="14"/>
        <v>29</v>
      </c>
      <c r="N185" s="7"/>
    </row>
    <row r="186" customHeight="1" spans="1:14">
      <c r="A186" s="7">
        <v>183</v>
      </c>
      <c r="B186" s="7">
        <v>12277</v>
      </c>
      <c r="C186" s="7" t="s">
        <v>604</v>
      </c>
      <c r="D186" s="7">
        <v>367</v>
      </c>
      <c r="E186" s="8" t="s">
        <v>70</v>
      </c>
      <c r="F186" s="7" t="s">
        <v>470</v>
      </c>
      <c r="G186" s="7">
        <v>662.5</v>
      </c>
      <c r="H186" s="6">
        <v>14</v>
      </c>
      <c r="I186" s="7">
        <v>819.11</v>
      </c>
      <c r="J186" s="7">
        <f t="shared" si="11"/>
        <v>833.11</v>
      </c>
      <c r="K186" s="7">
        <f t="shared" si="12"/>
        <v>170.61</v>
      </c>
      <c r="L186" s="7" t="str">
        <f>VLOOKUP(D:D,门店完成情况!B:H,7,0)</f>
        <v>是</v>
      </c>
      <c r="M186" s="7">
        <f t="shared" si="14"/>
        <v>24.6</v>
      </c>
      <c r="N186" s="7"/>
    </row>
    <row r="187" customHeight="1" spans="1:14">
      <c r="A187" s="7">
        <v>184</v>
      </c>
      <c r="B187" s="7">
        <v>4190</v>
      </c>
      <c r="C187" s="7" t="s">
        <v>605</v>
      </c>
      <c r="D187" s="7">
        <v>724</v>
      </c>
      <c r="E187" s="8" t="s">
        <v>43</v>
      </c>
      <c r="F187" s="7" t="s">
        <v>387</v>
      </c>
      <c r="G187" s="7">
        <v>317</v>
      </c>
      <c r="H187" s="6">
        <v>0</v>
      </c>
      <c r="I187" s="7">
        <v>204.03</v>
      </c>
      <c r="J187" s="7">
        <f t="shared" si="11"/>
        <v>204.03</v>
      </c>
      <c r="K187" s="7">
        <f t="shared" si="12"/>
        <v>-112.97</v>
      </c>
      <c r="L187" s="7" t="str">
        <f>VLOOKUP(D:D,门店完成情况!B:H,7,0)</f>
        <v>是</v>
      </c>
      <c r="M187" s="7">
        <f t="shared" si="14"/>
        <v>6.1</v>
      </c>
      <c r="N187" s="7">
        <f>ROUND(K187*0.02,0)</f>
        <v>-2</v>
      </c>
    </row>
    <row r="188" customHeight="1" spans="1:14">
      <c r="A188" s="7">
        <v>185</v>
      </c>
      <c r="B188" s="7">
        <v>10930</v>
      </c>
      <c r="C188" s="7" t="s">
        <v>606</v>
      </c>
      <c r="D188" s="7">
        <v>724</v>
      </c>
      <c r="E188" s="8" t="s">
        <v>43</v>
      </c>
      <c r="F188" s="7" t="s">
        <v>385</v>
      </c>
      <c r="G188" s="7">
        <v>961</v>
      </c>
      <c r="H188" s="6">
        <v>192</v>
      </c>
      <c r="I188" s="7">
        <v>853.08</v>
      </c>
      <c r="J188" s="7">
        <f t="shared" si="11"/>
        <v>1045.08</v>
      </c>
      <c r="K188" s="7">
        <f t="shared" si="12"/>
        <v>84.0799999999999</v>
      </c>
      <c r="L188" s="7" t="str">
        <f>VLOOKUP(D:D,门店完成情况!B:H,7,0)</f>
        <v>是</v>
      </c>
      <c r="M188" s="7">
        <f t="shared" si="14"/>
        <v>25.6</v>
      </c>
      <c r="N188" s="7"/>
    </row>
    <row r="189" customHeight="1" spans="1:14">
      <c r="A189" s="7">
        <v>186</v>
      </c>
      <c r="B189" s="7">
        <v>11447</v>
      </c>
      <c r="C189" s="7" t="s">
        <v>607</v>
      </c>
      <c r="D189" s="7">
        <v>724</v>
      </c>
      <c r="E189" s="8" t="s">
        <v>43</v>
      </c>
      <c r="F189" s="7" t="s">
        <v>387</v>
      </c>
      <c r="G189" s="7">
        <v>1067.8</v>
      </c>
      <c r="H189" s="6">
        <v>0</v>
      </c>
      <c r="I189" s="7">
        <v>1248.3</v>
      </c>
      <c r="J189" s="7">
        <f t="shared" si="11"/>
        <v>1248.3</v>
      </c>
      <c r="K189" s="7">
        <f t="shared" si="12"/>
        <v>180.5</v>
      </c>
      <c r="L189" s="7" t="str">
        <f>VLOOKUP(D:D,门店完成情况!B:H,7,0)</f>
        <v>是</v>
      </c>
      <c r="M189" s="7">
        <f t="shared" si="14"/>
        <v>37.4</v>
      </c>
      <c r="N189" s="7"/>
    </row>
    <row r="190" customHeight="1" spans="1:14">
      <c r="A190" s="7">
        <v>187</v>
      </c>
      <c r="B190" s="7">
        <v>12489</v>
      </c>
      <c r="C190" s="7" t="s">
        <v>608</v>
      </c>
      <c r="D190" s="7">
        <v>724</v>
      </c>
      <c r="E190" s="8" t="s">
        <v>43</v>
      </c>
      <c r="F190" s="7" t="s">
        <v>391</v>
      </c>
      <c r="G190" s="7">
        <v>427.1</v>
      </c>
      <c r="H190" s="6">
        <v>0</v>
      </c>
      <c r="I190" s="7">
        <v>478.9</v>
      </c>
      <c r="J190" s="7">
        <f t="shared" si="11"/>
        <v>478.9</v>
      </c>
      <c r="K190" s="7">
        <f t="shared" si="12"/>
        <v>51.8</v>
      </c>
      <c r="L190" s="7" t="str">
        <f>VLOOKUP(D:D,门店完成情况!B:H,7,0)</f>
        <v>是</v>
      </c>
      <c r="M190" s="7">
        <f t="shared" si="14"/>
        <v>14.4</v>
      </c>
      <c r="N190" s="7"/>
    </row>
    <row r="191" customHeight="1" spans="1:14">
      <c r="A191" s="7">
        <v>188</v>
      </c>
      <c r="B191" s="7">
        <v>12235</v>
      </c>
      <c r="C191" s="7" t="s">
        <v>609</v>
      </c>
      <c r="D191" s="7">
        <v>724</v>
      </c>
      <c r="E191" s="8" t="s">
        <v>43</v>
      </c>
      <c r="F191" s="7" t="s">
        <v>610</v>
      </c>
      <c r="G191" s="7">
        <v>427.1</v>
      </c>
      <c r="H191" s="6">
        <v>576</v>
      </c>
      <c r="I191" s="7">
        <v>177.87</v>
      </c>
      <c r="J191" s="7">
        <f t="shared" si="11"/>
        <v>753.87</v>
      </c>
      <c r="K191" s="7">
        <f t="shared" si="12"/>
        <v>326.77</v>
      </c>
      <c r="L191" s="7" t="str">
        <f>VLOOKUP(D:D,门店完成情况!B:H,7,0)</f>
        <v>是</v>
      </c>
      <c r="M191" s="7">
        <f t="shared" si="14"/>
        <v>5.3</v>
      </c>
      <c r="N191" s="7"/>
    </row>
    <row r="192" customHeight="1" spans="1:14">
      <c r="A192" s="7">
        <v>189</v>
      </c>
      <c r="B192" s="7">
        <v>11120</v>
      </c>
      <c r="C192" s="7" t="s">
        <v>611</v>
      </c>
      <c r="D192" s="7">
        <v>753</v>
      </c>
      <c r="E192" s="8" t="s">
        <v>123</v>
      </c>
      <c r="F192" s="7" t="s">
        <v>385</v>
      </c>
      <c r="G192" s="7">
        <v>641.6</v>
      </c>
      <c r="H192" s="6">
        <v>0</v>
      </c>
      <c r="I192" s="7">
        <v>422.5</v>
      </c>
      <c r="J192" s="7">
        <f t="shared" si="11"/>
        <v>422.5</v>
      </c>
      <c r="K192" s="7">
        <f t="shared" si="12"/>
        <v>-219.1</v>
      </c>
      <c r="L192" s="7" t="str">
        <f>VLOOKUP(D:D,门店完成情况!B:H,7,0)</f>
        <v>否</v>
      </c>
      <c r="M192" s="7"/>
      <c r="N192" s="7">
        <f>ROUND(K192*0.02,0)</f>
        <v>-4</v>
      </c>
    </row>
    <row r="193" customHeight="1" spans="1:14">
      <c r="A193" s="7">
        <v>190</v>
      </c>
      <c r="B193" s="7">
        <v>12444</v>
      </c>
      <c r="C193" s="7" t="s">
        <v>612</v>
      </c>
      <c r="D193" s="7">
        <v>753</v>
      </c>
      <c r="E193" s="8" t="s">
        <v>123</v>
      </c>
      <c r="F193" s="7" t="s">
        <v>613</v>
      </c>
      <c r="G193" s="7">
        <v>213.8</v>
      </c>
      <c r="H193" s="6">
        <v>14</v>
      </c>
      <c r="I193" s="7">
        <v>106</v>
      </c>
      <c r="J193" s="7">
        <f t="shared" si="11"/>
        <v>120</v>
      </c>
      <c r="K193" s="7">
        <f t="shared" si="12"/>
        <v>-93.8</v>
      </c>
      <c r="L193" s="7" t="str">
        <f>VLOOKUP(D:D,门店完成情况!B:H,7,0)</f>
        <v>否</v>
      </c>
      <c r="M193" s="7"/>
      <c r="N193" s="7">
        <f>ROUND(K193*0.02/2,0)</f>
        <v>-1</v>
      </c>
    </row>
    <row r="194" customHeight="1" spans="1:14">
      <c r="A194" s="7">
        <v>191</v>
      </c>
      <c r="B194" s="7">
        <v>12275</v>
      </c>
      <c r="C194" s="7" t="s">
        <v>614</v>
      </c>
      <c r="D194" s="7">
        <v>753</v>
      </c>
      <c r="E194" s="8" t="s">
        <v>123</v>
      </c>
      <c r="F194" s="7" t="s">
        <v>387</v>
      </c>
      <c r="G194" s="7">
        <v>641.6</v>
      </c>
      <c r="H194" s="6">
        <v>303</v>
      </c>
      <c r="I194" s="7">
        <v>529.62</v>
      </c>
      <c r="J194" s="7">
        <f t="shared" si="11"/>
        <v>832.62</v>
      </c>
      <c r="K194" s="7">
        <f t="shared" si="12"/>
        <v>191.02</v>
      </c>
      <c r="L194" s="7" t="str">
        <f>VLOOKUP(D:D,门店完成情况!B:H,7,0)</f>
        <v>否</v>
      </c>
      <c r="M194" s="7"/>
      <c r="N194" s="7"/>
    </row>
    <row r="195" customHeight="1" spans="1:14">
      <c r="A195" s="7">
        <v>192</v>
      </c>
      <c r="B195" s="7">
        <v>11760</v>
      </c>
      <c r="C195" s="7" t="s">
        <v>615</v>
      </c>
      <c r="D195" s="7">
        <v>102478</v>
      </c>
      <c r="E195" s="8" t="s">
        <v>119</v>
      </c>
      <c r="F195" s="7" t="s">
        <v>387</v>
      </c>
      <c r="G195" s="7">
        <v>494</v>
      </c>
      <c r="H195" s="6">
        <v>0</v>
      </c>
      <c r="I195" s="7">
        <v>251.4</v>
      </c>
      <c r="J195" s="7">
        <f t="shared" si="11"/>
        <v>251.4</v>
      </c>
      <c r="K195" s="7">
        <f t="shared" si="12"/>
        <v>-242.6</v>
      </c>
      <c r="L195" s="7" t="str">
        <f>VLOOKUP(D:D,门店完成情况!B:H,7,0)</f>
        <v>否</v>
      </c>
      <c r="M195" s="7"/>
      <c r="N195" s="7">
        <f>ROUND(K195*0.02,0)</f>
        <v>-5</v>
      </c>
    </row>
    <row r="196" customHeight="1" spans="1:14">
      <c r="A196" s="7">
        <v>193</v>
      </c>
      <c r="B196" s="7">
        <v>12536</v>
      </c>
      <c r="C196" s="7" t="s">
        <v>616</v>
      </c>
      <c r="D196" s="7">
        <v>102478</v>
      </c>
      <c r="E196" s="8" t="s">
        <v>119</v>
      </c>
      <c r="F196" s="7" t="s">
        <v>387</v>
      </c>
      <c r="G196" s="7">
        <v>0</v>
      </c>
      <c r="H196" s="6">
        <v>0</v>
      </c>
      <c r="I196" s="7">
        <v>0</v>
      </c>
      <c r="J196" s="7">
        <f t="shared" si="11"/>
        <v>0</v>
      </c>
      <c r="K196" s="7">
        <f t="shared" si="12"/>
        <v>0</v>
      </c>
      <c r="L196" s="7" t="str">
        <f>VLOOKUP(D:D,门店完成情况!B:H,7,0)</f>
        <v>否</v>
      </c>
      <c r="M196" s="7"/>
      <c r="N196" s="7"/>
    </row>
    <row r="197" customHeight="1" spans="1:14">
      <c r="A197" s="7">
        <v>194</v>
      </c>
      <c r="B197" s="7">
        <v>12519</v>
      </c>
      <c r="C197" s="7" t="s">
        <v>617</v>
      </c>
      <c r="D197" s="7">
        <v>102478</v>
      </c>
      <c r="E197" s="8" t="s">
        <v>119</v>
      </c>
      <c r="F197" s="7" t="s">
        <v>391</v>
      </c>
      <c r="G197" s="7">
        <v>302</v>
      </c>
      <c r="H197" s="6">
        <v>0</v>
      </c>
      <c r="I197" s="7">
        <v>198</v>
      </c>
      <c r="J197" s="7">
        <f t="shared" ref="J197:J260" si="15">I197+H197</f>
        <v>198</v>
      </c>
      <c r="K197" s="7">
        <f t="shared" ref="K197:K260" si="16">J197-G197</f>
        <v>-104</v>
      </c>
      <c r="L197" s="7" t="str">
        <f>VLOOKUP(D:D,门店完成情况!B:H,7,0)</f>
        <v>否</v>
      </c>
      <c r="M197" s="7"/>
      <c r="N197" s="7">
        <f>ROUND(K197*0.02/2,0)</f>
        <v>-1</v>
      </c>
    </row>
    <row r="198" customHeight="1" spans="1:14">
      <c r="A198" s="7">
        <v>195</v>
      </c>
      <c r="B198" s="7">
        <v>12198</v>
      </c>
      <c r="C198" s="7" t="s">
        <v>618</v>
      </c>
      <c r="D198" s="7">
        <v>102478</v>
      </c>
      <c r="E198" s="8" t="s">
        <v>119</v>
      </c>
      <c r="F198" s="7" t="s">
        <v>391</v>
      </c>
      <c r="G198" s="7">
        <v>302</v>
      </c>
      <c r="H198" s="6">
        <v>0</v>
      </c>
      <c r="I198" s="7">
        <v>57</v>
      </c>
      <c r="J198" s="7">
        <f t="shared" si="15"/>
        <v>57</v>
      </c>
      <c r="K198" s="7">
        <f t="shared" si="16"/>
        <v>-245</v>
      </c>
      <c r="L198" s="7" t="str">
        <f>VLOOKUP(D:D,门店完成情况!B:H,7,0)</f>
        <v>否</v>
      </c>
      <c r="M198" s="7"/>
      <c r="N198" s="7">
        <f>ROUND(K198*0.02/2,0)</f>
        <v>-2</v>
      </c>
    </row>
    <row r="199" customHeight="1" spans="1:14">
      <c r="A199" s="7">
        <v>196</v>
      </c>
      <c r="B199" s="7">
        <v>999390</v>
      </c>
      <c r="C199" s="7" t="s">
        <v>619</v>
      </c>
      <c r="D199" s="7">
        <v>102478</v>
      </c>
      <c r="E199" s="8" t="s">
        <v>119</v>
      </c>
      <c r="F199" s="7" t="s">
        <v>391</v>
      </c>
      <c r="G199" s="7">
        <v>110</v>
      </c>
      <c r="H199" s="6">
        <v>0</v>
      </c>
      <c r="I199" s="7">
        <v>111</v>
      </c>
      <c r="J199" s="7">
        <f t="shared" si="15"/>
        <v>111</v>
      </c>
      <c r="K199" s="7">
        <f t="shared" si="16"/>
        <v>1</v>
      </c>
      <c r="L199" s="7" t="str">
        <f>VLOOKUP(D:D,门店完成情况!B:H,7,0)</f>
        <v>否</v>
      </c>
      <c r="M199" s="7"/>
      <c r="N199" s="7"/>
    </row>
    <row r="200" customHeight="1" spans="1:14">
      <c r="A200" s="7">
        <v>197</v>
      </c>
      <c r="B200" s="7">
        <v>4311</v>
      </c>
      <c r="C200" s="7" t="s">
        <v>620</v>
      </c>
      <c r="D200" s="7">
        <v>102479</v>
      </c>
      <c r="E200" s="8" t="s">
        <v>84</v>
      </c>
      <c r="F200" s="7" t="s">
        <v>385</v>
      </c>
      <c r="G200" s="7">
        <v>895</v>
      </c>
      <c r="H200" s="6">
        <v>0</v>
      </c>
      <c r="I200" s="7">
        <v>778.6</v>
      </c>
      <c r="J200" s="7">
        <f t="shared" si="15"/>
        <v>778.6</v>
      </c>
      <c r="K200" s="7">
        <f t="shared" si="16"/>
        <v>-116.4</v>
      </c>
      <c r="L200" s="7" t="str">
        <f>VLOOKUP(D:D,门店完成情况!B:H,7,0)</f>
        <v>是</v>
      </c>
      <c r="M200" s="7">
        <f t="shared" ref="M200:M203" si="17">ROUND(I200*0.03,1)</f>
        <v>23.4</v>
      </c>
      <c r="N200" s="7">
        <f>ROUND(K200*0.02,0)</f>
        <v>-2</v>
      </c>
    </row>
    <row r="201" customHeight="1" spans="1:14">
      <c r="A201" s="7">
        <v>198</v>
      </c>
      <c r="B201" s="7">
        <v>999389</v>
      </c>
      <c r="C201" s="7" t="s">
        <v>621</v>
      </c>
      <c r="D201" s="7">
        <v>102479</v>
      </c>
      <c r="E201" s="8" t="s">
        <v>84</v>
      </c>
      <c r="F201" s="7" t="s">
        <v>391</v>
      </c>
      <c r="G201" s="7">
        <v>75</v>
      </c>
      <c r="H201" s="6">
        <v>13.39</v>
      </c>
      <c r="I201" s="7">
        <v>95.94</v>
      </c>
      <c r="J201" s="7">
        <f t="shared" si="15"/>
        <v>109.33</v>
      </c>
      <c r="K201" s="7">
        <f t="shared" si="16"/>
        <v>34.33</v>
      </c>
      <c r="L201" s="7" t="str">
        <f>VLOOKUP(D:D,门店完成情况!B:H,7,0)</f>
        <v>是</v>
      </c>
      <c r="M201" s="7">
        <f t="shared" si="17"/>
        <v>2.9</v>
      </c>
      <c r="N201" s="7"/>
    </row>
    <row r="202" customHeight="1" spans="1:14">
      <c r="A202" s="7">
        <v>199</v>
      </c>
      <c r="B202" s="7">
        <v>999569</v>
      </c>
      <c r="C202" s="7" t="s">
        <v>622</v>
      </c>
      <c r="D202" s="7">
        <v>102479</v>
      </c>
      <c r="E202" s="8" t="s">
        <v>84</v>
      </c>
      <c r="F202" s="7" t="s">
        <v>387</v>
      </c>
      <c r="G202" s="7">
        <v>895</v>
      </c>
      <c r="H202" s="6">
        <v>0</v>
      </c>
      <c r="I202" s="7">
        <v>823.74</v>
      </c>
      <c r="J202" s="7">
        <f t="shared" si="15"/>
        <v>823.74</v>
      </c>
      <c r="K202" s="7">
        <f t="shared" si="16"/>
        <v>-71.26</v>
      </c>
      <c r="L202" s="7" t="str">
        <f>VLOOKUP(D:D,门店完成情况!B:H,7,0)</f>
        <v>是</v>
      </c>
      <c r="M202" s="7">
        <f t="shared" si="17"/>
        <v>24.7</v>
      </c>
      <c r="N202" s="7">
        <f>ROUND(K202*0.02,0)</f>
        <v>-1</v>
      </c>
    </row>
    <row r="203" customHeight="1" spans="1:14">
      <c r="A203" s="7">
        <v>200</v>
      </c>
      <c r="B203" s="7">
        <v>12199</v>
      </c>
      <c r="C203" s="7" t="s">
        <v>623</v>
      </c>
      <c r="D203" s="7">
        <v>102479</v>
      </c>
      <c r="E203" s="8" t="s">
        <v>84</v>
      </c>
      <c r="F203" s="7" t="s">
        <v>391</v>
      </c>
      <c r="G203" s="7">
        <v>835</v>
      </c>
      <c r="H203" s="6">
        <v>0</v>
      </c>
      <c r="I203" s="7">
        <v>1040.4</v>
      </c>
      <c r="J203" s="7">
        <f t="shared" si="15"/>
        <v>1040.4</v>
      </c>
      <c r="K203" s="7">
        <f t="shared" si="16"/>
        <v>205.4</v>
      </c>
      <c r="L203" s="7" t="str">
        <f>VLOOKUP(D:D,门店完成情况!B:H,7,0)</f>
        <v>是</v>
      </c>
      <c r="M203" s="7">
        <f t="shared" si="17"/>
        <v>31.2</v>
      </c>
      <c r="N203" s="7"/>
    </row>
    <row r="204" customHeight="1" spans="1:14">
      <c r="A204" s="7">
        <v>201</v>
      </c>
      <c r="B204" s="7">
        <v>8386</v>
      </c>
      <c r="C204" s="7" t="s">
        <v>624</v>
      </c>
      <c r="D204" s="7">
        <v>723</v>
      </c>
      <c r="E204" s="8" t="s">
        <v>83</v>
      </c>
      <c r="F204" s="7" t="s">
        <v>625</v>
      </c>
      <c r="G204" s="7">
        <v>1100</v>
      </c>
      <c r="H204" s="6">
        <v>29</v>
      </c>
      <c r="I204" s="7">
        <v>907</v>
      </c>
      <c r="J204" s="7">
        <f t="shared" si="15"/>
        <v>936</v>
      </c>
      <c r="K204" s="7">
        <f t="shared" si="16"/>
        <v>-164</v>
      </c>
      <c r="L204" s="7" t="str">
        <f>VLOOKUP(D:D,门店完成情况!B:H,7,0)</f>
        <v>否</v>
      </c>
      <c r="M204" s="7"/>
      <c r="N204" s="7">
        <f>ROUND(K204*0.02,0)</f>
        <v>-3</v>
      </c>
    </row>
    <row r="205" customHeight="1" spans="1:14">
      <c r="A205" s="7">
        <v>202</v>
      </c>
      <c r="B205" s="7">
        <v>11397</v>
      </c>
      <c r="C205" s="7" t="s">
        <v>626</v>
      </c>
      <c r="D205" s="7">
        <v>723</v>
      </c>
      <c r="E205" s="8" t="s">
        <v>83</v>
      </c>
      <c r="F205" s="7" t="s">
        <v>387</v>
      </c>
      <c r="G205" s="7">
        <v>1100</v>
      </c>
      <c r="H205" s="6">
        <v>0</v>
      </c>
      <c r="I205" s="7">
        <v>1108.38</v>
      </c>
      <c r="J205" s="7">
        <f t="shared" si="15"/>
        <v>1108.38</v>
      </c>
      <c r="K205" s="7">
        <f t="shared" si="16"/>
        <v>8.38000000000011</v>
      </c>
      <c r="L205" s="7" t="str">
        <f>VLOOKUP(D:D,门店完成情况!B:H,7,0)</f>
        <v>否</v>
      </c>
      <c r="M205" s="7"/>
      <c r="N205" s="7"/>
    </row>
    <row r="206" customHeight="1" spans="1:14">
      <c r="A206" s="7">
        <v>203</v>
      </c>
      <c r="B206" s="7">
        <v>12447</v>
      </c>
      <c r="C206" s="7" t="s">
        <v>627</v>
      </c>
      <c r="D206" s="7">
        <v>723</v>
      </c>
      <c r="E206" s="8" t="s">
        <v>83</v>
      </c>
      <c r="F206" s="7" t="s">
        <v>628</v>
      </c>
      <c r="G206" s="7">
        <v>500</v>
      </c>
      <c r="H206" s="6">
        <v>0</v>
      </c>
      <c r="I206" s="7">
        <v>322.5</v>
      </c>
      <c r="J206" s="7">
        <f t="shared" si="15"/>
        <v>322.5</v>
      </c>
      <c r="K206" s="7">
        <f t="shared" si="16"/>
        <v>-177.5</v>
      </c>
      <c r="L206" s="7" t="str">
        <f>VLOOKUP(D:D,门店完成情况!B:H,7,0)</f>
        <v>否</v>
      </c>
      <c r="M206" s="7"/>
      <c r="N206" s="7">
        <f>ROUND(K206*0.02/2,0)</f>
        <v>-2</v>
      </c>
    </row>
    <row r="207" customHeight="1" spans="1:14">
      <c r="A207" s="7">
        <v>204</v>
      </c>
      <c r="B207" s="7">
        <v>995671</v>
      </c>
      <c r="C207" s="7" t="s">
        <v>629</v>
      </c>
      <c r="D207" s="7">
        <v>106066</v>
      </c>
      <c r="E207" s="8" t="s">
        <v>91</v>
      </c>
      <c r="F207" s="7" t="s">
        <v>630</v>
      </c>
      <c r="G207" s="7">
        <v>254.5</v>
      </c>
      <c r="H207" s="6">
        <v>15</v>
      </c>
      <c r="I207" s="7">
        <v>236</v>
      </c>
      <c r="J207" s="7">
        <f t="shared" si="15"/>
        <v>251</v>
      </c>
      <c r="K207" s="7">
        <f t="shared" si="16"/>
        <v>-3.5</v>
      </c>
      <c r="L207" s="7" t="str">
        <f>VLOOKUP(D:D,门店完成情况!B:H,7,0)</f>
        <v>是</v>
      </c>
      <c r="M207" s="7">
        <f t="shared" ref="M207:M260" si="18">ROUND(I207*0.03,1)</f>
        <v>7.1</v>
      </c>
      <c r="N207" s="7"/>
    </row>
    <row r="208" customHeight="1" spans="1:14">
      <c r="A208" s="7">
        <v>205</v>
      </c>
      <c r="B208" s="7">
        <v>995673</v>
      </c>
      <c r="C208" s="7" t="s">
        <v>631</v>
      </c>
      <c r="D208" s="7">
        <v>106066</v>
      </c>
      <c r="E208" s="8" t="s">
        <v>91</v>
      </c>
      <c r="F208" s="7" t="s">
        <v>387</v>
      </c>
      <c r="G208" s="7">
        <v>300.7</v>
      </c>
      <c r="H208" s="6">
        <v>0</v>
      </c>
      <c r="I208" s="7">
        <v>204.6</v>
      </c>
      <c r="J208" s="7">
        <f t="shared" si="15"/>
        <v>204.6</v>
      </c>
      <c r="K208" s="7">
        <f t="shared" si="16"/>
        <v>-96.1</v>
      </c>
      <c r="L208" s="7" t="str">
        <f>VLOOKUP(D:D,门店完成情况!B:H,7,0)</f>
        <v>是</v>
      </c>
      <c r="M208" s="7">
        <f t="shared" si="18"/>
        <v>6.1</v>
      </c>
      <c r="N208" s="7">
        <f>ROUND(K208*0.02,0)</f>
        <v>-2</v>
      </c>
    </row>
    <row r="209" customHeight="1" spans="1:14">
      <c r="A209" s="7">
        <v>206</v>
      </c>
      <c r="B209" s="7">
        <v>995676</v>
      </c>
      <c r="C209" s="7" t="s">
        <v>632</v>
      </c>
      <c r="D209" s="7">
        <v>106066</v>
      </c>
      <c r="E209" s="8" t="s">
        <v>91</v>
      </c>
      <c r="F209" s="7" t="s">
        <v>387</v>
      </c>
      <c r="G209" s="7">
        <v>300.7</v>
      </c>
      <c r="H209" s="6">
        <v>0</v>
      </c>
      <c r="I209" s="7">
        <v>522</v>
      </c>
      <c r="J209" s="7">
        <f t="shared" si="15"/>
        <v>522</v>
      </c>
      <c r="K209" s="7">
        <f t="shared" si="16"/>
        <v>221.3</v>
      </c>
      <c r="L209" s="7" t="str">
        <f>VLOOKUP(D:D,门店完成情况!B:H,7,0)</f>
        <v>是</v>
      </c>
      <c r="M209" s="7">
        <f t="shared" si="18"/>
        <v>15.7</v>
      </c>
      <c r="N209" s="7"/>
    </row>
    <row r="210" customHeight="1" spans="1:14">
      <c r="A210" s="7">
        <v>207</v>
      </c>
      <c r="B210" s="7">
        <v>995680</v>
      </c>
      <c r="C210" s="7" t="s">
        <v>633</v>
      </c>
      <c r="D210" s="7">
        <v>106066</v>
      </c>
      <c r="E210" s="8" t="s">
        <v>91</v>
      </c>
      <c r="F210" s="7" t="s">
        <v>630</v>
      </c>
      <c r="G210" s="7">
        <v>254.5</v>
      </c>
      <c r="H210" s="6">
        <v>0</v>
      </c>
      <c r="I210" s="7">
        <v>103</v>
      </c>
      <c r="J210" s="7">
        <f t="shared" si="15"/>
        <v>103</v>
      </c>
      <c r="K210" s="7">
        <f t="shared" si="16"/>
        <v>-151.5</v>
      </c>
      <c r="L210" s="7" t="str">
        <f>VLOOKUP(D:D,门店完成情况!B:H,7,0)</f>
        <v>是</v>
      </c>
      <c r="M210" s="7">
        <f t="shared" si="18"/>
        <v>3.1</v>
      </c>
      <c r="N210" s="7">
        <f>ROUND(K210*0.02,0)</f>
        <v>-3</v>
      </c>
    </row>
    <row r="211" customHeight="1" spans="1:14">
      <c r="A211" s="7">
        <v>208</v>
      </c>
      <c r="B211" s="7">
        <v>995669</v>
      </c>
      <c r="C211" s="7" t="s">
        <v>634</v>
      </c>
      <c r="D211" s="7">
        <v>106066</v>
      </c>
      <c r="E211" s="8" t="s">
        <v>91</v>
      </c>
      <c r="F211" s="7" t="s">
        <v>630</v>
      </c>
      <c r="G211" s="7">
        <v>254.5</v>
      </c>
      <c r="H211" s="6">
        <v>0</v>
      </c>
      <c r="I211" s="7">
        <v>276.5</v>
      </c>
      <c r="J211" s="7">
        <f t="shared" si="15"/>
        <v>276.5</v>
      </c>
      <c r="K211" s="7">
        <f t="shared" si="16"/>
        <v>22</v>
      </c>
      <c r="L211" s="7" t="str">
        <f>VLOOKUP(D:D,门店完成情况!B:H,7,0)</f>
        <v>是</v>
      </c>
      <c r="M211" s="7">
        <f t="shared" si="18"/>
        <v>8.3</v>
      </c>
      <c r="N211" s="7"/>
    </row>
    <row r="212" customHeight="1" spans="1:14">
      <c r="A212" s="7">
        <v>209</v>
      </c>
      <c r="B212" s="7">
        <v>995590</v>
      </c>
      <c r="C212" s="7" t="s">
        <v>635</v>
      </c>
      <c r="D212" s="7">
        <v>106066</v>
      </c>
      <c r="E212" s="8" t="s">
        <v>91</v>
      </c>
      <c r="F212" s="7" t="s">
        <v>387</v>
      </c>
      <c r="G212" s="7">
        <v>300.7</v>
      </c>
      <c r="H212" s="6">
        <v>303</v>
      </c>
      <c r="I212" s="7">
        <v>483.5</v>
      </c>
      <c r="J212" s="7">
        <f t="shared" si="15"/>
        <v>786.5</v>
      </c>
      <c r="K212" s="7">
        <f t="shared" si="16"/>
        <v>485.8</v>
      </c>
      <c r="L212" s="7" t="str">
        <f>VLOOKUP(D:D,门店完成情况!B:H,7,0)</f>
        <v>是</v>
      </c>
      <c r="M212" s="7">
        <f t="shared" si="18"/>
        <v>14.5</v>
      </c>
      <c r="N212" s="7"/>
    </row>
    <row r="213" customHeight="1" spans="1:14">
      <c r="A213" s="7">
        <v>210</v>
      </c>
      <c r="B213" s="7">
        <v>998827</v>
      </c>
      <c r="C213" s="7" t="s">
        <v>636</v>
      </c>
      <c r="D213" s="7">
        <v>106066</v>
      </c>
      <c r="E213" s="8" t="s">
        <v>91</v>
      </c>
      <c r="F213" s="7" t="s">
        <v>385</v>
      </c>
      <c r="G213" s="7"/>
      <c r="H213" s="6">
        <v>0</v>
      </c>
      <c r="I213" s="7">
        <v>0</v>
      </c>
      <c r="J213" s="7">
        <f t="shared" si="15"/>
        <v>0</v>
      </c>
      <c r="K213" s="7">
        <f t="shared" si="16"/>
        <v>0</v>
      </c>
      <c r="L213" s="7" t="str">
        <f>VLOOKUP(D:D,门店完成情况!B:H,7,0)</f>
        <v>是</v>
      </c>
      <c r="M213" s="7">
        <f t="shared" si="18"/>
        <v>0</v>
      </c>
      <c r="N213" s="7"/>
    </row>
    <row r="214" customHeight="1" spans="1:14">
      <c r="A214" s="7">
        <v>211</v>
      </c>
      <c r="B214" s="7">
        <v>998829</v>
      </c>
      <c r="C214" s="7" t="s">
        <v>637</v>
      </c>
      <c r="D214" s="7">
        <v>106066</v>
      </c>
      <c r="E214" s="8" t="s">
        <v>91</v>
      </c>
      <c r="F214" s="7" t="s">
        <v>387</v>
      </c>
      <c r="G214" s="7"/>
      <c r="H214" s="6">
        <v>0</v>
      </c>
      <c r="I214" s="7">
        <v>0</v>
      </c>
      <c r="J214" s="7">
        <f t="shared" si="15"/>
        <v>0</v>
      </c>
      <c r="K214" s="7">
        <f t="shared" si="16"/>
        <v>0</v>
      </c>
      <c r="L214" s="7" t="str">
        <f>VLOOKUP(D:D,门店完成情况!B:H,7,0)</f>
        <v>是</v>
      </c>
      <c r="M214" s="7">
        <f t="shared" si="18"/>
        <v>0</v>
      </c>
      <c r="N214" s="7"/>
    </row>
    <row r="215" customHeight="1" spans="1:14">
      <c r="A215" s="7">
        <v>212</v>
      </c>
      <c r="B215" s="7">
        <v>998833</v>
      </c>
      <c r="C215" s="7" t="s">
        <v>638</v>
      </c>
      <c r="D215" s="7">
        <v>106066</v>
      </c>
      <c r="E215" s="8" t="s">
        <v>91</v>
      </c>
      <c r="F215" s="7" t="s">
        <v>387</v>
      </c>
      <c r="G215" s="7"/>
      <c r="H215" s="6">
        <v>0</v>
      </c>
      <c r="I215" s="7">
        <v>0</v>
      </c>
      <c r="J215" s="7">
        <f t="shared" si="15"/>
        <v>0</v>
      </c>
      <c r="K215" s="7">
        <f t="shared" si="16"/>
        <v>0</v>
      </c>
      <c r="L215" s="7" t="str">
        <f>VLOOKUP(D:D,门店完成情况!B:H,7,0)</f>
        <v>是</v>
      </c>
      <c r="M215" s="7">
        <f t="shared" si="18"/>
        <v>0</v>
      </c>
      <c r="N215" s="7"/>
    </row>
    <row r="216" customHeight="1" spans="1:14">
      <c r="A216" s="7">
        <v>213</v>
      </c>
      <c r="B216" s="7">
        <v>998836</v>
      </c>
      <c r="C216" s="7" t="s">
        <v>639</v>
      </c>
      <c r="D216" s="7">
        <v>106066</v>
      </c>
      <c r="E216" s="8" t="s">
        <v>91</v>
      </c>
      <c r="F216" s="7" t="s">
        <v>387</v>
      </c>
      <c r="G216" s="7">
        <v>300.7</v>
      </c>
      <c r="H216" s="6">
        <v>0</v>
      </c>
      <c r="I216" s="7">
        <v>223.5</v>
      </c>
      <c r="J216" s="7">
        <f t="shared" si="15"/>
        <v>223.5</v>
      </c>
      <c r="K216" s="7">
        <f t="shared" si="16"/>
        <v>-77.2</v>
      </c>
      <c r="L216" s="7" t="str">
        <f>VLOOKUP(D:D,门店完成情况!B:H,7,0)</f>
        <v>是</v>
      </c>
      <c r="M216" s="7">
        <f t="shared" si="18"/>
        <v>6.7</v>
      </c>
      <c r="N216" s="7">
        <f>ROUND(K216*0.02,0)</f>
        <v>-2</v>
      </c>
    </row>
    <row r="217" customHeight="1" spans="1:14">
      <c r="A217" s="7">
        <v>214</v>
      </c>
      <c r="B217" s="7">
        <v>998867</v>
      </c>
      <c r="C217" s="7" t="s">
        <v>640</v>
      </c>
      <c r="D217" s="7">
        <v>106066</v>
      </c>
      <c r="E217" s="8" t="s">
        <v>91</v>
      </c>
      <c r="F217" s="7" t="s">
        <v>387</v>
      </c>
      <c r="G217" s="7"/>
      <c r="H217" s="6">
        <v>0</v>
      </c>
      <c r="I217" s="7">
        <v>0</v>
      </c>
      <c r="J217" s="7">
        <f t="shared" si="15"/>
        <v>0</v>
      </c>
      <c r="K217" s="7">
        <f t="shared" si="16"/>
        <v>0</v>
      </c>
      <c r="L217" s="7" t="str">
        <f>VLOOKUP(D:D,门店完成情况!B:H,7,0)</f>
        <v>是</v>
      </c>
      <c r="M217" s="7">
        <f t="shared" si="18"/>
        <v>0</v>
      </c>
      <c r="N217" s="7"/>
    </row>
    <row r="218" customHeight="1" spans="1:14">
      <c r="A218" s="7">
        <v>215</v>
      </c>
      <c r="B218" s="7">
        <v>999067</v>
      </c>
      <c r="C218" s="7" t="s">
        <v>641</v>
      </c>
      <c r="D218" s="7">
        <v>106066</v>
      </c>
      <c r="E218" s="8" t="s">
        <v>91</v>
      </c>
      <c r="F218" s="7" t="s">
        <v>387</v>
      </c>
      <c r="G218" s="7"/>
      <c r="H218" s="6">
        <v>0</v>
      </c>
      <c r="I218" s="7">
        <v>0</v>
      </c>
      <c r="J218" s="7">
        <f t="shared" si="15"/>
        <v>0</v>
      </c>
      <c r="K218" s="7">
        <f t="shared" si="16"/>
        <v>0</v>
      </c>
      <c r="L218" s="7" t="str">
        <f>VLOOKUP(D:D,门店完成情况!B:H,7,0)</f>
        <v>是</v>
      </c>
      <c r="M218" s="7">
        <f t="shared" si="18"/>
        <v>0</v>
      </c>
      <c r="N218" s="7"/>
    </row>
    <row r="219" customHeight="1" spans="1:14">
      <c r="A219" s="7">
        <v>216</v>
      </c>
      <c r="B219" s="7">
        <v>998828</v>
      </c>
      <c r="C219" s="7" t="s">
        <v>642</v>
      </c>
      <c r="D219" s="7">
        <v>106066</v>
      </c>
      <c r="E219" s="8" t="s">
        <v>91</v>
      </c>
      <c r="F219" s="7" t="s">
        <v>387</v>
      </c>
      <c r="G219" s="7">
        <v>254.5</v>
      </c>
      <c r="H219" s="6">
        <v>0</v>
      </c>
      <c r="I219" s="7">
        <v>156.5</v>
      </c>
      <c r="J219" s="7">
        <f t="shared" si="15"/>
        <v>156.5</v>
      </c>
      <c r="K219" s="7">
        <f t="shared" si="16"/>
        <v>-98</v>
      </c>
      <c r="L219" s="7" t="str">
        <f>VLOOKUP(D:D,门店完成情况!B:H,7,0)</f>
        <v>是</v>
      </c>
      <c r="M219" s="7">
        <f t="shared" si="18"/>
        <v>4.7</v>
      </c>
      <c r="N219" s="7">
        <f>ROUND(K219*0.02,0)</f>
        <v>-2</v>
      </c>
    </row>
    <row r="220" customHeight="1" spans="1:14">
      <c r="A220" s="7">
        <v>217</v>
      </c>
      <c r="B220" s="7">
        <v>998831</v>
      </c>
      <c r="C220" s="7" t="s">
        <v>643</v>
      </c>
      <c r="D220" s="7">
        <v>106066</v>
      </c>
      <c r="E220" s="8" t="s">
        <v>91</v>
      </c>
      <c r="F220" s="7" t="s">
        <v>387</v>
      </c>
      <c r="G220" s="7"/>
      <c r="H220" s="6">
        <v>0</v>
      </c>
      <c r="I220" s="7">
        <v>0</v>
      </c>
      <c r="J220" s="7">
        <f t="shared" si="15"/>
        <v>0</v>
      </c>
      <c r="K220" s="7">
        <f t="shared" si="16"/>
        <v>0</v>
      </c>
      <c r="L220" s="7" t="str">
        <f>VLOOKUP(D:D,门店完成情况!B:H,7,0)</f>
        <v>是</v>
      </c>
      <c r="M220" s="7">
        <f t="shared" si="18"/>
        <v>0</v>
      </c>
      <c r="N220" s="7"/>
    </row>
    <row r="221" customHeight="1" spans="1:14">
      <c r="A221" s="7">
        <v>218</v>
      </c>
      <c r="B221" s="7">
        <v>998832</v>
      </c>
      <c r="C221" s="7" t="s">
        <v>644</v>
      </c>
      <c r="D221" s="7">
        <v>106066</v>
      </c>
      <c r="E221" s="8" t="s">
        <v>91</v>
      </c>
      <c r="F221" s="7" t="s">
        <v>387</v>
      </c>
      <c r="G221" s="7">
        <v>254.5</v>
      </c>
      <c r="H221" s="6">
        <v>0</v>
      </c>
      <c r="I221" s="7">
        <v>167</v>
      </c>
      <c r="J221" s="7">
        <f t="shared" si="15"/>
        <v>167</v>
      </c>
      <c r="K221" s="7">
        <f t="shared" si="16"/>
        <v>-87.5</v>
      </c>
      <c r="L221" s="7" t="str">
        <f>VLOOKUP(D:D,门店完成情况!B:H,7,0)</f>
        <v>是</v>
      </c>
      <c r="M221" s="7">
        <f t="shared" si="18"/>
        <v>5</v>
      </c>
      <c r="N221" s="7">
        <f>ROUND(K221*0.02,0)</f>
        <v>-2</v>
      </c>
    </row>
    <row r="222" customHeight="1" spans="1:14">
      <c r="A222" s="7">
        <v>219</v>
      </c>
      <c r="B222" s="7">
        <v>998835</v>
      </c>
      <c r="C222" s="7" t="s">
        <v>645</v>
      </c>
      <c r="D222" s="7">
        <v>106066</v>
      </c>
      <c r="E222" s="8" t="s">
        <v>91</v>
      </c>
      <c r="F222" s="7" t="s">
        <v>387</v>
      </c>
      <c r="G222" s="7">
        <v>300.7</v>
      </c>
      <c r="H222" s="6">
        <v>0</v>
      </c>
      <c r="I222" s="7">
        <v>86</v>
      </c>
      <c r="J222" s="7">
        <f t="shared" si="15"/>
        <v>86</v>
      </c>
      <c r="K222" s="7">
        <f t="shared" si="16"/>
        <v>-214.7</v>
      </c>
      <c r="L222" s="7" t="str">
        <f>VLOOKUP(D:D,门店完成情况!B:H,7,0)</f>
        <v>是</v>
      </c>
      <c r="M222" s="7">
        <f t="shared" si="18"/>
        <v>2.6</v>
      </c>
      <c r="N222" s="7">
        <f>ROUND(K222*0.02,0)</f>
        <v>-4</v>
      </c>
    </row>
    <row r="223" customHeight="1" spans="1:14">
      <c r="A223" s="7">
        <v>220</v>
      </c>
      <c r="B223" s="7">
        <v>998837</v>
      </c>
      <c r="C223" s="7" t="s">
        <v>646</v>
      </c>
      <c r="D223" s="7">
        <v>106066</v>
      </c>
      <c r="E223" s="8" t="s">
        <v>91</v>
      </c>
      <c r="F223" s="7" t="s">
        <v>387</v>
      </c>
      <c r="G223" s="7"/>
      <c r="H223" s="6">
        <v>0</v>
      </c>
      <c r="I223" s="7">
        <v>0</v>
      </c>
      <c r="J223" s="7">
        <f t="shared" si="15"/>
        <v>0</v>
      </c>
      <c r="K223" s="7">
        <f t="shared" si="16"/>
        <v>0</v>
      </c>
      <c r="L223" s="7" t="str">
        <f>VLOOKUP(D:D,门店完成情况!B:H,7,0)</f>
        <v>是</v>
      </c>
      <c r="M223" s="7">
        <f t="shared" si="18"/>
        <v>0</v>
      </c>
      <c r="N223" s="7"/>
    </row>
    <row r="224" customHeight="1" spans="1:14">
      <c r="A224" s="7">
        <v>221</v>
      </c>
      <c r="B224" s="7">
        <v>998838</v>
      </c>
      <c r="C224" s="7" t="s">
        <v>647</v>
      </c>
      <c r="D224" s="7">
        <v>106066</v>
      </c>
      <c r="E224" s="8" t="s">
        <v>91</v>
      </c>
      <c r="F224" s="7" t="s">
        <v>387</v>
      </c>
      <c r="G224" s="7"/>
      <c r="H224" s="6">
        <v>0</v>
      </c>
      <c r="I224" s="7">
        <v>0</v>
      </c>
      <c r="J224" s="7">
        <f t="shared" si="15"/>
        <v>0</v>
      </c>
      <c r="K224" s="7">
        <f t="shared" si="16"/>
        <v>0</v>
      </c>
      <c r="L224" s="7" t="str">
        <f>VLOOKUP(D:D,门店完成情况!B:H,7,0)</f>
        <v>是</v>
      </c>
      <c r="M224" s="7">
        <f t="shared" si="18"/>
        <v>0</v>
      </c>
      <c r="N224" s="7"/>
    </row>
    <row r="225" customHeight="1" spans="1:14">
      <c r="A225" s="7">
        <v>222</v>
      </c>
      <c r="B225" s="7">
        <v>998840</v>
      </c>
      <c r="C225" s="7" t="s">
        <v>648</v>
      </c>
      <c r="D225" s="7">
        <v>106066</v>
      </c>
      <c r="E225" s="8" t="s">
        <v>91</v>
      </c>
      <c r="F225" s="7" t="s">
        <v>387</v>
      </c>
      <c r="G225" s="7"/>
      <c r="H225" s="6">
        <v>0</v>
      </c>
      <c r="I225" s="7">
        <v>0</v>
      </c>
      <c r="J225" s="7">
        <f t="shared" si="15"/>
        <v>0</v>
      </c>
      <c r="K225" s="7">
        <f t="shared" si="16"/>
        <v>0</v>
      </c>
      <c r="L225" s="7" t="str">
        <f>VLOOKUP(D:D,门店完成情况!B:H,7,0)</f>
        <v>是</v>
      </c>
      <c r="M225" s="7">
        <f t="shared" si="18"/>
        <v>0</v>
      </c>
      <c r="N225" s="7"/>
    </row>
    <row r="226" customHeight="1" spans="1:14">
      <c r="A226" s="7">
        <v>223</v>
      </c>
      <c r="B226" s="7">
        <v>998841</v>
      </c>
      <c r="C226" s="7" t="s">
        <v>649</v>
      </c>
      <c r="D226" s="7">
        <v>106066</v>
      </c>
      <c r="E226" s="8" t="s">
        <v>91</v>
      </c>
      <c r="F226" s="7" t="s">
        <v>387</v>
      </c>
      <c r="G226" s="7"/>
      <c r="H226" s="6">
        <v>0</v>
      </c>
      <c r="I226" s="7">
        <v>0</v>
      </c>
      <c r="J226" s="7">
        <f t="shared" si="15"/>
        <v>0</v>
      </c>
      <c r="K226" s="7">
        <f t="shared" si="16"/>
        <v>0</v>
      </c>
      <c r="L226" s="7" t="str">
        <f>VLOOKUP(D:D,门店完成情况!B:H,7,0)</f>
        <v>是</v>
      </c>
      <c r="M226" s="7">
        <f t="shared" si="18"/>
        <v>0</v>
      </c>
      <c r="N226" s="7"/>
    </row>
    <row r="227" customHeight="1" spans="1:14">
      <c r="A227" s="7">
        <v>224</v>
      </c>
      <c r="B227" s="7">
        <v>998843</v>
      </c>
      <c r="C227" s="7" t="s">
        <v>650</v>
      </c>
      <c r="D227" s="7">
        <v>106066</v>
      </c>
      <c r="E227" s="8" t="s">
        <v>91</v>
      </c>
      <c r="F227" s="7" t="s">
        <v>387</v>
      </c>
      <c r="G227" s="7"/>
      <c r="H227" s="6">
        <v>0</v>
      </c>
      <c r="I227" s="7">
        <v>0</v>
      </c>
      <c r="J227" s="7">
        <f t="shared" si="15"/>
        <v>0</v>
      </c>
      <c r="K227" s="7">
        <f t="shared" si="16"/>
        <v>0</v>
      </c>
      <c r="L227" s="7" t="str">
        <f>VLOOKUP(D:D,门店完成情况!B:H,7,0)</f>
        <v>是</v>
      </c>
      <c r="M227" s="7">
        <f t="shared" si="18"/>
        <v>0</v>
      </c>
      <c r="N227" s="7"/>
    </row>
    <row r="228" customHeight="1" spans="1:14">
      <c r="A228" s="7">
        <v>225</v>
      </c>
      <c r="B228" s="7">
        <v>999472</v>
      </c>
      <c r="C228" s="7" t="s">
        <v>651</v>
      </c>
      <c r="D228" s="7">
        <v>106066</v>
      </c>
      <c r="E228" s="8" t="s">
        <v>91</v>
      </c>
      <c r="F228" s="7" t="s">
        <v>387</v>
      </c>
      <c r="G228" s="7"/>
      <c r="H228" s="6">
        <v>0</v>
      </c>
      <c r="I228" s="7">
        <v>28</v>
      </c>
      <c r="J228" s="7">
        <f t="shared" si="15"/>
        <v>28</v>
      </c>
      <c r="K228" s="7">
        <f t="shared" si="16"/>
        <v>28</v>
      </c>
      <c r="L228" s="7" t="str">
        <f>VLOOKUP(D:D,门店完成情况!B:H,7,0)</f>
        <v>是</v>
      </c>
      <c r="M228" s="7">
        <f t="shared" si="18"/>
        <v>0.8</v>
      </c>
      <c r="N228" s="7"/>
    </row>
    <row r="229" customHeight="1" spans="1:14">
      <c r="A229" s="7">
        <v>226</v>
      </c>
      <c r="B229" s="7">
        <v>999470</v>
      </c>
      <c r="C229" s="7" t="s">
        <v>652</v>
      </c>
      <c r="D229" s="7">
        <v>106066</v>
      </c>
      <c r="E229" s="8" t="s">
        <v>91</v>
      </c>
      <c r="F229" s="7" t="s">
        <v>391</v>
      </c>
      <c r="G229" s="7"/>
      <c r="H229" s="6">
        <v>0</v>
      </c>
      <c r="I229" s="7">
        <v>0</v>
      </c>
      <c r="J229" s="7">
        <f t="shared" si="15"/>
        <v>0</v>
      </c>
      <c r="K229" s="7">
        <f t="shared" si="16"/>
        <v>0</v>
      </c>
      <c r="L229" s="7" t="str">
        <f>VLOOKUP(D:D,门店完成情况!B:H,7,0)</f>
        <v>是</v>
      </c>
      <c r="M229" s="7">
        <f t="shared" si="18"/>
        <v>0</v>
      </c>
      <c r="N229" s="7"/>
    </row>
    <row r="230" customHeight="1" spans="1:14">
      <c r="A230" s="7">
        <v>227</v>
      </c>
      <c r="B230" s="7">
        <v>8763</v>
      </c>
      <c r="C230" s="7" t="s">
        <v>653</v>
      </c>
      <c r="D230" s="7">
        <v>742</v>
      </c>
      <c r="E230" s="8" t="s">
        <v>37</v>
      </c>
      <c r="F230" s="7" t="s">
        <v>385</v>
      </c>
      <c r="G230" s="7">
        <v>775</v>
      </c>
      <c r="H230" s="6">
        <v>43</v>
      </c>
      <c r="I230" s="7">
        <v>717.4</v>
      </c>
      <c r="J230" s="7">
        <f t="shared" si="15"/>
        <v>760.4</v>
      </c>
      <c r="K230" s="7">
        <f t="shared" si="16"/>
        <v>-14.6</v>
      </c>
      <c r="L230" s="7" t="str">
        <f>VLOOKUP(D:D,门店完成情况!B:H,7,0)</f>
        <v>是</v>
      </c>
      <c r="M230" s="7">
        <f t="shared" si="18"/>
        <v>21.5</v>
      </c>
      <c r="N230" s="7"/>
    </row>
    <row r="231" customHeight="1" spans="1:14">
      <c r="A231" s="7">
        <v>228</v>
      </c>
      <c r="B231" s="7">
        <v>11107</v>
      </c>
      <c r="C231" s="7" t="s">
        <v>654</v>
      </c>
      <c r="D231" s="7">
        <v>742</v>
      </c>
      <c r="E231" s="8" t="s">
        <v>37</v>
      </c>
      <c r="F231" s="7" t="s">
        <v>427</v>
      </c>
      <c r="G231" s="7">
        <v>775</v>
      </c>
      <c r="H231" s="6">
        <v>0</v>
      </c>
      <c r="I231" s="7">
        <v>852.41</v>
      </c>
      <c r="J231" s="7">
        <f t="shared" si="15"/>
        <v>852.41</v>
      </c>
      <c r="K231" s="7">
        <f t="shared" si="16"/>
        <v>77.41</v>
      </c>
      <c r="L231" s="7" t="str">
        <f>VLOOKUP(D:D,门店完成情况!B:H,7,0)</f>
        <v>是</v>
      </c>
      <c r="M231" s="7">
        <f t="shared" si="18"/>
        <v>25.6</v>
      </c>
      <c r="N231" s="7"/>
    </row>
    <row r="232" customHeight="1" spans="1:14">
      <c r="A232" s="7">
        <v>229</v>
      </c>
      <c r="B232" s="7">
        <v>11078</v>
      </c>
      <c r="C232" s="7" t="s">
        <v>655</v>
      </c>
      <c r="D232" s="7">
        <v>742</v>
      </c>
      <c r="E232" s="8" t="s">
        <v>37</v>
      </c>
      <c r="F232" s="7" t="s">
        <v>427</v>
      </c>
      <c r="G232" s="7">
        <v>775</v>
      </c>
      <c r="H232" s="6">
        <v>0</v>
      </c>
      <c r="I232" s="7">
        <v>1082.5</v>
      </c>
      <c r="J232" s="7">
        <f t="shared" si="15"/>
        <v>1082.5</v>
      </c>
      <c r="K232" s="7">
        <f t="shared" si="16"/>
        <v>307.5</v>
      </c>
      <c r="L232" s="7" t="str">
        <f>VLOOKUP(D:D,门店完成情况!B:H,7,0)</f>
        <v>是</v>
      </c>
      <c r="M232" s="7">
        <f t="shared" si="18"/>
        <v>32.5</v>
      </c>
      <c r="N232" s="7"/>
    </row>
    <row r="233" customHeight="1" spans="1:14">
      <c r="A233" s="7">
        <v>230</v>
      </c>
      <c r="B233" s="7">
        <v>11379</v>
      </c>
      <c r="C233" s="7" t="s">
        <v>656</v>
      </c>
      <c r="D233" s="7">
        <v>742</v>
      </c>
      <c r="E233" s="8" t="s">
        <v>37</v>
      </c>
      <c r="F233" s="7" t="s">
        <v>427</v>
      </c>
      <c r="G233" s="7">
        <v>775</v>
      </c>
      <c r="H233" s="6">
        <v>30</v>
      </c>
      <c r="I233" s="7">
        <v>768.56</v>
      </c>
      <c r="J233" s="7">
        <f t="shared" si="15"/>
        <v>798.56</v>
      </c>
      <c r="K233" s="7">
        <f t="shared" si="16"/>
        <v>23.5599999999999</v>
      </c>
      <c r="L233" s="7" t="str">
        <f>VLOOKUP(D:D,门店完成情况!B:H,7,0)</f>
        <v>是</v>
      </c>
      <c r="M233" s="7">
        <f t="shared" si="18"/>
        <v>23.1</v>
      </c>
      <c r="N233" s="7"/>
    </row>
    <row r="234" customHeight="1" spans="1:14">
      <c r="A234" s="7">
        <v>231</v>
      </c>
      <c r="B234" s="7">
        <v>12502</v>
      </c>
      <c r="C234" s="7" t="s">
        <v>657</v>
      </c>
      <c r="D234" s="7">
        <v>742</v>
      </c>
      <c r="E234" s="8" t="s">
        <v>37</v>
      </c>
      <c r="F234" s="7" t="s">
        <v>391</v>
      </c>
      <c r="G234" s="7">
        <v>100</v>
      </c>
      <c r="H234" s="6">
        <v>23.8</v>
      </c>
      <c r="I234" s="7">
        <v>161</v>
      </c>
      <c r="J234" s="7">
        <f t="shared" si="15"/>
        <v>184.8</v>
      </c>
      <c r="K234" s="7">
        <f t="shared" si="16"/>
        <v>84.8</v>
      </c>
      <c r="L234" s="7" t="str">
        <f>VLOOKUP(D:D,门店完成情况!B:H,7,0)</f>
        <v>是</v>
      </c>
      <c r="M234" s="7">
        <f t="shared" si="18"/>
        <v>4.8</v>
      </c>
      <c r="N234" s="7"/>
    </row>
    <row r="235" customHeight="1" spans="1:14">
      <c r="A235" s="7">
        <v>232</v>
      </c>
      <c r="B235" s="7">
        <v>6123</v>
      </c>
      <c r="C235" s="7" t="s">
        <v>658</v>
      </c>
      <c r="D235" s="7">
        <v>546</v>
      </c>
      <c r="E235" s="8" t="s">
        <v>42</v>
      </c>
      <c r="F235" s="7" t="s">
        <v>385</v>
      </c>
      <c r="G235" s="7">
        <v>1549</v>
      </c>
      <c r="H235" s="6">
        <v>119</v>
      </c>
      <c r="I235" s="7">
        <v>1515.32</v>
      </c>
      <c r="J235" s="7">
        <f t="shared" si="15"/>
        <v>1634.32</v>
      </c>
      <c r="K235" s="7">
        <f t="shared" si="16"/>
        <v>85.3199999999999</v>
      </c>
      <c r="L235" s="7" t="str">
        <f>VLOOKUP(D:D,门店完成情况!B:H,7,0)</f>
        <v>是</v>
      </c>
      <c r="M235" s="7">
        <f t="shared" si="18"/>
        <v>45.5</v>
      </c>
      <c r="N235" s="7"/>
    </row>
    <row r="236" customHeight="1" spans="1:14">
      <c r="A236" s="7">
        <v>233</v>
      </c>
      <c r="B236" s="7">
        <v>10849</v>
      </c>
      <c r="C236" s="7" t="s">
        <v>659</v>
      </c>
      <c r="D236" s="7">
        <v>546</v>
      </c>
      <c r="E236" s="8" t="s">
        <v>42</v>
      </c>
      <c r="F236" s="7" t="s">
        <v>387</v>
      </c>
      <c r="G236" s="7">
        <v>1720</v>
      </c>
      <c r="H236" s="6">
        <v>576</v>
      </c>
      <c r="I236" s="7">
        <v>1487.55</v>
      </c>
      <c r="J236" s="7">
        <f t="shared" si="15"/>
        <v>2063.55</v>
      </c>
      <c r="K236" s="7">
        <f t="shared" si="16"/>
        <v>343.55</v>
      </c>
      <c r="L236" s="7" t="str">
        <f>VLOOKUP(D:D,门店完成情况!B:H,7,0)</f>
        <v>是</v>
      </c>
      <c r="M236" s="7">
        <f t="shared" si="18"/>
        <v>44.6</v>
      </c>
      <c r="N236" s="7"/>
    </row>
    <row r="237" customHeight="1" spans="1:14">
      <c r="A237" s="7">
        <v>234</v>
      </c>
      <c r="B237" s="7">
        <v>11377</v>
      </c>
      <c r="C237" s="7" t="s">
        <v>660</v>
      </c>
      <c r="D237" s="7">
        <v>546</v>
      </c>
      <c r="E237" s="8" t="s">
        <v>42</v>
      </c>
      <c r="F237" s="7" t="s">
        <v>387</v>
      </c>
      <c r="G237" s="7">
        <v>1246</v>
      </c>
      <c r="H237" s="6">
        <v>238.56</v>
      </c>
      <c r="I237" s="7">
        <v>2265.87</v>
      </c>
      <c r="J237" s="7">
        <f t="shared" si="15"/>
        <v>2504.43</v>
      </c>
      <c r="K237" s="7">
        <f t="shared" si="16"/>
        <v>1258.43</v>
      </c>
      <c r="L237" s="7" t="str">
        <f>VLOOKUP(D:D,门店完成情况!B:H,7,0)</f>
        <v>是</v>
      </c>
      <c r="M237" s="7">
        <f t="shared" si="18"/>
        <v>68</v>
      </c>
      <c r="N237" s="7"/>
    </row>
    <row r="238" customHeight="1" spans="1:14">
      <c r="A238" s="7">
        <v>235</v>
      </c>
      <c r="B238" s="7">
        <v>12437</v>
      </c>
      <c r="C238" s="7" t="s">
        <v>661</v>
      </c>
      <c r="D238" s="7">
        <v>546</v>
      </c>
      <c r="E238" s="8" t="s">
        <v>42</v>
      </c>
      <c r="F238" s="7" t="s">
        <v>391</v>
      </c>
      <c r="G238" s="7">
        <v>448</v>
      </c>
      <c r="H238" s="6">
        <v>0</v>
      </c>
      <c r="I238" s="7">
        <v>315</v>
      </c>
      <c r="J238" s="7">
        <f t="shared" si="15"/>
        <v>315</v>
      </c>
      <c r="K238" s="7">
        <f t="shared" si="16"/>
        <v>-133</v>
      </c>
      <c r="L238" s="7" t="str">
        <f>VLOOKUP(D:D,门店完成情况!B:H,7,0)</f>
        <v>是</v>
      </c>
      <c r="M238" s="7">
        <f t="shared" si="18"/>
        <v>9.5</v>
      </c>
      <c r="N238" s="7">
        <f>ROUND(K238*0.02/2,0)</f>
        <v>-1</v>
      </c>
    </row>
    <row r="239" customHeight="1" spans="1:14">
      <c r="A239" s="7">
        <v>236</v>
      </c>
      <c r="B239" s="7">
        <v>12227</v>
      </c>
      <c r="C239" s="7" t="s">
        <v>662</v>
      </c>
      <c r="D239" s="7">
        <v>546</v>
      </c>
      <c r="E239" s="8" t="s">
        <v>42</v>
      </c>
      <c r="F239" s="7" t="s">
        <v>391</v>
      </c>
      <c r="G239" s="7">
        <v>687</v>
      </c>
      <c r="H239" s="6">
        <v>15</v>
      </c>
      <c r="I239" s="7">
        <v>817.25</v>
      </c>
      <c r="J239" s="7">
        <f t="shared" si="15"/>
        <v>832.25</v>
      </c>
      <c r="K239" s="7">
        <f t="shared" si="16"/>
        <v>145.25</v>
      </c>
      <c r="L239" s="7" t="str">
        <f>VLOOKUP(D:D,门店完成情况!B:H,7,0)</f>
        <v>是</v>
      </c>
      <c r="M239" s="7">
        <f t="shared" si="18"/>
        <v>24.5</v>
      </c>
      <c r="N239" s="7"/>
    </row>
    <row r="240" customHeight="1" spans="1:14">
      <c r="A240" s="7">
        <v>237</v>
      </c>
      <c r="B240" s="7">
        <v>12211</v>
      </c>
      <c r="C240" s="7" t="s">
        <v>663</v>
      </c>
      <c r="D240" s="7">
        <v>546</v>
      </c>
      <c r="E240" s="8" t="s">
        <v>42</v>
      </c>
      <c r="F240" s="7" t="s">
        <v>391</v>
      </c>
      <c r="G240" s="7">
        <v>687</v>
      </c>
      <c r="H240" s="6">
        <v>1167</v>
      </c>
      <c r="I240" s="7">
        <v>473.9</v>
      </c>
      <c r="J240" s="7">
        <f t="shared" si="15"/>
        <v>1640.9</v>
      </c>
      <c r="K240" s="7">
        <f t="shared" si="16"/>
        <v>953.9</v>
      </c>
      <c r="L240" s="7" t="str">
        <f>VLOOKUP(D:D,门店完成情况!B:H,7,0)</f>
        <v>是</v>
      </c>
      <c r="M240" s="7">
        <f t="shared" si="18"/>
        <v>14.2</v>
      </c>
      <c r="N240" s="7"/>
    </row>
    <row r="241" customHeight="1" spans="1:14">
      <c r="A241" s="7">
        <v>238</v>
      </c>
      <c r="B241" s="7">
        <v>6662</v>
      </c>
      <c r="C241" s="7" t="s">
        <v>664</v>
      </c>
      <c r="D241" s="7">
        <v>598</v>
      </c>
      <c r="E241" s="8" t="s">
        <v>63</v>
      </c>
      <c r="F241" s="7" t="s">
        <v>385</v>
      </c>
      <c r="G241" s="7">
        <v>675</v>
      </c>
      <c r="H241" s="6">
        <v>0</v>
      </c>
      <c r="I241" s="7">
        <v>276</v>
      </c>
      <c r="J241" s="7">
        <f t="shared" si="15"/>
        <v>276</v>
      </c>
      <c r="K241" s="7">
        <f t="shared" si="16"/>
        <v>-399</v>
      </c>
      <c r="L241" s="7" t="str">
        <f>VLOOKUP(D:D,门店完成情况!B:H,7,0)</f>
        <v>是</v>
      </c>
      <c r="M241" s="7">
        <f t="shared" si="18"/>
        <v>8.3</v>
      </c>
      <c r="N241" s="7">
        <f>ROUND(K241*0.02,0)</f>
        <v>-8</v>
      </c>
    </row>
    <row r="242" customHeight="1" spans="1:14">
      <c r="A242" s="7">
        <v>239</v>
      </c>
      <c r="B242" s="7">
        <v>11145</v>
      </c>
      <c r="C242" s="7" t="s">
        <v>665</v>
      </c>
      <c r="D242" s="7">
        <v>598</v>
      </c>
      <c r="E242" s="8" t="s">
        <v>63</v>
      </c>
      <c r="F242" s="7" t="s">
        <v>387</v>
      </c>
      <c r="G242" s="7">
        <v>675</v>
      </c>
      <c r="H242" s="6">
        <v>0</v>
      </c>
      <c r="I242" s="7">
        <v>1081.91</v>
      </c>
      <c r="J242" s="7">
        <f t="shared" si="15"/>
        <v>1081.91</v>
      </c>
      <c r="K242" s="7">
        <f t="shared" si="16"/>
        <v>406.91</v>
      </c>
      <c r="L242" s="7" t="str">
        <f>VLOOKUP(D:D,门店完成情况!B:H,7,0)</f>
        <v>是</v>
      </c>
      <c r="M242" s="7">
        <f t="shared" si="18"/>
        <v>32.5</v>
      </c>
      <c r="N242" s="7"/>
    </row>
    <row r="243" customHeight="1" spans="1:14">
      <c r="A243" s="7">
        <v>240</v>
      </c>
      <c r="B243" s="7">
        <v>11178</v>
      </c>
      <c r="C243" s="7" t="s">
        <v>666</v>
      </c>
      <c r="D243" s="7">
        <v>598</v>
      </c>
      <c r="E243" s="8" t="s">
        <v>63</v>
      </c>
      <c r="F243" s="7" t="s">
        <v>387</v>
      </c>
      <c r="G243" s="7">
        <v>675</v>
      </c>
      <c r="H243" s="6">
        <v>14</v>
      </c>
      <c r="I243" s="7">
        <v>1226.3</v>
      </c>
      <c r="J243" s="7">
        <f t="shared" si="15"/>
        <v>1240.3</v>
      </c>
      <c r="K243" s="7">
        <f t="shared" si="16"/>
        <v>565.3</v>
      </c>
      <c r="L243" s="7" t="str">
        <f>VLOOKUP(D:D,门店完成情况!B:H,7,0)</f>
        <v>是</v>
      </c>
      <c r="M243" s="7">
        <f t="shared" si="18"/>
        <v>36.8</v>
      </c>
      <c r="N243" s="7"/>
    </row>
    <row r="244" customHeight="1" spans="1:14">
      <c r="A244" s="7">
        <v>241</v>
      </c>
      <c r="B244" s="7">
        <v>12274</v>
      </c>
      <c r="C244" s="7" t="s">
        <v>667</v>
      </c>
      <c r="D244" s="7">
        <v>598</v>
      </c>
      <c r="E244" s="8" t="s">
        <v>63</v>
      </c>
      <c r="F244" s="7" t="s">
        <v>387</v>
      </c>
      <c r="G244" s="7">
        <v>675</v>
      </c>
      <c r="H244" s="6">
        <v>15</v>
      </c>
      <c r="I244" s="7">
        <v>912</v>
      </c>
      <c r="J244" s="7">
        <f t="shared" si="15"/>
        <v>927</v>
      </c>
      <c r="K244" s="7">
        <f t="shared" si="16"/>
        <v>252</v>
      </c>
      <c r="L244" s="7" t="str">
        <f>VLOOKUP(D:D,门店完成情况!B:H,7,0)</f>
        <v>是</v>
      </c>
      <c r="M244" s="7">
        <f t="shared" si="18"/>
        <v>27.4</v>
      </c>
      <c r="N244" s="7"/>
    </row>
    <row r="245" customHeight="1" spans="1:14">
      <c r="A245" s="7">
        <v>242</v>
      </c>
      <c r="B245" s="7">
        <v>6456</v>
      </c>
      <c r="C245" s="7" t="s">
        <v>668</v>
      </c>
      <c r="D245" s="7">
        <v>727</v>
      </c>
      <c r="E245" s="8" t="s">
        <v>95</v>
      </c>
      <c r="F245" s="7" t="s">
        <v>385</v>
      </c>
      <c r="G245" s="7">
        <v>576</v>
      </c>
      <c r="H245" s="6">
        <v>288.01</v>
      </c>
      <c r="I245" s="7">
        <v>456.4</v>
      </c>
      <c r="J245" s="7">
        <f t="shared" si="15"/>
        <v>744.41</v>
      </c>
      <c r="K245" s="7">
        <f t="shared" si="16"/>
        <v>168.41</v>
      </c>
      <c r="L245" s="7" t="str">
        <f>VLOOKUP(D:D,门店完成情况!B:H,7,0)</f>
        <v>是</v>
      </c>
      <c r="M245" s="7">
        <f t="shared" si="18"/>
        <v>13.7</v>
      </c>
      <c r="N245" s="7"/>
    </row>
    <row r="246" customHeight="1" spans="1:14">
      <c r="A246" s="7">
        <v>243</v>
      </c>
      <c r="B246" s="7">
        <v>8060</v>
      </c>
      <c r="C246" s="7" t="s">
        <v>669</v>
      </c>
      <c r="D246" s="7">
        <v>727</v>
      </c>
      <c r="E246" s="8" t="s">
        <v>95</v>
      </c>
      <c r="F246" s="7" t="s">
        <v>387</v>
      </c>
      <c r="G246" s="7">
        <v>640</v>
      </c>
      <c r="H246" s="6">
        <v>0</v>
      </c>
      <c r="I246" s="7">
        <v>398.01</v>
      </c>
      <c r="J246" s="7">
        <f t="shared" si="15"/>
        <v>398.01</v>
      </c>
      <c r="K246" s="7">
        <f t="shared" si="16"/>
        <v>-241.99</v>
      </c>
      <c r="L246" s="7" t="str">
        <f>VLOOKUP(D:D,门店完成情况!B:H,7,0)</f>
        <v>是</v>
      </c>
      <c r="M246" s="7">
        <f t="shared" si="18"/>
        <v>11.9</v>
      </c>
      <c r="N246" s="7">
        <f>ROUND(K246*0.02,0)</f>
        <v>-5</v>
      </c>
    </row>
    <row r="247" customHeight="1" spans="1:14">
      <c r="A247" s="7">
        <v>244</v>
      </c>
      <c r="B247" s="7">
        <v>12439</v>
      </c>
      <c r="C247" s="7" t="s">
        <v>670</v>
      </c>
      <c r="D247" s="7">
        <v>727</v>
      </c>
      <c r="E247" s="8" t="s">
        <v>95</v>
      </c>
      <c r="F247" s="7" t="s">
        <v>671</v>
      </c>
      <c r="G247" s="7">
        <v>192</v>
      </c>
      <c r="H247" s="6">
        <v>576</v>
      </c>
      <c r="I247" s="7">
        <v>287.5</v>
      </c>
      <c r="J247" s="7">
        <f t="shared" si="15"/>
        <v>863.5</v>
      </c>
      <c r="K247" s="7">
        <f t="shared" si="16"/>
        <v>671.5</v>
      </c>
      <c r="L247" s="7" t="str">
        <f>VLOOKUP(D:D,门店完成情况!B:H,7,0)</f>
        <v>是</v>
      </c>
      <c r="M247" s="7">
        <f t="shared" si="18"/>
        <v>8.6</v>
      </c>
      <c r="N247" s="7"/>
    </row>
    <row r="248" customHeight="1" spans="1:14">
      <c r="A248" s="7">
        <v>245</v>
      </c>
      <c r="B248" s="7">
        <v>12513</v>
      </c>
      <c r="C248" s="7" t="s">
        <v>672</v>
      </c>
      <c r="D248" s="7">
        <v>727</v>
      </c>
      <c r="E248" s="8" t="s">
        <v>95</v>
      </c>
      <c r="F248" s="7" t="s">
        <v>673</v>
      </c>
      <c r="G248" s="7">
        <v>192</v>
      </c>
      <c r="H248" s="6">
        <v>0.01</v>
      </c>
      <c r="I248" s="7">
        <v>361.89</v>
      </c>
      <c r="J248" s="7">
        <f t="shared" si="15"/>
        <v>361.9</v>
      </c>
      <c r="K248" s="7">
        <f t="shared" si="16"/>
        <v>169.9</v>
      </c>
      <c r="L248" s="7" t="str">
        <f>VLOOKUP(D:D,门店完成情况!B:H,7,0)</f>
        <v>是</v>
      </c>
      <c r="M248" s="7">
        <f t="shared" si="18"/>
        <v>10.9</v>
      </c>
      <c r="N248" s="7"/>
    </row>
    <row r="249" customHeight="1" spans="1:14">
      <c r="A249" s="7">
        <v>246</v>
      </c>
      <c r="B249" s="7">
        <v>6607</v>
      </c>
      <c r="C249" s="7" t="s">
        <v>674</v>
      </c>
      <c r="D249" s="7">
        <v>726</v>
      </c>
      <c r="E249" s="8" t="s">
        <v>51</v>
      </c>
      <c r="F249" s="7" t="s">
        <v>385</v>
      </c>
      <c r="G249" s="7">
        <v>1269</v>
      </c>
      <c r="H249" s="6">
        <v>78</v>
      </c>
      <c r="I249" s="7">
        <v>1285.9</v>
      </c>
      <c r="J249" s="7">
        <f t="shared" si="15"/>
        <v>1363.9</v>
      </c>
      <c r="K249" s="7">
        <f t="shared" si="16"/>
        <v>94.9000000000001</v>
      </c>
      <c r="L249" s="7" t="str">
        <f>VLOOKUP(D:D,门店完成情况!B:H,7,0)</f>
        <v>是</v>
      </c>
      <c r="M249" s="7">
        <f t="shared" si="18"/>
        <v>38.6</v>
      </c>
      <c r="N249" s="7"/>
    </row>
    <row r="250" customHeight="1" spans="1:14">
      <c r="A250" s="7">
        <v>247</v>
      </c>
      <c r="B250" s="7">
        <v>10177</v>
      </c>
      <c r="C250" s="7" t="s">
        <v>675</v>
      </c>
      <c r="D250" s="7">
        <v>726</v>
      </c>
      <c r="E250" s="8" t="s">
        <v>51</v>
      </c>
      <c r="F250" s="7" t="s">
        <v>387</v>
      </c>
      <c r="G250" s="7">
        <v>1410</v>
      </c>
      <c r="H250" s="6">
        <v>0</v>
      </c>
      <c r="I250" s="7">
        <v>2051.1</v>
      </c>
      <c r="J250" s="7">
        <f t="shared" si="15"/>
        <v>2051.1</v>
      </c>
      <c r="K250" s="7">
        <f t="shared" si="16"/>
        <v>641.1</v>
      </c>
      <c r="L250" s="7" t="str">
        <f>VLOOKUP(D:D,门店完成情况!B:H,7,0)</f>
        <v>是</v>
      </c>
      <c r="M250" s="7">
        <f t="shared" si="18"/>
        <v>61.5</v>
      </c>
      <c r="N250" s="7"/>
    </row>
    <row r="251" customHeight="1" spans="1:14">
      <c r="A251" s="7">
        <v>248</v>
      </c>
      <c r="B251" s="7">
        <v>11429</v>
      </c>
      <c r="C251" s="7" t="s">
        <v>676</v>
      </c>
      <c r="D251" s="7">
        <v>726</v>
      </c>
      <c r="E251" s="8" t="s">
        <v>51</v>
      </c>
      <c r="F251" s="7" t="s">
        <v>387</v>
      </c>
      <c r="G251" s="7">
        <v>1269</v>
      </c>
      <c r="H251" s="6">
        <v>0</v>
      </c>
      <c r="I251" s="7">
        <v>1391.25</v>
      </c>
      <c r="J251" s="7">
        <f t="shared" si="15"/>
        <v>1391.25</v>
      </c>
      <c r="K251" s="7">
        <f t="shared" si="16"/>
        <v>122.25</v>
      </c>
      <c r="L251" s="7" t="str">
        <f>VLOOKUP(D:D,门店完成情况!B:H,7,0)</f>
        <v>是</v>
      </c>
      <c r="M251" s="7">
        <f t="shared" si="18"/>
        <v>41.7</v>
      </c>
      <c r="N251" s="7"/>
    </row>
    <row r="252" customHeight="1" spans="1:14">
      <c r="A252" s="7">
        <v>249</v>
      </c>
      <c r="B252" s="7">
        <v>11512</v>
      </c>
      <c r="C252" s="7" t="s">
        <v>677</v>
      </c>
      <c r="D252" s="7">
        <v>726</v>
      </c>
      <c r="E252" s="8" t="s">
        <v>51</v>
      </c>
      <c r="F252" s="7" t="s">
        <v>387</v>
      </c>
      <c r="G252" s="7">
        <v>1131</v>
      </c>
      <c r="H252" s="6">
        <v>11.9</v>
      </c>
      <c r="I252" s="7">
        <v>727.5</v>
      </c>
      <c r="J252" s="7">
        <f t="shared" si="15"/>
        <v>739.4</v>
      </c>
      <c r="K252" s="7">
        <f t="shared" si="16"/>
        <v>-391.6</v>
      </c>
      <c r="L252" s="7" t="str">
        <f>VLOOKUP(D:D,门店完成情况!B:H,7,0)</f>
        <v>是</v>
      </c>
      <c r="M252" s="7">
        <f t="shared" si="18"/>
        <v>21.8</v>
      </c>
      <c r="N252" s="7">
        <f>ROUND(K252*0.02,0)</f>
        <v>-8</v>
      </c>
    </row>
    <row r="253" customHeight="1" spans="1:14">
      <c r="A253" s="7">
        <v>250</v>
      </c>
      <c r="B253" s="7">
        <v>11330</v>
      </c>
      <c r="C253" s="7" t="s">
        <v>678</v>
      </c>
      <c r="D253" s="7">
        <v>107829</v>
      </c>
      <c r="E253" s="8" t="s">
        <v>121</v>
      </c>
      <c r="F253" s="7" t="s">
        <v>385</v>
      </c>
      <c r="G253" s="7">
        <v>288</v>
      </c>
      <c r="H253" s="6">
        <v>45</v>
      </c>
      <c r="I253" s="7">
        <v>628.08</v>
      </c>
      <c r="J253" s="7">
        <f t="shared" si="15"/>
        <v>673.08</v>
      </c>
      <c r="K253" s="7">
        <f t="shared" si="16"/>
        <v>385.08</v>
      </c>
      <c r="L253" s="7" t="str">
        <f>VLOOKUP(D:D,门店完成情况!B:H,7,0)</f>
        <v>是</v>
      </c>
      <c r="M253" s="7">
        <f t="shared" si="18"/>
        <v>18.8</v>
      </c>
      <c r="N253" s="7"/>
    </row>
    <row r="254" customHeight="1" spans="1:14">
      <c r="A254" s="7">
        <v>251</v>
      </c>
      <c r="B254" s="7">
        <v>11779</v>
      </c>
      <c r="C254" s="7" t="s">
        <v>679</v>
      </c>
      <c r="D254" s="7">
        <v>107829</v>
      </c>
      <c r="E254" s="8" t="s">
        <v>121</v>
      </c>
      <c r="F254" s="7" t="s">
        <v>542</v>
      </c>
      <c r="G254" s="7">
        <v>234</v>
      </c>
      <c r="H254" s="6">
        <v>15</v>
      </c>
      <c r="I254" s="7">
        <v>239.61</v>
      </c>
      <c r="J254" s="7">
        <f t="shared" si="15"/>
        <v>254.61</v>
      </c>
      <c r="K254" s="7">
        <f t="shared" si="16"/>
        <v>20.61</v>
      </c>
      <c r="L254" s="7" t="str">
        <f>VLOOKUP(D:D,门店完成情况!B:H,7,0)</f>
        <v>是</v>
      </c>
      <c r="M254" s="7">
        <f t="shared" si="18"/>
        <v>7.2</v>
      </c>
      <c r="N254" s="7"/>
    </row>
    <row r="255" customHeight="1" spans="1:14">
      <c r="A255" s="7">
        <v>252</v>
      </c>
      <c r="B255" s="7">
        <v>12317</v>
      </c>
      <c r="C255" s="7" t="s">
        <v>680</v>
      </c>
      <c r="D255" s="7">
        <v>107829</v>
      </c>
      <c r="E255" s="8" t="s">
        <v>121</v>
      </c>
      <c r="F255" s="7" t="s">
        <v>542</v>
      </c>
      <c r="G255" s="7">
        <v>234</v>
      </c>
      <c r="H255" s="6">
        <v>0</v>
      </c>
      <c r="I255" s="7">
        <v>501.34</v>
      </c>
      <c r="J255" s="7">
        <f t="shared" si="15"/>
        <v>501.34</v>
      </c>
      <c r="K255" s="7">
        <f t="shared" si="16"/>
        <v>267.34</v>
      </c>
      <c r="L255" s="7" t="str">
        <f>VLOOKUP(D:D,门店完成情况!B:H,7,0)</f>
        <v>是</v>
      </c>
      <c r="M255" s="7">
        <f t="shared" si="18"/>
        <v>15</v>
      </c>
      <c r="N255" s="7"/>
    </row>
    <row r="256" customHeight="1" spans="1:14">
      <c r="A256" s="7">
        <v>253</v>
      </c>
      <c r="B256" s="7">
        <v>12461</v>
      </c>
      <c r="C256" s="7" t="s">
        <v>681</v>
      </c>
      <c r="D256" s="7">
        <v>107829</v>
      </c>
      <c r="E256" s="8" t="s">
        <v>121</v>
      </c>
      <c r="F256" s="7" t="s">
        <v>391</v>
      </c>
      <c r="G256" s="7">
        <v>144</v>
      </c>
      <c r="H256" s="6">
        <v>0</v>
      </c>
      <c r="I256" s="7">
        <v>263</v>
      </c>
      <c r="J256" s="7">
        <f t="shared" si="15"/>
        <v>263</v>
      </c>
      <c r="K256" s="7">
        <f t="shared" si="16"/>
        <v>119</v>
      </c>
      <c r="L256" s="7" t="str">
        <f>VLOOKUP(D:D,门店完成情况!B:H,7,0)</f>
        <v>是</v>
      </c>
      <c r="M256" s="7">
        <f t="shared" si="18"/>
        <v>7.9</v>
      </c>
      <c r="N256" s="7"/>
    </row>
    <row r="257" customHeight="1" spans="1:14">
      <c r="A257" s="7">
        <v>254</v>
      </c>
      <c r="B257" s="7">
        <v>11793</v>
      </c>
      <c r="C257" s="7" t="s">
        <v>682</v>
      </c>
      <c r="D257" s="7">
        <v>745</v>
      </c>
      <c r="E257" s="8" t="s">
        <v>96</v>
      </c>
      <c r="F257" s="7" t="s">
        <v>385</v>
      </c>
      <c r="G257" s="7">
        <v>1105</v>
      </c>
      <c r="H257" s="6">
        <v>208</v>
      </c>
      <c r="I257" s="7">
        <v>555.5</v>
      </c>
      <c r="J257" s="7">
        <f t="shared" si="15"/>
        <v>763.5</v>
      </c>
      <c r="K257" s="7">
        <f t="shared" si="16"/>
        <v>-341.5</v>
      </c>
      <c r="L257" s="7" t="str">
        <f>VLOOKUP(D:D,门店完成情况!B:H,7,0)</f>
        <v>是</v>
      </c>
      <c r="M257" s="7">
        <f t="shared" si="18"/>
        <v>16.7</v>
      </c>
      <c r="N257" s="7">
        <f>ROUND(K257*0.02,0)</f>
        <v>-7</v>
      </c>
    </row>
    <row r="258" customHeight="1" spans="1:14">
      <c r="A258" s="7">
        <v>255</v>
      </c>
      <c r="B258" s="7">
        <v>12276</v>
      </c>
      <c r="C258" s="7" t="s">
        <v>683</v>
      </c>
      <c r="D258" s="7">
        <v>745</v>
      </c>
      <c r="E258" s="8" t="s">
        <v>96</v>
      </c>
      <c r="F258" s="7" t="s">
        <v>387</v>
      </c>
      <c r="G258" s="7">
        <v>940</v>
      </c>
      <c r="H258" s="6">
        <v>302</v>
      </c>
      <c r="I258" s="7">
        <v>969.4</v>
      </c>
      <c r="J258" s="7">
        <f t="shared" si="15"/>
        <v>1271.4</v>
      </c>
      <c r="K258" s="7">
        <f t="shared" si="16"/>
        <v>331.4</v>
      </c>
      <c r="L258" s="7" t="str">
        <f>VLOOKUP(D:D,门店完成情况!B:H,7,0)</f>
        <v>是</v>
      </c>
      <c r="M258" s="7">
        <f t="shared" si="18"/>
        <v>29.1</v>
      </c>
      <c r="N258" s="7"/>
    </row>
    <row r="259" customHeight="1" spans="1:14">
      <c r="A259" s="7">
        <v>256</v>
      </c>
      <c r="B259" s="7">
        <v>12209</v>
      </c>
      <c r="C259" s="7" t="s">
        <v>684</v>
      </c>
      <c r="D259" s="7">
        <v>745</v>
      </c>
      <c r="E259" s="8" t="s">
        <v>96</v>
      </c>
      <c r="F259" s="7" t="s">
        <v>391</v>
      </c>
      <c r="G259" s="7">
        <v>470</v>
      </c>
      <c r="H259" s="6">
        <v>0</v>
      </c>
      <c r="I259" s="7">
        <v>817.8</v>
      </c>
      <c r="J259" s="7">
        <f t="shared" si="15"/>
        <v>817.8</v>
      </c>
      <c r="K259" s="7">
        <f t="shared" si="16"/>
        <v>347.8</v>
      </c>
      <c r="L259" s="7" t="str">
        <f>VLOOKUP(D:D,门店完成情况!B:H,7,0)</f>
        <v>是</v>
      </c>
      <c r="M259" s="7">
        <f t="shared" si="18"/>
        <v>24.5</v>
      </c>
      <c r="N259" s="7"/>
    </row>
    <row r="260" customHeight="1" spans="1:14">
      <c r="A260" s="7">
        <v>257</v>
      </c>
      <c r="B260" s="7">
        <v>12460</v>
      </c>
      <c r="C260" s="7" t="s">
        <v>685</v>
      </c>
      <c r="D260" s="7">
        <v>745</v>
      </c>
      <c r="E260" s="8" t="s">
        <v>96</v>
      </c>
      <c r="F260" s="7" t="s">
        <v>391</v>
      </c>
      <c r="G260" s="7">
        <v>470</v>
      </c>
      <c r="H260" s="6">
        <v>1180</v>
      </c>
      <c r="I260" s="7">
        <v>439.73</v>
      </c>
      <c r="J260" s="7">
        <f t="shared" si="15"/>
        <v>1619.73</v>
      </c>
      <c r="K260" s="7">
        <f t="shared" si="16"/>
        <v>1149.73</v>
      </c>
      <c r="L260" s="7" t="str">
        <f>VLOOKUP(D:D,门店完成情况!B:H,7,0)</f>
        <v>是</v>
      </c>
      <c r="M260" s="7">
        <f t="shared" si="18"/>
        <v>13.2</v>
      </c>
      <c r="N260" s="7"/>
    </row>
    <row r="261" customHeight="1" spans="1:14">
      <c r="A261" s="7">
        <v>258</v>
      </c>
      <c r="B261" s="7">
        <v>5457</v>
      </c>
      <c r="C261" s="7" t="s">
        <v>686</v>
      </c>
      <c r="D261" s="7">
        <v>105267</v>
      </c>
      <c r="E261" s="8" t="s">
        <v>687</v>
      </c>
      <c r="F261" s="7" t="s">
        <v>385</v>
      </c>
      <c r="G261" s="7">
        <v>783</v>
      </c>
      <c r="H261" s="6">
        <v>23</v>
      </c>
      <c r="I261" s="7">
        <v>441</v>
      </c>
      <c r="J261" s="7">
        <f t="shared" ref="J261:J324" si="19">I261+H261</f>
        <v>464</v>
      </c>
      <c r="K261" s="7">
        <f t="shared" ref="K261:K324" si="20">J261-G261</f>
        <v>-319</v>
      </c>
      <c r="L261" s="7" t="str">
        <f>VLOOKUP(D:D,门店完成情况!B:H,7,0)</f>
        <v>否</v>
      </c>
      <c r="M261" s="7"/>
      <c r="N261" s="7">
        <f>ROUND(K261*0.02,0)</f>
        <v>-6</v>
      </c>
    </row>
    <row r="262" customHeight="1" spans="1:14">
      <c r="A262" s="7">
        <v>259</v>
      </c>
      <c r="B262" s="7">
        <v>10857</v>
      </c>
      <c r="C262" s="7" t="s">
        <v>688</v>
      </c>
      <c r="D262" s="7">
        <v>105267</v>
      </c>
      <c r="E262" s="8" t="s">
        <v>687</v>
      </c>
      <c r="F262" s="7" t="s">
        <v>387</v>
      </c>
      <c r="G262" s="7">
        <v>870</v>
      </c>
      <c r="H262" s="6">
        <v>288</v>
      </c>
      <c r="I262" s="7">
        <v>232.83</v>
      </c>
      <c r="J262" s="7">
        <f t="shared" si="19"/>
        <v>520.83</v>
      </c>
      <c r="K262" s="7">
        <f t="shared" si="20"/>
        <v>-349.17</v>
      </c>
      <c r="L262" s="7" t="str">
        <f>VLOOKUP(D:D,门店完成情况!B:H,7,0)</f>
        <v>否</v>
      </c>
      <c r="M262" s="7"/>
      <c r="N262" s="7">
        <f>ROUND(K262*0.02,0)</f>
        <v>-7</v>
      </c>
    </row>
    <row r="263" customHeight="1" spans="1:14">
      <c r="A263" s="7">
        <v>260</v>
      </c>
      <c r="B263" s="7">
        <v>12514</v>
      </c>
      <c r="C263" s="7" t="s">
        <v>689</v>
      </c>
      <c r="D263" s="7">
        <v>105267</v>
      </c>
      <c r="E263" s="8" t="s">
        <v>687</v>
      </c>
      <c r="F263" s="7" t="s">
        <v>690</v>
      </c>
      <c r="G263" s="7">
        <v>262</v>
      </c>
      <c r="H263" s="6">
        <v>15</v>
      </c>
      <c r="I263" s="7">
        <v>249.5</v>
      </c>
      <c r="J263" s="7">
        <f t="shared" si="19"/>
        <v>264.5</v>
      </c>
      <c r="K263" s="7">
        <f t="shared" si="20"/>
        <v>2.5</v>
      </c>
      <c r="L263" s="7" t="str">
        <f>VLOOKUP(D:D,门店完成情况!B:H,7,0)</f>
        <v>否</v>
      </c>
      <c r="M263" s="7"/>
      <c r="N263" s="7"/>
    </row>
    <row r="264" customHeight="1" spans="1:14">
      <c r="A264" s="7">
        <v>261</v>
      </c>
      <c r="B264" s="7">
        <v>12234</v>
      </c>
      <c r="C264" s="7" t="s">
        <v>691</v>
      </c>
      <c r="D264" s="7">
        <v>105267</v>
      </c>
      <c r="E264" s="8" t="s">
        <v>687</v>
      </c>
      <c r="F264" s="7" t="s">
        <v>387</v>
      </c>
      <c r="G264" s="7">
        <v>870</v>
      </c>
      <c r="H264" s="6">
        <v>864.01</v>
      </c>
      <c r="I264" s="7">
        <v>463.4</v>
      </c>
      <c r="J264" s="7">
        <f t="shared" si="19"/>
        <v>1327.41</v>
      </c>
      <c r="K264" s="7">
        <f t="shared" si="20"/>
        <v>457.41</v>
      </c>
      <c r="L264" s="7" t="str">
        <f>VLOOKUP(D:D,门店完成情况!B:H,7,0)</f>
        <v>否</v>
      </c>
      <c r="M264" s="7"/>
      <c r="N264" s="7"/>
    </row>
    <row r="265" customHeight="1" spans="1:14">
      <c r="A265" s="7">
        <v>262</v>
      </c>
      <c r="B265" s="7">
        <v>4117</v>
      </c>
      <c r="C265" s="7" t="s">
        <v>692</v>
      </c>
      <c r="D265" s="7">
        <v>102934</v>
      </c>
      <c r="E265" s="8" t="s">
        <v>52</v>
      </c>
      <c r="F265" s="7" t="s">
        <v>385</v>
      </c>
      <c r="G265" s="7">
        <v>1436</v>
      </c>
      <c r="H265" s="6">
        <v>0</v>
      </c>
      <c r="I265" s="7">
        <v>1613.7</v>
      </c>
      <c r="J265" s="7">
        <f t="shared" si="19"/>
        <v>1613.7</v>
      </c>
      <c r="K265" s="7">
        <f t="shared" si="20"/>
        <v>177.7</v>
      </c>
      <c r="L265" s="7" t="str">
        <f>VLOOKUP(D:D,门店完成情况!B:H,7,0)</f>
        <v>是</v>
      </c>
      <c r="M265" s="7">
        <f t="shared" ref="M265:M289" si="21">ROUND(I265*0.03,1)</f>
        <v>48.4</v>
      </c>
      <c r="N265" s="7"/>
    </row>
    <row r="266" customHeight="1" spans="1:14">
      <c r="A266" s="7">
        <v>263</v>
      </c>
      <c r="B266" s="7">
        <v>11504</v>
      </c>
      <c r="C266" s="7" t="s">
        <v>693</v>
      </c>
      <c r="D266" s="7">
        <v>102934</v>
      </c>
      <c r="E266" s="8" t="s">
        <v>52</v>
      </c>
      <c r="F266" s="7" t="s">
        <v>387</v>
      </c>
      <c r="G266" s="7">
        <v>1436</v>
      </c>
      <c r="H266" s="6">
        <v>158</v>
      </c>
      <c r="I266" s="7">
        <v>1278.62</v>
      </c>
      <c r="J266" s="7">
        <f t="shared" si="19"/>
        <v>1436.62</v>
      </c>
      <c r="K266" s="7">
        <f t="shared" si="20"/>
        <v>0.619999999999891</v>
      </c>
      <c r="L266" s="7" t="str">
        <f>VLOOKUP(D:D,门店完成情况!B:H,7,0)</f>
        <v>是</v>
      </c>
      <c r="M266" s="7">
        <f t="shared" si="21"/>
        <v>38.4</v>
      </c>
      <c r="N266" s="7"/>
    </row>
    <row r="267" customHeight="1" spans="1:14">
      <c r="A267" s="7">
        <v>264</v>
      </c>
      <c r="B267" s="7">
        <v>12185</v>
      </c>
      <c r="C267" s="7" t="s">
        <v>694</v>
      </c>
      <c r="D267" s="7">
        <v>102934</v>
      </c>
      <c r="E267" s="8" t="s">
        <v>52</v>
      </c>
      <c r="F267" s="7" t="s">
        <v>387</v>
      </c>
      <c r="G267" s="7">
        <v>1150</v>
      </c>
      <c r="H267" s="6">
        <v>864</v>
      </c>
      <c r="I267" s="7">
        <v>1439.1</v>
      </c>
      <c r="J267" s="7">
        <f t="shared" si="19"/>
        <v>2303.1</v>
      </c>
      <c r="K267" s="7">
        <f t="shared" si="20"/>
        <v>1153.1</v>
      </c>
      <c r="L267" s="7" t="str">
        <f>VLOOKUP(D:D,门店完成情况!B:H,7,0)</f>
        <v>是</v>
      </c>
      <c r="M267" s="7">
        <f t="shared" si="21"/>
        <v>43.2</v>
      </c>
      <c r="N267" s="7"/>
    </row>
    <row r="268" customHeight="1" spans="1:14">
      <c r="A268" s="7">
        <v>265</v>
      </c>
      <c r="B268" s="7">
        <v>12473</v>
      </c>
      <c r="C268" s="7" t="s">
        <v>695</v>
      </c>
      <c r="D268" s="7">
        <v>102934</v>
      </c>
      <c r="E268" s="8" t="s">
        <v>52</v>
      </c>
      <c r="F268" s="7" t="s">
        <v>391</v>
      </c>
      <c r="G268" s="7">
        <v>574.5</v>
      </c>
      <c r="H268" s="6">
        <v>296.97</v>
      </c>
      <c r="I268" s="7">
        <v>722.9</v>
      </c>
      <c r="J268" s="7">
        <f t="shared" si="19"/>
        <v>1019.87</v>
      </c>
      <c r="K268" s="7">
        <f t="shared" si="20"/>
        <v>445.37</v>
      </c>
      <c r="L268" s="7" t="str">
        <f>VLOOKUP(D:D,门店完成情况!B:H,7,0)</f>
        <v>是</v>
      </c>
      <c r="M268" s="7">
        <f t="shared" si="21"/>
        <v>21.7</v>
      </c>
      <c r="N268" s="7"/>
    </row>
    <row r="269" customHeight="1" spans="1:14">
      <c r="A269" s="7">
        <v>266</v>
      </c>
      <c r="B269" s="7">
        <v>12477</v>
      </c>
      <c r="C269" s="7" t="s">
        <v>696</v>
      </c>
      <c r="D269" s="7">
        <v>102934</v>
      </c>
      <c r="E269" s="8" t="s">
        <v>52</v>
      </c>
      <c r="F269" s="7" t="s">
        <v>391</v>
      </c>
      <c r="G269" s="7">
        <v>574.5</v>
      </c>
      <c r="H269" s="6">
        <v>0</v>
      </c>
      <c r="I269" s="7">
        <v>1092.4</v>
      </c>
      <c r="J269" s="7">
        <f t="shared" si="19"/>
        <v>1092.4</v>
      </c>
      <c r="K269" s="7">
        <f t="shared" si="20"/>
        <v>517.9</v>
      </c>
      <c r="L269" s="7" t="str">
        <f>VLOOKUP(D:D,门店完成情况!B:H,7,0)</f>
        <v>是</v>
      </c>
      <c r="M269" s="7">
        <f t="shared" si="21"/>
        <v>32.8</v>
      </c>
      <c r="N269" s="7"/>
    </row>
    <row r="270" customHeight="1" spans="1:14">
      <c r="A270" s="7">
        <v>267</v>
      </c>
      <c r="B270" s="7">
        <v>12332</v>
      </c>
      <c r="C270" s="7" t="s">
        <v>697</v>
      </c>
      <c r="D270" s="7">
        <v>102934</v>
      </c>
      <c r="E270" s="8" t="s">
        <v>52</v>
      </c>
      <c r="F270" s="7" t="s">
        <v>387</v>
      </c>
      <c r="G270" s="7">
        <v>1150</v>
      </c>
      <c r="H270" s="6">
        <v>432</v>
      </c>
      <c r="I270" s="7">
        <v>1062.07</v>
      </c>
      <c r="J270" s="7">
        <f t="shared" si="19"/>
        <v>1494.07</v>
      </c>
      <c r="K270" s="7">
        <f t="shared" si="20"/>
        <v>344.07</v>
      </c>
      <c r="L270" s="7" t="str">
        <f>VLOOKUP(D:D,门店完成情况!B:H,7,0)</f>
        <v>是</v>
      </c>
      <c r="M270" s="7">
        <f t="shared" si="21"/>
        <v>31.9</v>
      </c>
      <c r="N270" s="7"/>
    </row>
    <row r="271" customHeight="1" spans="1:14">
      <c r="A271" s="7">
        <v>268</v>
      </c>
      <c r="B271" s="7">
        <v>10586</v>
      </c>
      <c r="C271" s="7" t="s">
        <v>698</v>
      </c>
      <c r="D271" s="7">
        <v>108277</v>
      </c>
      <c r="E271" s="8" t="s">
        <v>134</v>
      </c>
      <c r="F271" s="7" t="s">
        <v>387</v>
      </c>
      <c r="G271" s="7">
        <v>400</v>
      </c>
      <c r="H271" s="6">
        <v>864</v>
      </c>
      <c r="I271" s="7">
        <v>266.9</v>
      </c>
      <c r="J271" s="7">
        <f t="shared" si="19"/>
        <v>1130.9</v>
      </c>
      <c r="K271" s="7">
        <f t="shared" si="20"/>
        <v>730.9</v>
      </c>
      <c r="L271" s="7" t="str">
        <f>VLOOKUP(D:D,门店完成情况!B:H,7,0)</f>
        <v>是</v>
      </c>
      <c r="M271" s="7">
        <f t="shared" si="21"/>
        <v>8</v>
      </c>
      <c r="N271" s="7"/>
    </row>
    <row r="272" customHeight="1" spans="1:14">
      <c r="A272" s="7">
        <v>269</v>
      </c>
      <c r="B272" s="7">
        <v>11782</v>
      </c>
      <c r="C272" s="7" t="s">
        <v>699</v>
      </c>
      <c r="D272" s="7">
        <v>108277</v>
      </c>
      <c r="E272" s="8" t="s">
        <v>134</v>
      </c>
      <c r="F272" s="7" t="s">
        <v>385</v>
      </c>
      <c r="G272" s="7">
        <v>360</v>
      </c>
      <c r="H272" s="6">
        <v>619</v>
      </c>
      <c r="I272" s="7">
        <v>523.8</v>
      </c>
      <c r="J272" s="7">
        <f t="shared" si="19"/>
        <v>1142.8</v>
      </c>
      <c r="K272" s="7">
        <f t="shared" si="20"/>
        <v>782.8</v>
      </c>
      <c r="L272" s="7" t="str">
        <f>VLOOKUP(D:D,门店完成情况!B:H,7,0)</f>
        <v>是</v>
      </c>
      <c r="M272" s="7">
        <f t="shared" si="21"/>
        <v>15.7</v>
      </c>
      <c r="N272" s="7"/>
    </row>
    <row r="273" customHeight="1" spans="1:14">
      <c r="A273" s="7">
        <v>270</v>
      </c>
      <c r="B273" s="7">
        <v>12119</v>
      </c>
      <c r="C273" s="7" t="s">
        <v>700</v>
      </c>
      <c r="D273" s="7">
        <v>108277</v>
      </c>
      <c r="E273" s="8" t="s">
        <v>134</v>
      </c>
      <c r="F273" s="7" t="s">
        <v>701</v>
      </c>
      <c r="G273" s="7">
        <v>240</v>
      </c>
      <c r="H273" s="6">
        <v>0</v>
      </c>
      <c r="I273" s="7">
        <v>188.4</v>
      </c>
      <c r="J273" s="7">
        <f t="shared" si="19"/>
        <v>188.4</v>
      </c>
      <c r="K273" s="7">
        <f t="shared" si="20"/>
        <v>-51.6</v>
      </c>
      <c r="L273" s="7" t="str">
        <f>VLOOKUP(D:D,门店完成情况!B:H,7,0)</f>
        <v>是</v>
      </c>
      <c r="M273" s="7">
        <f t="shared" si="21"/>
        <v>5.7</v>
      </c>
      <c r="N273" s="7">
        <f>ROUND(K273*0.02/2,0)</f>
        <v>-1</v>
      </c>
    </row>
    <row r="274" customHeight="1" spans="1:14">
      <c r="A274" s="7">
        <v>271</v>
      </c>
      <c r="B274" s="7">
        <v>12496</v>
      </c>
      <c r="C274" s="7" t="s">
        <v>702</v>
      </c>
      <c r="D274" s="7">
        <v>108277</v>
      </c>
      <c r="E274" s="8" t="s">
        <v>134</v>
      </c>
      <c r="F274" s="7" t="s">
        <v>391</v>
      </c>
      <c r="G274" s="7">
        <v>200</v>
      </c>
      <c r="H274" s="6">
        <v>0</v>
      </c>
      <c r="I274" s="7">
        <v>323.41</v>
      </c>
      <c r="J274" s="7">
        <f t="shared" si="19"/>
        <v>323.41</v>
      </c>
      <c r="K274" s="7">
        <f t="shared" si="20"/>
        <v>123.41</v>
      </c>
      <c r="L274" s="7" t="str">
        <f>VLOOKUP(D:D,门店完成情况!B:H,7,0)</f>
        <v>是</v>
      </c>
      <c r="M274" s="7">
        <f t="shared" si="21"/>
        <v>9.7</v>
      </c>
      <c r="N274" s="7"/>
    </row>
    <row r="275" customHeight="1" spans="1:14">
      <c r="A275" s="7">
        <v>272</v>
      </c>
      <c r="B275" s="7">
        <v>4246</v>
      </c>
      <c r="C275" s="7" t="s">
        <v>703</v>
      </c>
      <c r="D275" s="7">
        <v>391</v>
      </c>
      <c r="E275" s="8" t="s">
        <v>58</v>
      </c>
      <c r="F275" s="7" t="s">
        <v>427</v>
      </c>
      <c r="G275" s="7">
        <v>997</v>
      </c>
      <c r="H275" s="6">
        <v>288</v>
      </c>
      <c r="I275" s="7">
        <v>1639.8</v>
      </c>
      <c r="J275" s="7">
        <f t="shared" si="19"/>
        <v>1927.8</v>
      </c>
      <c r="K275" s="7">
        <f t="shared" si="20"/>
        <v>930.8</v>
      </c>
      <c r="L275" s="7" t="str">
        <f>VLOOKUP(D:D,门店完成情况!B:H,7,0)</f>
        <v>是</v>
      </c>
      <c r="M275" s="7">
        <f t="shared" si="21"/>
        <v>49.2</v>
      </c>
      <c r="N275" s="7"/>
    </row>
    <row r="276" customHeight="1" spans="1:14">
      <c r="A276" s="7">
        <v>273</v>
      </c>
      <c r="B276" s="7">
        <v>10892</v>
      </c>
      <c r="C276" s="7" t="s">
        <v>704</v>
      </c>
      <c r="D276" s="7">
        <v>391</v>
      </c>
      <c r="E276" s="8" t="s">
        <v>58</v>
      </c>
      <c r="F276" s="7" t="s">
        <v>427</v>
      </c>
      <c r="G276" s="7">
        <v>400</v>
      </c>
      <c r="H276" s="6">
        <v>0</v>
      </c>
      <c r="I276" s="7">
        <v>300.4</v>
      </c>
      <c r="J276" s="7">
        <f t="shared" si="19"/>
        <v>300.4</v>
      </c>
      <c r="K276" s="7">
        <f t="shared" si="20"/>
        <v>-99.6</v>
      </c>
      <c r="L276" s="7" t="str">
        <f>VLOOKUP(D:D,门店完成情况!B:H,7,0)</f>
        <v>是</v>
      </c>
      <c r="M276" s="7">
        <f t="shared" si="21"/>
        <v>9</v>
      </c>
      <c r="N276" s="7">
        <f>ROUND(K276*0.02,0)</f>
        <v>-2</v>
      </c>
    </row>
    <row r="277" customHeight="1" spans="1:14">
      <c r="A277" s="7">
        <v>274</v>
      </c>
      <c r="B277" s="7">
        <v>12197</v>
      </c>
      <c r="C277" s="7" t="s">
        <v>705</v>
      </c>
      <c r="D277" s="7">
        <v>391</v>
      </c>
      <c r="E277" s="8" t="s">
        <v>58</v>
      </c>
      <c r="F277" s="7" t="s">
        <v>391</v>
      </c>
      <c r="G277" s="7">
        <v>619</v>
      </c>
      <c r="H277" s="6">
        <v>30</v>
      </c>
      <c r="I277" s="7">
        <v>433.55</v>
      </c>
      <c r="J277" s="7">
        <f t="shared" si="19"/>
        <v>463.55</v>
      </c>
      <c r="K277" s="7">
        <f t="shared" si="20"/>
        <v>-155.45</v>
      </c>
      <c r="L277" s="7" t="str">
        <f>VLOOKUP(D:D,门店完成情况!B:H,7,0)</f>
        <v>是</v>
      </c>
      <c r="M277" s="7">
        <f t="shared" si="21"/>
        <v>13</v>
      </c>
      <c r="N277" s="7">
        <f>ROUND(K277*0.02/2,0)</f>
        <v>-2</v>
      </c>
    </row>
    <row r="278" customHeight="1" spans="1:14">
      <c r="A278" s="7">
        <v>275</v>
      </c>
      <c r="B278" s="7">
        <v>12471</v>
      </c>
      <c r="C278" s="7" t="s">
        <v>706</v>
      </c>
      <c r="D278" s="7">
        <v>391</v>
      </c>
      <c r="E278" s="8" t="s">
        <v>58</v>
      </c>
      <c r="F278" s="7" t="s">
        <v>391</v>
      </c>
      <c r="G278" s="7">
        <v>427</v>
      </c>
      <c r="H278" s="6">
        <v>302</v>
      </c>
      <c r="I278" s="7">
        <v>739.57</v>
      </c>
      <c r="J278" s="7">
        <f t="shared" si="19"/>
        <v>1041.57</v>
      </c>
      <c r="K278" s="7">
        <f t="shared" si="20"/>
        <v>614.57</v>
      </c>
      <c r="L278" s="7" t="str">
        <f>VLOOKUP(D:D,门店完成情况!B:H,7,0)</f>
        <v>是</v>
      </c>
      <c r="M278" s="7">
        <f t="shared" si="21"/>
        <v>22.2</v>
      </c>
      <c r="N278" s="7"/>
    </row>
    <row r="279" customHeight="1" spans="1:14">
      <c r="A279" s="7">
        <v>276</v>
      </c>
      <c r="B279" s="7">
        <v>12462</v>
      </c>
      <c r="C279" s="7" t="s">
        <v>707</v>
      </c>
      <c r="D279" s="7">
        <v>391</v>
      </c>
      <c r="E279" s="8" t="s">
        <v>58</v>
      </c>
      <c r="F279" s="7" t="s">
        <v>391</v>
      </c>
      <c r="G279" s="7">
        <v>303</v>
      </c>
      <c r="H279" s="6">
        <v>0</v>
      </c>
      <c r="I279" s="7">
        <v>239.8</v>
      </c>
      <c r="J279" s="7">
        <f t="shared" si="19"/>
        <v>239.8</v>
      </c>
      <c r="K279" s="7">
        <f t="shared" si="20"/>
        <v>-63.2</v>
      </c>
      <c r="L279" s="7" t="str">
        <f>VLOOKUP(D:D,门店完成情况!B:H,7,0)</f>
        <v>是</v>
      </c>
      <c r="M279" s="7">
        <f t="shared" si="21"/>
        <v>7.2</v>
      </c>
      <c r="N279" s="7">
        <f>ROUND(K279*0.02/2,0)</f>
        <v>-1</v>
      </c>
    </row>
    <row r="280" customHeight="1" spans="1:14">
      <c r="A280" s="7">
        <v>277</v>
      </c>
      <c r="B280" s="7">
        <v>990176</v>
      </c>
      <c r="C280" s="7" t="s">
        <v>708</v>
      </c>
      <c r="D280" s="7">
        <v>337</v>
      </c>
      <c r="E280" s="8" t="s">
        <v>15</v>
      </c>
      <c r="F280" s="7" t="s">
        <v>404</v>
      </c>
      <c r="G280" s="7">
        <v>1511</v>
      </c>
      <c r="H280" s="6">
        <v>1152</v>
      </c>
      <c r="I280" s="7">
        <v>1120.3</v>
      </c>
      <c r="J280" s="7">
        <f t="shared" si="19"/>
        <v>2272.3</v>
      </c>
      <c r="K280" s="7">
        <f t="shared" si="20"/>
        <v>761.3</v>
      </c>
      <c r="L280" s="7" t="str">
        <f>VLOOKUP(D:D,门店完成情况!B:H,7,0)</f>
        <v>是</v>
      </c>
      <c r="M280" s="7">
        <f t="shared" si="21"/>
        <v>33.6</v>
      </c>
      <c r="N280" s="7"/>
    </row>
    <row r="281" customHeight="1" spans="1:14">
      <c r="A281" s="7">
        <v>278</v>
      </c>
      <c r="B281" s="7">
        <v>4264</v>
      </c>
      <c r="C281" s="7" t="s">
        <v>709</v>
      </c>
      <c r="D281" s="7">
        <v>337</v>
      </c>
      <c r="E281" s="8" t="s">
        <v>15</v>
      </c>
      <c r="F281" s="7" t="s">
        <v>385</v>
      </c>
      <c r="G281" s="7">
        <v>1133</v>
      </c>
      <c r="H281" s="6">
        <v>2016</v>
      </c>
      <c r="I281" s="7">
        <v>838.86</v>
      </c>
      <c r="J281" s="7">
        <f t="shared" si="19"/>
        <v>2854.86</v>
      </c>
      <c r="K281" s="7">
        <f t="shared" si="20"/>
        <v>1721.86</v>
      </c>
      <c r="L281" s="7" t="str">
        <f>VLOOKUP(D:D,门店完成情况!B:H,7,0)</f>
        <v>是</v>
      </c>
      <c r="M281" s="7">
        <f t="shared" si="21"/>
        <v>25.2</v>
      </c>
      <c r="N281" s="7"/>
    </row>
    <row r="282" customHeight="1" spans="1:14">
      <c r="A282" s="7">
        <v>279</v>
      </c>
      <c r="B282" s="7">
        <v>4061</v>
      </c>
      <c r="C282" s="7" t="s">
        <v>710</v>
      </c>
      <c r="D282" s="7">
        <v>337</v>
      </c>
      <c r="E282" s="8" t="s">
        <v>15</v>
      </c>
      <c r="F282" s="7" t="s">
        <v>417</v>
      </c>
      <c r="G282" s="7">
        <v>1259</v>
      </c>
      <c r="H282" s="6">
        <v>0</v>
      </c>
      <c r="I282" s="7">
        <v>1666.02</v>
      </c>
      <c r="J282" s="7">
        <f t="shared" si="19"/>
        <v>1666.02</v>
      </c>
      <c r="K282" s="7">
        <f t="shared" si="20"/>
        <v>407.02</v>
      </c>
      <c r="L282" s="7" t="str">
        <f>VLOOKUP(D:D,门店完成情况!B:H,7,0)</f>
        <v>是</v>
      </c>
      <c r="M282" s="7">
        <f t="shared" si="21"/>
        <v>50</v>
      </c>
      <c r="N282" s="7"/>
    </row>
    <row r="283" customHeight="1" spans="1:14">
      <c r="A283" s="7">
        <v>280</v>
      </c>
      <c r="B283" s="7">
        <v>990451</v>
      </c>
      <c r="C283" s="7" t="s">
        <v>711</v>
      </c>
      <c r="D283" s="7">
        <v>337</v>
      </c>
      <c r="E283" s="8" t="s">
        <v>15</v>
      </c>
      <c r="F283" s="7" t="s">
        <v>404</v>
      </c>
      <c r="G283" s="7">
        <v>1511</v>
      </c>
      <c r="H283" s="6">
        <v>0</v>
      </c>
      <c r="I283" s="7">
        <v>1575.21</v>
      </c>
      <c r="J283" s="7">
        <f t="shared" si="19"/>
        <v>1575.21</v>
      </c>
      <c r="K283" s="7">
        <f t="shared" si="20"/>
        <v>64.21</v>
      </c>
      <c r="L283" s="7" t="str">
        <f>VLOOKUP(D:D,门店完成情况!B:H,7,0)</f>
        <v>是</v>
      </c>
      <c r="M283" s="7">
        <f t="shared" si="21"/>
        <v>47.3</v>
      </c>
      <c r="N283" s="7"/>
    </row>
    <row r="284" customHeight="1" spans="1:14">
      <c r="A284" s="7">
        <v>281</v>
      </c>
      <c r="B284" s="7">
        <v>6965</v>
      </c>
      <c r="C284" s="7" t="s">
        <v>712</v>
      </c>
      <c r="D284" s="7">
        <v>337</v>
      </c>
      <c r="E284" s="8" t="s">
        <v>15</v>
      </c>
      <c r="F284" s="7" t="s">
        <v>427</v>
      </c>
      <c r="G284" s="7">
        <v>1259</v>
      </c>
      <c r="H284" s="6">
        <v>0</v>
      </c>
      <c r="I284" s="7">
        <v>3551.25</v>
      </c>
      <c r="J284" s="7">
        <f t="shared" si="19"/>
        <v>3551.25</v>
      </c>
      <c r="K284" s="7">
        <f t="shared" si="20"/>
        <v>2292.25</v>
      </c>
      <c r="L284" s="7" t="str">
        <f>VLOOKUP(D:D,门店完成情况!B:H,7,0)</f>
        <v>是</v>
      </c>
      <c r="M284" s="7">
        <f t="shared" si="21"/>
        <v>106.5</v>
      </c>
      <c r="N284" s="7"/>
    </row>
    <row r="285" customHeight="1" spans="1:14">
      <c r="A285" s="7">
        <v>282</v>
      </c>
      <c r="B285" s="7">
        <v>10816</v>
      </c>
      <c r="C285" s="7" t="s">
        <v>713</v>
      </c>
      <c r="D285" s="7">
        <v>337</v>
      </c>
      <c r="E285" s="8" t="s">
        <v>15</v>
      </c>
      <c r="F285" s="7" t="s">
        <v>427</v>
      </c>
      <c r="G285" s="7">
        <v>1259</v>
      </c>
      <c r="H285" s="6">
        <v>0</v>
      </c>
      <c r="I285" s="7">
        <v>1371.8</v>
      </c>
      <c r="J285" s="7">
        <f t="shared" si="19"/>
        <v>1371.8</v>
      </c>
      <c r="K285" s="7">
        <f t="shared" si="20"/>
        <v>112.8</v>
      </c>
      <c r="L285" s="7" t="str">
        <f>VLOOKUP(D:D,门店完成情况!B:H,7,0)</f>
        <v>是</v>
      </c>
      <c r="M285" s="7">
        <f t="shared" si="21"/>
        <v>41.2</v>
      </c>
      <c r="N285" s="7"/>
    </row>
    <row r="286" customHeight="1" spans="1:14">
      <c r="A286" s="7">
        <v>283</v>
      </c>
      <c r="B286" s="7">
        <v>11883</v>
      </c>
      <c r="C286" s="7" t="s">
        <v>714</v>
      </c>
      <c r="D286" s="7">
        <v>337</v>
      </c>
      <c r="E286" s="8" t="s">
        <v>15</v>
      </c>
      <c r="F286" s="7" t="s">
        <v>427</v>
      </c>
      <c r="G286" s="7">
        <v>1259</v>
      </c>
      <c r="H286" s="6">
        <v>0</v>
      </c>
      <c r="I286" s="7">
        <v>1107</v>
      </c>
      <c r="J286" s="7">
        <f t="shared" si="19"/>
        <v>1107</v>
      </c>
      <c r="K286" s="7">
        <f t="shared" si="20"/>
        <v>-152</v>
      </c>
      <c r="L286" s="7" t="str">
        <f>VLOOKUP(D:D,门店完成情况!B:H,7,0)</f>
        <v>是</v>
      </c>
      <c r="M286" s="7">
        <f t="shared" si="21"/>
        <v>33.2</v>
      </c>
      <c r="N286" s="7">
        <f t="shared" ref="N286:N290" si="22">ROUND(K286*0.02,0)</f>
        <v>-3</v>
      </c>
    </row>
    <row r="287" customHeight="1" spans="1:14">
      <c r="A287" s="7">
        <v>284</v>
      </c>
      <c r="B287" s="7">
        <v>12504</v>
      </c>
      <c r="C287" s="7" t="s">
        <v>715</v>
      </c>
      <c r="D287" s="7">
        <v>337</v>
      </c>
      <c r="E287" s="8" t="s">
        <v>15</v>
      </c>
      <c r="F287" s="7" t="s">
        <v>716</v>
      </c>
      <c r="G287" s="7">
        <v>377</v>
      </c>
      <c r="H287" s="6">
        <v>0</v>
      </c>
      <c r="I287" s="7">
        <v>397.11</v>
      </c>
      <c r="J287" s="7">
        <f t="shared" si="19"/>
        <v>397.11</v>
      </c>
      <c r="K287" s="7">
        <f t="shared" si="20"/>
        <v>20.11</v>
      </c>
      <c r="L287" s="7" t="str">
        <f>VLOOKUP(D:D,门店完成情况!B:H,7,0)</f>
        <v>是</v>
      </c>
      <c r="M287" s="7">
        <f t="shared" si="21"/>
        <v>11.9</v>
      </c>
      <c r="N287" s="7"/>
    </row>
    <row r="288" customHeight="1" spans="1:14">
      <c r="A288" s="7">
        <v>285</v>
      </c>
      <c r="B288" s="7">
        <v>12503</v>
      </c>
      <c r="C288" s="7" t="s">
        <v>717</v>
      </c>
      <c r="D288" s="7">
        <v>337</v>
      </c>
      <c r="E288" s="8" t="s">
        <v>15</v>
      </c>
      <c r="F288" s="7" t="s">
        <v>716</v>
      </c>
      <c r="G288" s="7">
        <v>377</v>
      </c>
      <c r="H288" s="6">
        <v>0</v>
      </c>
      <c r="I288" s="7">
        <v>605</v>
      </c>
      <c r="J288" s="7">
        <f t="shared" si="19"/>
        <v>605</v>
      </c>
      <c r="K288" s="7">
        <f t="shared" si="20"/>
        <v>228</v>
      </c>
      <c r="L288" s="7" t="str">
        <f>VLOOKUP(D:D,门店完成情况!B:H,7,0)</f>
        <v>是</v>
      </c>
      <c r="M288" s="7">
        <f t="shared" si="21"/>
        <v>18.2</v>
      </c>
      <c r="N288" s="7"/>
    </row>
    <row r="289" customHeight="1" spans="1:14">
      <c r="A289" s="7">
        <v>286</v>
      </c>
      <c r="B289" s="7">
        <v>12210</v>
      </c>
      <c r="C289" s="7" t="s">
        <v>718</v>
      </c>
      <c r="D289" s="7">
        <v>337</v>
      </c>
      <c r="E289" s="8" t="s">
        <v>15</v>
      </c>
      <c r="F289" s="7" t="s">
        <v>719</v>
      </c>
      <c r="G289" s="7">
        <v>755</v>
      </c>
      <c r="H289" s="6">
        <v>0</v>
      </c>
      <c r="I289" s="7">
        <v>468.1</v>
      </c>
      <c r="J289" s="7">
        <f t="shared" si="19"/>
        <v>468.1</v>
      </c>
      <c r="K289" s="7">
        <f t="shared" si="20"/>
        <v>-286.9</v>
      </c>
      <c r="L289" s="7" t="str">
        <f>VLOOKUP(D:D,门店完成情况!B:H,7,0)</f>
        <v>是</v>
      </c>
      <c r="M289" s="7">
        <f t="shared" si="21"/>
        <v>14</v>
      </c>
      <c r="N289" s="7">
        <f>ROUND(K289*0.02/2,0)</f>
        <v>-3</v>
      </c>
    </row>
    <row r="290" customHeight="1" spans="1:14">
      <c r="A290" s="7">
        <v>287</v>
      </c>
      <c r="B290" s="7">
        <v>9130</v>
      </c>
      <c r="C290" s="7" t="s">
        <v>720</v>
      </c>
      <c r="D290" s="7">
        <v>718</v>
      </c>
      <c r="E290" s="8" t="s">
        <v>118</v>
      </c>
      <c r="F290" s="7" t="s">
        <v>387</v>
      </c>
      <c r="G290" s="7">
        <v>742.5</v>
      </c>
      <c r="H290" s="6">
        <v>0</v>
      </c>
      <c r="I290" s="7">
        <v>270.5</v>
      </c>
      <c r="J290" s="7">
        <f t="shared" si="19"/>
        <v>270.5</v>
      </c>
      <c r="K290" s="7">
        <f t="shared" si="20"/>
        <v>-472</v>
      </c>
      <c r="L290" s="7" t="str">
        <f>VLOOKUP(D:D,门店完成情况!B:H,7,0)</f>
        <v>否</v>
      </c>
      <c r="M290" s="7"/>
      <c r="N290" s="7">
        <f t="shared" si="22"/>
        <v>-9</v>
      </c>
    </row>
    <row r="291" customHeight="1" spans="1:14">
      <c r="A291" s="7">
        <v>288</v>
      </c>
      <c r="B291" s="7">
        <v>11993</v>
      </c>
      <c r="C291" s="7" t="s">
        <v>721</v>
      </c>
      <c r="D291" s="7">
        <v>718</v>
      </c>
      <c r="E291" s="8" t="s">
        <v>118</v>
      </c>
      <c r="F291" s="7" t="s">
        <v>387</v>
      </c>
      <c r="G291" s="7">
        <v>742.5</v>
      </c>
      <c r="H291" s="6">
        <v>590</v>
      </c>
      <c r="I291" s="7">
        <v>379.71</v>
      </c>
      <c r="J291" s="7">
        <f t="shared" si="19"/>
        <v>969.71</v>
      </c>
      <c r="K291" s="7">
        <f t="shared" si="20"/>
        <v>227.21</v>
      </c>
      <c r="L291" s="7" t="str">
        <f>VLOOKUP(D:D,门店完成情况!B:H,7,0)</f>
        <v>否</v>
      </c>
      <c r="M291" s="7"/>
      <c r="N291" s="7"/>
    </row>
    <row r="292" customHeight="1" spans="1:14">
      <c r="A292" s="7">
        <v>289</v>
      </c>
      <c r="B292" s="7">
        <v>11143</v>
      </c>
      <c r="C292" s="7" t="s">
        <v>722</v>
      </c>
      <c r="D292" s="7">
        <v>545</v>
      </c>
      <c r="E292" s="8" t="s">
        <v>122</v>
      </c>
      <c r="F292" s="7" t="s">
        <v>385</v>
      </c>
      <c r="G292" s="7">
        <v>572.72</v>
      </c>
      <c r="H292" s="6">
        <v>311</v>
      </c>
      <c r="I292" s="7">
        <v>913.07</v>
      </c>
      <c r="J292" s="7">
        <f t="shared" si="19"/>
        <v>1224.07</v>
      </c>
      <c r="K292" s="7">
        <f t="shared" si="20"/>
        <v>651.35</v>
      </c>
      <c r="L292" s="7" t="str">
        <f>VLOOKUP(D:D,门店完成情况!B:H,7,0)</f>
        <v>是</v>
      </c>
      <c r="M292" s="7">
        <f t="shared" ref="M292:M299" si="23">ROUND(I292*0.03,1)</f>
        <v>27.4</v>
      </c>
      <c r="N292" s="7"/>
    </row>
    <row r="293" customHeight="1" spans="1:14">
      <c r="A293" s="7">
        <v>290</v>
      </c>
      <c r="B293" s="7">
        <v>11383</v>
      </c>
      <c r="C293" s="7" t="s">
        <v>723</v>
      </c>
      <c r="D293" s="7">
        <v>545</v>
      </c>
      <c r="E293" s="8" t="s">
        <v>122</v>
      </c>
      <c r="F293" s="7" t="s">
        <v>387</v>
      </c>
      <c r="G293" s="7">
        <v>636.36</v>
      </c>
      <c r="H293" s="6">
        <v>14</v>
      </c>
      <c r="I293" s="7">
        <v>1128.63</v>
      </c>
      <c r="J293" s="7">
        <f t="shared" si="19"/>
        <v>1142.63</v>
      </c>
      <c r="K293" s="7">
        <f t="shared" si="20"/>
        <v>506.27</v>
      </c>
      <c r="L293" s="7" t="str">
        <f>VLOOKUP(D:D,门店完成情况!B:H,7,0)</f>
        <v>是</v>
      </c>
      <c r="M293" s="7">
        <f t="shared" si="23"/>
        <v>33.9</v>
      </c>
      <c r="N293" s="7"/>
    </row>
    <row r="294" customHeight="1" spans="1:14">
      <c r="A294" s="7">
        <v>291</v>
      </c>
      <c r="B294" s="7">
        <v>12669</v>
      </c>
      <c r="C294" s="7" t="s">
        <v>724</v>
      </c>
      <c r="D294" s="7">
        <v>545</v>
      </c>
      <c r="E294" s="8" t="s">
        <v>122</v>
      </c>
      <c r="F294" s="7" t="s">
        <v>435</v>
      </c>
      <c r="G294" s="7">
        <v>190.92</v>
      </c>
      <c r="H294" s="6">
        <v>576</v>
      </c>
      <c r="I294" s="7">
        <v>502.06</v>
      </c>
      <c r="J294" s="7">
        <f t="shared" si="19"/>
        <v>1078.06</v>
      </c>
      <c r="K294" s="7">
        <f t="shared" si="20"/>
        <v>887.14</v>
      </c>
      <c r="L294" s="7" t="str">
        <f>VLOOKUP(D:D,门店完成情况!B:H,7,0)</f>
        <v>是</v>
      </c>
      <c r="M294" s="7">
        <f t="shared" si="23"/>
        <v>15.1</v>
      </c>
      <c r="N294" s="7"/>
    </row>
    <row r="295" customHeight="1" spans="1:14">
      <c r="A295" s="7">
        <v>292</v>
      </c>
      <c r="B295" s="7">
        <v>6390</v>
      </c>
      <c r="C295" s="7" t="s">
        <v>725</v>
      </c>
      <c r="D295" s="7">
        <v>572</v>
      </c>
      <c r="E295" s="8" t="s">
        <v>61</v>
      </c>
      <c r="F295" s="7" t="s">
        <v>387</v>
      </c>
      <c r="G295" s="7">
        <v>625</v>
      </c>
      <c r="H295" s="6">
        <v>648.01</v>
      </c>
      <c r="I295" s="7">
        <v>229.5</v>
      </c>
      <c r="J295" s="7">
        <f t="shared" si="19"/>
        <v>877.51</v>
      </c>
      <c r="K295" s="7">
        <f t="shared" si="20"/>
        <v>252.51</v>
      </c>
      <c r="L295" s="7" t="str">
        <f>VLOOKUP(D:D,门店完成情况!B:H,7,0)</f>
        <v>是</v>
      </c>
      <c r="M295" s="7">
        <f t="shared" si="23"/>
        <v>6.9</v>
      </c>
      <c r="N295" s="7"/>
    </row>
    <row r="296" customHeight="1" spans="1:14">
      <c r="A296" s="7">
        <v>293</v>
      </c>
      <c r="B296" s="7">
        <v>8731</v>
      </c>
      <c r="C296" s="7" t="s">
        <v>726</v>
      </c>
      <c r="D296" s="7">
        <v>572</v>
      </c>
      <c r="E296" s="8" t="s">
        <v>61</v>
      </c>
      <c r="F296" s="7" t="s">
        <v>387</v>
      </c>
      <c r="G296" s="7">
        <v>625</v>
      </c>
      <c r="H296" s="6">
        <v>288</v>
      </c>
      <c r="I296" s="7">
        <v>309.9</v>
      </c>
      <c r="J296" s="7">
        <f t="shared" si="19"/>
        <v>597.9</v>
      </c>
      <c r="K296" s="7">
        <f t="shared" si="20"/>
        <v>-27.1</v>
      </c>
      <c r="L296" s="7" t="str">
        <f>VLOOKUP(D:D,门店完成情况!B:H,7,0)</f>
        <v>是</v>
      </c>
      <c r="M296" s="7">
        <f t="shared" si="23"/>
        <v>9.3</v>
      </c>
      <c r="N296" s="7">
        <f t="shared" ref="N296:N301" si="24">ROUND(K296*0.02,0)</f>
        <v>-1</v>
      </c>
    </row>
    <row r="297" customHeight="1" spans="1:14">
      <c r="A297" s="7">
        <v>294</v>
      </c>
      <c r="B297" s="7">
        <v>10186</v>
      </c>
      <c r="C297" s="7" t="s">
        <v>727</v>
      </c>
      <c r="D297" s="7">
        <v>572</v>
      </c>
      <c r="E297" s="8" t="s">
        <v>61</v>
      </c>
      <c r="F297" s="7" t="s">
        <v>385</v>
      </c>
      <c r="G297" s="7">
        <v>625</v>
      </c>
      <c r="H297" s="6">
        <v>216</v>
      </c>
      <c r="I297" s="7">
        <v>460.3</v>
      </c>
      <c r="J297" s="7">
        <f t="shared" si="19"/>
        <v>676.3</v>
      </c>
      <c r="K297" s="7">
        <f t="shared" si="20"/>
        <v>51.3</v>
      </c>
      <c r="L297" s="7" t="str">
        <f>VLOOKUP(D:D,门店完成情况!B:H,7,0)</f>
        <v>是</v>
      </c>
      <c r="M297" s="7">
        <f t="shared" si="23"/>
        <v>13.8</v>
      </c>
      <c r="N297" s="7"/>
    </row>
    <row r="298" customHeight="1" spans="1:14">
      <c r="A298" s="7">
        <v>295</v>
      </c>
      <c r="B298" s="7">
        <v>11058</v>
      </c>
      <c r="C298" s="7" t="s">
        <v>728</v>
      </c>
      <c r="D298" s="7">
        <v>572</v>
      </c>
      <c r="E298" s="8" t="s">
        <v>61</v>
      </c>
      <c r="F298" s="7" t="s">
        <v>387</v>
      </c>
      <c r="G298" s="7">
        <v>625</v>
      </c>
      <c r="H298" s="6">
        <v>0</v>
      </c>
      <c r="I298" s="7">
        <v>296</v>
      </c>
      <c r="J298" s="7">
        <f t="shared" si="19"/>
        <v>296</v>
      </c>
      <c r="K298" s="7">
        <f t="shared" si="20"/>
        <v>-329</v>
      </c>
      <c r="L298" s="7" t="str">
        <f>VLOOKUP(D:D,门店完成情况!B:H,7,0)</f>
        <v>是</v>
      </c>
      <c r="M298" s="7">
        <f t="shared" si="23"/>
        <v>8.9</v>
      </c>
      <c r="N298" s="7">
        <f t="shared" si="24"/>
        <v>-7</v>
      </c>
    </row>
    <row r="299" customHeight="1" spans="1:14">
      <c r="A299" s="7">
        <v>296</v>
      </c>
      <c r="B299" s="7">
        <v>12466</v>
      </c>
      <c r="C299" s="7" t="s">
        <v>729</v>
      </c>
      <c r="D299" s="7">
        <v>572</v>
      </c>
      <c r="E299" s="8" t="s">
        <v>61</v>
      </c>
      <c r="F299" s="7" t="s">
        <v>730</v>
      </c>
      <c r="G299" s="7">
        <v>300</v>
      </c>
      <c r="H299" s="6">
        <v>0</v>
      </c>
      <c r="I299" s="7">
        <v>473.02</v>
      </c>
      <c r="J299" s="7">
        <f t="shared" si="19"/>
        <v>473.02</v>
      </c>
      <c r="K299" s="7">
        <f t="shared" si="20"/>
        <v>173.02</v>
      </c>
      <c r="L299" s="7" t="str">
        <f>VLOOKUP(D:D,门店完成情况!B:H,7,0)</f>
        <v>是</v>
      </c>
      <c r="M299" s="7">
        <f t="shared" si="23"/>
        <v>14.2</v>
      </c>
      <c r="N299" s="7"/>
    </row>
    <row r="300" customHeight="1" spans="1:14">
      <c r="A300" s="7">
        <v>297</v>
      </c>
      <c r="B300" s="7">
        <v>10898</v>
      </c>
      <c r="C300" s="7" t="s">
        <v>731</v>
      </c>
      <c r="D300" s="7">
        <v>747</v>
      </c>
      <c r="E300" s="8" t="s">
        <v>39</v>
      </c>
      <c r="F300" s="7" t="s">
        <v>439</v>
      </c>
      <c r="G300" s="7">
        <v>754</v>
      </c>
      <c r="H300" s="6">
        <v>0</v>
      </c>
      <c r="I300" s="7">
        <v>87</v>
      </c>
      <c r="J300" s="7">
        <f t="shared" si="19"/>
        <v>87</v>
      </c>
      <c r="K300" s="7">
        <f t="shared" si="20"/>
        <v>-667</v>
      </c>
      <c r="L300" s="7" t="str">
        <f>VLOOKUP(D:D,门店完成情况!B:H,7,0)</f>
        <v>否</v>
      </c>
      <c r="M300" s="7"/>
      <c r="N300" s="7">
        <f t="shared" si="24"/>
        <v>-13</v>
      </c>
    </row>
    <row r="301" customHeight="1" spans="1:14">
      <c r="A301" s="7">
        <v>298</v>
      </c>
      <c r="B301" s="7">
        <v>11023</v>
      </c>
      <c r="C301" s="7" t="s">
        <v>732</v>
      </c>
      <c r="D301" s="7">
        <v>747</v>
      </c>
      <c r="E301" s="8" t="s">
        <v>39</v>
      </c>
      <c r="F301" s="7" t="s">
        <v>439</v>
      </c>
      <c r="G301" s="7">
        <v>754</v>
      </c>
      <c r="H301" s="6">
        <v>0</v>
      </c>
      <c r="I301" s="7">
        <v>634.36</v>
      </c>
      <c r="J301" s="7">
        <f t="shared" si="19"/>
        <v>634.36</v>
      </c>
      <c r="K301" s="7">
        <f t="shared" si="20"/>
        <v>-119.64</v>
      </c>
      <c r="L301" s="7" t="str">
        <f>VLOOKUP(D:D,门店完成情况!B:H,7,0)</f>
        <v>否</v>
      </c>
      <c r="M301" s="7"/>
      <c r="N301" s="7">
        <f t="shared" si="24"/>
        <v>-2</v>
      </c>
    </row>
    <row r="302" customHeight="1" spans="1:14">
      <c r="A302" s="7">
        <v>299</v>
      </c>
      <c r="B302" s="7">
        <v>10907</v>
      </c>
      <c r="C302" s="7" t="s">
        <v>733</v>
      </c>
      <c r="D302" s="7">
        <v>747</v>
      </c>
      <c r="E302" s="8" t="s">
        <v>39</v>
      </c>
      <c r="F302" s="7" t="s">
        <v>385</v>
      </c>
      <c r="G302" s="7">
        <v>754</v>
      </c>
      <c r="H302" s="6">
        <v>288</v>
      </c>
      <c r="I302" s="7">
        <v>466</v>
      </c>
      <c r="J302" s="7">
        <f t="shared" si="19"/>
        <v>754</v>
      </c>
      <c r="K302" s="7">
        <f t="shared" si="20"/>
        <v>0</v>
      </c>
      <c r="L302" s="7" t="str">
        <f>VLOOKUP(D:D,门店完成情况!B:H,7,0)</f>
        <v>否</v>
      </c>
      <c r="M302" s="7"/>
      <c r="N302" s="7"/>
    </row>
    <row r="303" customHeight="1" spans="1:14">
      <c r="A303" s="7">
        <v>300</v>
      </c>
      <c r="B303" s="7">
        <v>11964</v>
      </c>
      <c r="C303" s="7" t="s">
        <v>734</v>
      </c>
      <c r="D303" s="7">
        <v>747</v>
      </c>
      <c r="E303" s="8" t="s">
        <v>39</v>
      </c>
      <c r="F303" s="7" t="s">
        <v>387</v>
      </c>
      <c r="G303" s="7">
        <v>754</v>
      </c>
      <c r="H303" s="6">
        <v>0</v>
      </c>
      <c r="I303" s="7">
        <v>476.51</v>
      </c>
      <c r="J303" s="7">
        <f t="shared" si="19"/>
        <v>476.51</v>
      </c>
      <c r="K303" s="7">
        <f t="shared" si="20"/>
        <v>-277.49</v>
      </c>
      <c r="L303" s="7" t="str">
        <f>VLOOKUP(D:D,门店完成情况!B:H,7,0)</f>
        <v>否</v>
      </c>
      <c r="M303" s="7"/>
      <c r="N303" s="7">
        <f t="shared" ref="N303:N307" si="25">ROUND(K303*0.02,0)</f>
        <v>-6</v>
      </c>
    </row>
    <row r="304" customHeight="1" spans="1:14">
      <c r="A304" s="7">
        <v>301</v>
      </c>
      <c r="B304" s="7">
        <v>12467</v>
      </c>
      <c r="C304" s="7" t="s">
        <v>735</v>
      </c>
      <c r="D304" s="7">
        <v>747</v>
      </c>
      <c r="E304" s="8" t="s">
        <v>39</v>
      </c>
      <c r="F304" s="7" t="s">
        <v>391</v>
      </c>
      <c r="G304" s="7">
        <v>227</v>
      </c>
      <c r="H304" s="6">
        <v>0</v>
      </c>
      <c r="I304" s="7">
        <v>83</v>
      </c>
      <c r="J304" s="7">
        <f t="shared" si="19"/>
        <v>83</v>
      </c>
      <c r="K304" s="7">
        <f t="shared" si="20"/>
        <v>-144</v>
      </c>
      <c r="L304" s="7" t="str">
        <f>VLOOKUP(D:D,门店完成情况!B:H,7,0)</f>
        <v>否</v>
      </c>
      <c r="M304" s="7"/>
      <c r="N304" s="7">
        <f>ROUND(K304*0.02/2,0)</f>
        <v>-1</v>
      </c>
    </row>
    <row r="305" customHeight="1" spans="1:14">
      <c r="A305" s="7">
        <v>302</v>
      </c>
      <c r="B305" s="7">
        <v>12398</v>
      </c>
      <c r="C305" s="7" t="s">
        <v>736</v>
      </c>
      <c r="D305" s="7">
        <v>747</v>
      </c>
      <c r="E305" s="8" t="s">
        <v>39</v>
      </c>
      <c r="F305" s="7" t="s">
        <v>391</v>
      </c>
      <c r="G305" s="7">
        <v>227</v>
      </c>
      <c r="H305" s="6">
        <v>288</v>
      </c>
      <c r="I305" s="7">
        <v>50</v>
      </c>
      <c r="J305" s="7">
        <f t="shared" si="19"/>
        <v>338</v>
      </c>
      <c r="K305" s="7">
        <f t="shared" si="20"/>
        <v>111</v>
      </c>
      <c r="L305" s="7" t="str">
        <f>VLOOKUP(D:D,门店完成情况!B:H,7,0)</f>
        <v>否</v>
      </c>
      <c r="M305" s="7"/>
      <c r="N305" s="7"/>
    </row>
    <row r="306" customHeight="1" spans="1:14">
      <c r="A306" s="7">
        <v>303</v>
      </c>
      <c r="B306" s="7">
        <v>4529</v>
      </c>
      <c r="C306" s="7" t="s">
        <v>737</v>
      </c>
      <c r="D306" s="7">
        <v>307</v>
      </c>
      <c r="E306" s="8" t="s">
        <v>10</v>
      </c>
      <c r="F306" s="7" t="s">
        <v>385</v>
      </c>
      <c r="G306" s="7"/>
      <c r="H306" s="6">
        <v>0</v>
      </c>
      <c r="I306" s="7">
        <v>0</v>
      </c>
      <c r="J306" s="7">
        <f t="shared" si="19"/>
        <v>0</v>
      </c>
      <c r="K306" s="7">
        <f t="shared" si="20"/>
        <v>0</v>
      </c>
      <c r="L306" s="7" t="str">
        <f>VLOOKUP(D:D,门店完成情况!B:H,7,0)</f>
        <v>否</v>
      </c>
      <c r="M306" s="7"/>
      <c r="N306" s="7"/>
    </row>
    <row r="307" customHeight="1" spans="1:14">
      <c r="A307" s="7">
        <v>304</v>
      </c>
      <c r="B307" s="7">
        <v>990264</v>
      </c>
      <c r="C307" s="7" t="s">
        <v>738</v>
      </c>
      <c r="D307" s="7">
        <v>307</v>
      </c>
      <c r="E307" s="8" t="s">
        <v>10</v>
      </c>
      <c r="F307" s="7" t="s">
        <v>630</v>
      </c>
      <c r="G307" s="7">
        <v>1654</v>
      </c>
      <c r="H307" s="6">
        <v>0</v>
      </c>
      <c r="I307" s="7">
        <v>1386.1</v>
      </c>
      <c r="J307" s="7">
        <f t="shared" si="19"/>
        <v>1386.1</v>
      </c>
      <c r="K307" s="7">
        <f t="shared" si="20"/>
        <v>-267.9</v>
      </c>
      <c r="L307" s="7" t="str">
        <f>VLOOKUP(D:D,门店完成情况!B:H,7,0)</f>
        <v>否</v>
      </c>
      <c r="M307" s="7"/>
      <c r="N307" s="7">
        <f t="shared" si="25"/>
        <v>-5</v>
      </c>
    </row>
    <row r="308" customHeight="1" spans="1:14">
      <c r="A308" s="7">
        <v>305</v>
      </c>
      <c r="B308" s="7">
        <v>990280</v>
      </c>
      <c r="C308" s="7" t="s">
        <v>739</v>
      </c>
      <c r="D308" s="7">
        <v>307</v>
      </c>
      <c r="E308" s="8" t="s">
        <v>10</v>
      </c>
      <c r="F308" s="7" t="s">
        <v>630</v>
      </c>
      <c r="G308" s="7"/>
      <c r="H308" s="6">
        <v>0</v>
      </c>
      <c r="I308" s="7">
        <v>203</v>
      </c>
      <c r="J308" s="7">
        <f t="shared" si="19"/>
        <v>203</v>
      </c>
      <c r="K308" s="7">
        <f t="shared" si="20"/>
        <v>203</v>
      </c>
      <c r="L308" s="7" t="str">
        <f>VLOOKUP(D:D,门店完成情况!B:H,7,0)</f>
        <v>否</v>
      </c>
      <c r="M308" s="7"/>
      <c r="N308" s="7"/>
    </row>
    <row r="309" customHeight="1" spans="1:14">
      <c r="A309" s="7">
        <v>306</v>
      </c>
      <c r="B309" s="7">
        <v>4291</v>
      </c>
      <c r="C309" s="7" t="s">
        <v>740</v>
      </c>
      <c r="D309" s="7">
        <v>307</v>
      </c>
      <c r="E309" s="8" t="s">
        <v>10</v>
      </c>
      <c r="F309" s="7" t="s">
        <v>387</v>
      </c>
      <c r="G309" s="7"/>
      <c r="H309" s="6">
        <v>0</v>
      </c>
      <c r="I309" s="7">
        <v>0</v>
      </c>
      <c r="J309" s="7">
        <f t="shared" si="19"/>
        <v>0</v>
      </c>
      <c r="K309" s="7">
        <f t="shared" si="20"/>
        <v>0</v>
      </c>
      <c r="L309" s="7" t="str">
        <f>VLOOKUP(D:D,门店完成情况!B:H,7,0)</f>
        <v>否</v>
      </c>
      <c r="M309" s="7"/>
      <c r="N309" s="7"/>
    </row>
    <row r="310" customHeight="1" spans="1:14">
      <c r="A310" s="7">
        <v>307</v>
      </c>
      <c r="B310" s="7">
        <v>5880</v>
      </c>
      <c r="C310" s="7" t="s">
        <v>741</v>
      </c>
      <c r="D310" s="7">
        <v>307</v>
      </c>
      <c r="E310" s="8" t="s">
        <v>10</v>
      </c>
      <c r="F310" s="7" t="s">
        <v>387</v>
      </c>
      <c r="G310" s="7">
        <v>1655</v>
      </c>
      <c r="H310" s="6">
        <v>288</v>
      </c>
      <c r="I310" s="7">
        <v>1192.1</v>
      </c>
      <c r="J310" s="7">
        <f t="shared" si="19"/>
        <v>1480.1</v>
      </c>
      <c r="K310" s="7">
        <f t="shared" si="20"/>
        <v>-174.9</v>
      </c>
      <c r="L310" s="7" t="str">
        <f>VLOOKUP(D:D,门店完成情况!B:H,7,0)</f>
        <v>否</v>
      </c>
      <c r="M310" s="7"/>
      <c r="N310" s="7">
        <f>ROUND(K310*0.02,0)</f>
        <v>-3</v>
      </c>
    </row>
    <row r="311" customHeight="1" spans="1:14">
      <c r="A311" s="7">
        <v>308</v>
      </c>
      <c r="B311" s="7">
        <v>991137</v>
      </c>
      <c r="C311" s="7" t="s">
        <v>742</v>
      </c>
      <c r="D311" s="7">
        <v>307</v>
      </c>
      <c r="E311" s="8" t="s">
        <v>10</v>
      </c>
      <c r="F311" s="7" t="s">
        <v>630</v>
      </c>
      <c r="G311" s="7">
        <v>1654</v>
      </c>
      <c r="H311" s="6">
        <v>0</v>
      </c>
      <c r="I311" s="7">
        <v>1212.41</v>
      </c>
      <c r="J311" s="7">
        <f t="shared" si="19"/>
        <v>1212.41</v>
      </c>
      <c r="K311" s="7">
        <f t="shared" si="20"/>
        <v>-441.59</v>
      </c>
      <c r="L311" s="7" t="str">
        <f>VLOOKUP(D:D,门店完成情况!B:H,7,0)</f>
        <v>否</v>
      </c>
      <c r="M311" s="7"/>
      <c r="N311" s="7">
        <f>ROUND(K311*0.02,0)</f>
        <v>-9</v>
      </c>
    </row>
    <row r="312" customHeight="1" spans="1:14">
      <c r="A312" s="7">
        <v>309</v>
      </c>
      <c r="B312" s="7">
        <v>993501</v>
      </c>
      <c r="C312" s="7" t="s">
        <v>743</v>
      </c>
      <c r="D312" s="7">
        <v>307</v>
      </c>
      <c r="E312" s="8" t="s">
        <v>10</v>
      </c>
      <c r="F312" s="7" t="s">
        <v>630</v>
      </c>
      <c r="G312" s="7">
        <v>1654</v>
      </c>
      <c r="H312" s="6">
        <v>317</v>
      </c>
      <c r="I312" s="7">
        <v>1353.5</v>
      </c>
      <c r="J312" s="7">
        <f t="shared" si="19"/>
        <v>1670.5</v>
      </c>
      <c r="K312" s="7">
        <f t="shared" si="20"/>
        <v>16.5</v>
      </c>
      <c r="L312" s="7" t="str">
        <f>VLOOKUP(D:D,门店完成情况!B:H,7,0)</f>
        <v>否</v>
      </c>
      <c r="M312" s="7"/>
      <c r="N312" s="7"/>
    </row>
    <row r="313" customHeight="1" spans="1:14">
      <c r="A313" s="7">
        <v>310</v>
      </c>
      <c r="B313" s="7">
        <v>7107</v>
      </c>
      <c r="C313" s="7" t="s">
        <v>744</v>
      </c>
      <c r="D313" s="7">
        <v>307</v>
      </c>
      <c r="E313" s="8" t="s">
        <v>10</v>
      </c>
      <c r="F313" s="7" t="s">
        <v>387</v>
      </c>
      <c r="G313" s="7">
        <v>1955</v>
      </c>
      <c r="H313" s="6">
        <v>1152</v>
      </c>
      <c r="I313" s="7">
        <v>1552.81</v>
      </c>
      <c r="J313" s="7">
        <f t="shared" si="19"/>
        <v>2704.81</v>
      </c>
      <c r="K313" s="7">
        <f t="shared" si="20"/>
        <v>749.81</v>
      </c>
      <c r="L313" s="7" t="str">
        <f>VLOOKUP(D:D,门店完成情况!B:H,7,0)</f>
        <v>否</v>
      </c>
      <c r="M313" s="7"/>
      <c r="N313" s="7"/>
    </row>
    <row r="314" customHeight="1" spans="1:14">
      <c r="A314" s="7">
        <v>311</v>
      </c>
      <c r="B314" s="7">
        <v>8592</v>
      </c>
      <c r="C314" s="7" t="s">
        <v>745</v>
      </c>
      <c r="D314" s="7">
        <v>307</v>
      </c>
      <c r="E314" s="8" t="s">
        <v>10</v>
      </c>
      <c r="F314" s="7" t="s">
        <v>387</v>
      </c>
      <c r="G314" s="7"/>
      <c r="H314" s="6">
        <v>0</v>
      </c>
      <c r="I314" s="7">
        <v>0</v>
      </c>
      <c r="J314" s="7">
        <f t="shared" si="19"/>
        <v>0</v>
      </c>
      <c r="K314" s="7">
        <f t="shared" si="20"/>
        <v>0</v>
      </c>
      <c r="L314" s="7" t="str">
        <f>VLOOKUP(D:D,门店完成情况!B:H,7,0)</f>
        <v>否</v>
      </c>
      <c r="M314" s="7"/>
      <c r="N314" s="7"/>
    </row>
    <row r="315" customHeight="1" spans="1:14">
      <c r="A315" s="7">
        <v>312</v>
      </c>
      <c r="B315" s="7">
        <v>8022</v>
      </c>
      <c r="C315" s="7" t="s">
        <v>746</v>
      </c>
      <c r="D315" s="7">
        <v>307</v>
      </c>
      <c r="E315" s="8" t="s">
        <v>10</v>
      </c>
      <c r="F315" s="7" t="s">
        <v>387</v>
      </c>
      <c r="G315" s="7"/>
      <c r="H315" s="6">
        <v>0</v>
      </c>
      <c r="I315" s="7">
        <v>0</v>
      </c>
      <c r="J315" s="7">
        <f t="shared" si="19"/>
        <v>0</v>
      </c>
      <c r="K315" s="7">
        <f t="shared" si="20"/>
        <v>0</v>
      </c>
      <c r="L315" s="7" t="str">
        <f>VLOOKUP(D:D,门店完成情况!B:H,7,0)</f>
        <v>否</v>
      </c>
      <c r="M315" s="7"/>
      <c r="N315" s="7"/>
    </row>
    <row r="316" customHeight="1" spans="1:14">
      <c r="A316" s="7">
        <v>313</v>
      </c>
      <c r="B316" s="7">
        <v>9563</v>
      </c>
      <c r="C316" s="7" t="s">
        <v>747</v>
      </c>
      <c r="D316" s="7">
        <v>307</v>
      </c>
      <c r="E316" s="8" t="s">
        <v>10</v>
      </c>
      <c r="F316" s="7" t="s">
        <v>387</v>
      </c>
      <c r="G316" s="7">
        <v>1955</v>
      </c>
      <c r="H316" s="6">
        <v>1440</v>
      </c>
      <c r="I316" s="7">
        <v>1017.18</v>
      </c>
      <c r="J316" s="7">
        <f t="shared" si="19"/>
        <v>2457.18</v>
      </c>
      <c r="K316" s="7">
        <f t="shared" si="20"/>
        <v>502.18</v>
      </c>
      <c r="L316" s="7" t="str">
        <f>VLOOKUP(D:D,门店完成情况!B:H,7,0)</f>
        <v>否</v>
      </c>
      <c r="M316" s="7"/>
      <c r="N316" s="7"/>
    </row>
    <row r="317" customHeight="1" spans="1:14">
      <c r="A317" s="7">
        <v>314</v>
      </c>
      <c r="B317" s="7">
        <v>9669</v>
      </c>
      <c r="C317" s="7" t="s">
        <v>748</v>
      </c>
      <c r="D317" s="7">
        <v>307</v>
      </c>
      <c r="E317" s="8" t="s">
        <v>10</v>
      </c>
      <c r="F317" s="7" t="s">
        <v>387</v>
      </c>
      <c r="G317" s="7">
        <v>1955</v>
      </c>
      <c r="H317" s="6">
        <v>288</v>
      </c>
      <c r="I317" s="7">
        <v>1457.5</v>
      </c>
      <c r="J317" s="7">
        <f t="shared" si="19"/>
        <v>1745.5</v>
      </c>
      <c r="K317" s="7">
        <f t="shared" si="20"/>
        <v>-209.5</v>
      </c>
      <c r="L317" s="7" t="str">
        <f>VLOOKUP(D:D,门店完成情况!B:H,7,0)</f>
        <v>否</v>
      </c>
      <c r="M317" s="7"/>
      <c r="N317" s="7">
        <f t="shared" ref="N317:N321" si="26">ROUND(K317*0.02,0)</f>
        <v>-4</v>
      </c>
    </row>
    <row r="318" customHeight="1" spans="1:14">
      <c r="A318" s="7">
        <v>315</v>
      </c>
      <c r="B318" s="7">
        <v>9679</v>
      </c>
      <c r="C318" s="7" t="s">
        <v>749</v>
      </c>
      <c r="D318" s="7">
        <v>307</v>
      </c>
      <c r="E318" s="8" t="s">
        <v>10</v>
      </c>
      <c r="F318" s="7" t="s">
        <v>387</v>
      </c>
      <c r="G318" s="7"/>
      <c r="H318" s="6">
        <v>0</v>
      </c>
      <c r="I318" s="7">
        <v>0</v>
      </c>
      <c r="J318" s="7">
        <f t="shared" si="19"/>
        <v>0</v>
      </c>
      <c r="K318" s="7">
        <f t="shared" si="20"/>
        <v>0</v>
      </c>
      <c r="L318" s="7" t="str">
        <f>VLOOKUP(D:D,门店完成情况!B:H,7,0)</f>
        <v>否</v>
      </c>
      <c r="M318" s="7"/>
      <c r="N318" s="7"/>
    </row>
    <row r="319" customHeight="1" spans="1:14">
      <c r="A319" s="7">
        <v>316</v>
      </c>
      <c r="B319" s="7">
        <v>9190</v>
      </c>
      <c r="C319" s="7" t="s">
        <v>750</v>
      </c>
      <c r="D319" s="7">
        <v>307</v>
      </c>
      <c r="E319" s="8" t="s">
        <v>10</v>
      </c>
      <c r="F319" s="7" t="s">
        <v>387</v>
      </c>
      <c r="G319" s="7"/>
      <c r="H319" s="6">
        <v>0</v>
      </c>
      <c r="I319" s="7">
        <v>0</v>
      </c>
      <c r="J319" s="7">
        <f t="shared" si="19"/>
        <v>0</v>
      </c>
      <c r="K319" s="7">
        <f t="shared" si="20"/>
        <v>0</v>
      </c>
      <c r="L319" s="7" t="str">
        <f>VLOOKUP(D:D,门店完成情况!B:H,7,0)</f>
        <v>否</v>
      </c>
      <c r="M319" s="7"/>
      <c r="N319" s="7"/>
    </row>
    <row r="320" customHeight="1" spans="1:14">
      <c r="A320" s="7">
        <v>317</v>
      </c>
      <c r="B320" s="7">
        <v>10886</v>
      </c>
      <c r="C320" s="7" t="s">
        <v>751</v>
      </c>
      <c r="D320" s="7">
        <v>307</v>
      </c>
      <c r="E320" s="8" t="s">
        <v>10</v>
      </c>
      <c r="F320" s="7" t="s">
        <v>387</v>
      </c>
      <c r="G320" s="7">
        <v>1955</v>
      </c>
      <c r="H320" s="6">
        <v>97</v>
      </c>
      <c r="I320" s="7">
        <v>1626.4</v>
      </c>
      <c r="J320" s="7">
        <f t="shared" si="19"/>
        <v>1723.4</v>
      </c>
      <c r="K320" s="7">
        <f t="shared" si="20"/>
        <v>-231.6</v>
      </c>
      <c r="L320" s="7" t="str">
        <f>VLOOKUP(D:D,门店完成情况!B:H,7,0)</f>
        <v>否</v>
      </c>
      <c r="M320" s="7"/>
      <c r="N320" s="7">
        <f t="shared" si="26"/>
        <v>-5</v>
      </c>
    </row>
    <row r="321" customHeight="1" spans="1:14">
      <c r="A321" s="7">
        <v>318</v>
      </c>
      <c r="B321" s="7">
        <v>10989</v>
      </c>
      <c r="C321" s="7" t="s">
        <v>752</v>
      </c>
      <c r="D321" s="7">
        <v>307</v>
      </c>
      <c r="E321" s="8" t="s">
        <v>10</v>
      </c>
      <c r="F321" s="7" t="s">
        <v>387</v>
      </c>
      <c r="G321" s="7">
        <v>1955</v>
      </c>
      <c r="H321" s="6">
        <v>590</v>
      </c>
      <c r="I321" s="7">
        <v>841.48</v>
      </c>
      <c r="J321" s="7">
        <f t="shared" si="19"/>
        <v>1431.48</v>
      </c>
      <c r="K321" s="7">
        <f t="shared" si="20"/>
        <v>-523.52</v>
      </c>
      <c r="L321" s="7" t="str">
        <f>VLOOKUP(D:D,门店完成情况!B:H,7,0)</f>
        <v>否</v>
      </c>
      <c r="M321" s="7"/>
      <c r="N321" s="7">
        <f t="shared" si="26"/>
        <v>-10</v>
      </c>
    </row>
    <row r="322" customHeight="1" spans="1:14">
      <c r="A322" s="7">
        <v>319</v>
      </c>
      <c r="B322" s="7">
        <v>11117</v>
      </c>
      <c r="C322" s="7" t="s">
        <v>753</v>
      </c>
      <c r="D322" s="7">
        <v>307</v>
      </c>
      <c r="E322" s="8" t="s">
        <v>10</v>
      </c>
      <c r="F322" s="7" t="s">
        <v>387</v>
      </c>
      <c r="G322" s="7"/>
      <c r="H322" s="6">
        <v>0</v>
      </c>
      <c r="I322" s="7">
        <v>0</v>
      </c>
      <c r="J322" s="7">
        <f t="shared" si="19"/>
        <v>0</v>
      </c>
      <c r="K322" s="7">
        <f t="shared" si="20"/>
        <v>0</v>
      </c>
      <c r="L322" s="7" t="str">
        <f>VLOOKUP(D:D,门店完成情况!B:H,7,0)</f>
        <v>否</v>
      </c>
      <c r="M322" s="7"/>
      <c r="N322" s="7"/>
    </row>
    <row r="323" customHeight="1" spans="1:14">
      <c r="A323" s="7">
        <v>320</v>
      </c>
      <c r="B323" s="7">
        <v>10613</v>
      </c>
      <c r="C323" s="7" t="s">
        <v>754</v>
      </c>
      <c r="D323" s="7">
        <v>307</v>
      </c>
      <c r="E323" s="8" t="s">
        <v>10</v>
      </c>
      <c r="F323" s="7" t="s">
        <v>387</v>
      </c>
      <c r="G323" s="7">
        <v>1654</v>
      </c>
      <c r="H323" s="6">
        <v>0</v>
      </c>
      <c r="I323" s="7">
        <v>959.9</v>
      </c>
      <c r="J323" s="7">
        <f t="shared" si="19"/>
        <v>959.9</v>
      </c>
      <c r="K323" s="7">
        <f t="shared" si="20"/>
        <v>-694.1</v>
      </c>
      <c r="L323" s="7" t="str">
        <f>VLOOKUP(D:D,门店完成情况!B:H,7,0)</f>
        <v>否</v>
      </c>
      <c r="M323" s="7"/>
      <c r="N323" s="7">
        <f>ROUND(K323*0.02,0)</f>
        <v>-14</v>
      </c>
    </row>
    <row r="324" customHeight="1" spans="1:14">
      <c r="A324" s="7">
        <v>321</v>
      </c>
      <c r="B324" s="7">
        <v>10902</v>
      </c>
      <c r="C324" s="7" t="s">
        <v>755</v>
      </c>
      <c r="D324" s="7">
        <v>307</v>
      </c>
      <c r="E324" s="8" t="s">
        <v>10</v>
      </c>
      <c r="F324" s="7" t="s">
        <v>387</v>
      </c>
      <c r="G324" s="7"/>
      <c r="H324" s="6">
        <v>0</v>
      </c>
      <c r="I324" s="7">
        <v>0</v>
      </c>
      <c r="J324" s="7">
        <f t="shared" si="19"/>
        <v>0</v>
      </c>
      <c r="K324" s="7">
        <f t="shared" si="20"/>
        <v>0</v>
      </c>
      <c r="L324" s="7" t="str">
        <f>VLOOKUP(D:D,门店完成情况!B:H,7,0)</f>
        <v>否</v>
      </c>
      <c r="M324" s="7"/>
      <c r="N324" s="7"/>
    </row>
    <row r="325" customHeight="1" spans="1:14">
      <c r="A325" s="7">
        <v>322</v>
      </c>
      <c r="B325" s="7">
        <v>10890</v>
      </c>
      <c r="C325" s="7" t="s">
        <v>756</v>
      </c>
      <c r="D325" s="7">
        <v>307</v>
      </c>
      <c r="E325" s="8" t="s">
        <v>10</v>
      </c>
      <c r="F325" s="7" t="s">
        <v>387</v>
      </c>
      <c r="G325" s="7"/>
      <c r="H325" s="6">
        <v>0</v>
      </c>
      <c r="I325" s="7">
        <v>0</v>
      </c>
      <c r="J325" s="7">
        <f t="shared" ref="J325:J388" si="27">I325+H325</f>
        <v>0</v>
      </c>
      <c r="K325" s="7">
        <f t="shared" ref="K325:K388" si="28">J325-G325</f>
        <v>0</v>
      </c>
      <c r="L325" s="7" t="str">
        <f>VLOOKUP(D:D,门店完成情况!B:H,7,0)</f>
        <v>否</v>
      </c>
      <c r="M325" s="7"/>
      <c r="N325" s="7"/>
    </row>
    <row r="326" customHeight="1" spans="1:14">
      <c r="A326" s="7">
        <v>323</v>
      </c>
      <c r="B326" s="7">
        <v>11752</v>
      </c>
      <c r="C326" s="7" t="s">
        <v>757</v>
      </c>
      <c r="D326" s="7">
        <v>307</v>
      </c>
      <c r="E326" s="8" t="s">
        <v>10</v>
      </c>
      <c r="F326" s="7" t="s">
        <v>387</v>
      </c>
      <c r="G326" s="7"/>
      <c r="H326" s="6">
        <v>0</v>
      </c>
      <c r="I326" s="7">
        <v>0</v>
      </c>
      <c r="J326" s="7">
        <f t="shared" si="27"/>
        <v>0</v>
      </c>
      <c r="K326" s="7">
        <f t="shared" si="28"/>
        <v>0</v>
      </c>
      <c r="L326" s="7" t="str">
        <f>VLOOKUP(D:D,门店完成情况!B:H,7,0)</f>
        <v>否</v>
      </c>
      <c r="M326" s="7"/>
      <c r="N326" s="7"/>
    </row>
    <row r="327" customHeight="1" spans="1:14">
      <c r="A327" s="7">
        <v>324</v>
      </c>
      <c r="B327" s="7">
        <v>11986</v>
      </c>
      <c r="C327" s="7" t="s">
        <v>758</v>
      </c>
      <c r="D327" s="7">
        <v>307</v>
      </c>
      <c r="E327" s="8" t="s">
        <v>10</v>
      </c>
      <c r="F327" s="7" t="s">
        <v>387</v>
      </c>
      <c r="G327" s="7"/>
      <c r="H327" s="6">
        <v>0</v>
      </c>
      <c r="I327" s="7">
        <v>0</v>
      </c>
      <c r="J327" s="7">
        <f t="shared" si="27"/>
        <v>0</v>
      </c>
      <c r="K327" s="7">
        <f t="shared" si="28"/>
        <v>0</v>
      </c>
      <c r="L327" s="7" t="str">
        <f>VLOOKUP(D:D,门店完成情况!B:H,7,0)</f>
        <v>否</v>
      </c>
      <c r="M327" s="7"/>
      <c r="N327" s="7"/>
    </row>
    <row r="328" customHeight="1" spans="1:14">
      <c r="A328" s="7">
        <v>325</v>
      </c>
      <c r="B328" s="7">
        <v>12140</v>
      </c>
      <c r="C328" s="7" t="s">
        <v>759</v>
      </c>
      <c r="D328" s="7">
        <v>307</v>
      </c>
      <c r="E328" s="8" t="s">
        <v>10</v>
      </c>
      <c r="F328" s="7" t="s">
        <v>387</v>
      </c>
      <c r="G328" s="7"/>
      <c r="H328" s="6">
        <v>0</v>
      </c>
      <c r="I328" s="7">
        <v>0</v>
      </c>
      <c r="J328" s="7">
        <f t="shared" si="27"/>
        <v>0</v>
      </c>
      <c r="K328" s="7">
        <f t="shared" si="28"/>
        <v>0</v>
      </c>
      <c r="L328" s="7" t="str">
        <f>VLOOKUP(D:D,门店完成情况!B:H,7,0)</f>
        <v>否</v>
      </c>
      <c r="M328" s="7"/>
      <c r="N328" s="7"/>
    </row>
    <row r="329" customHeight="1" spans="1:14">
      <c r="A329" s="7">
        <v>326</v>
      </c>
      <c r="B329" s="7">
        <v>12469</v>
      </c>
      <c r="C329" s="7" t="s">
        <v>760</v>
      </c>
      <c r="D329" s="7">
        <v>307</v>
      </c>
      <c r="E329" s="8" t="s">
        <v>10</v>
      </c>
      <c r="F329" s="7" t="s">
        <v>761</v>
      </c>
      <c r="G329" s="7"/>
      <c r="H329" s="6">
        <v>0</v>
      </c>
      <c r="I329" s="7">
        <v>0</v>
      </c>
      <c r="J329" s="7">
        <f t="shared" si="27"/>
        <v>0</v>
      </c>
      <c r="K329" s="7">
        <f t="shared" si="28"/>
        <v>0</v>
      </c>
      <c r="L329" s="7" t="str">
        <f>VLOOKUP(D:D,门店完成情况!B:H,7,0)</f>
        <v>否</v>
      </c>
      <c r="M329" s="7"/>
      <c r="N329" s="7"/>
    </row>
    <row r="330" customHeight="1" spans="1:14">
      <c r="A330" s="7">
        <v>327</v>
      </c>
      <c r="B330" s="7">
        <v>12518</v>
      </c>
      <c r="C330" s="7" t="s">
        <v>762</v>
      </c>
      <c r="D330" s="7">
        <v>307</v>
      </c>
      <c r="E330" s="8" t="s">
        <v>10</v>
      </c>
      <c r="F330" s="7" t="s">
        <v>391</v>
      </c>
      <c r="G330" s="7"/>
      <c r="H330" s="6">
        <v>0</v>
      </c>
      <c r="I330" s="7">
        <v>0</v>
      </c>
      <c r="J330" s="7">
        <f t="shared" si="27"/>
        <v>0</v>
      </c>
      <c r="K330" s="7">
        <f t="shared" si="28"/>
        <v>0</v>
      </c>
      <c r="L330" s="7" t="str">
        <f>VLOOKUP(D:D,门店完成情况!B:H,7,0)</f>
        <v>否</v>
      </c>
      <c r="M330" s="7"/>
      <c r="N330" s="7"/>
    </row>
    <row r="331" customHeight="1" spans="1:14">
      <c r="A331" s="7">
        <v>328</v>
      </c>
      <c r="B331" s="7">
        <v>8400</v>
      </c>
      <c r="C331" s="7" t="s">
        <v>763</v>
      </c>
      <c r="D331" s="7">
        <v>347</v>
      </c>
      <c r="E331" s="8" t="s">
        <v>93</v>
      </c>
      <c r="F331" s="7" t="s">
        <v>385</v>
      </c>
      <c r="G331" s="7">
        <v>571</v>
      </c>
      <c r="H331" s="6">
        <v>303</v>
      </c>
      <c r="I331" s="7">
        <v>1004.85</v>
      </c>
      <c r="J331" s="7">
        <f t="shared" si="27"/>
        <v>1307.85</v>
      </c>
      <c r="K331" s="7">
        <f t="shared" si="28"/>
        <v>736.85</v>
      </c>
      <c r="L331" s="7" t="str">
        <f>VLOOKUP(D:D,门店完成情况!B:H,7,0)</f>
        <v>是</v>
      </c>
      <c r="M331" s="7">
        <f t="shared" ref="M331:M363" si="29">ROUND(I331*0.03,1)</f>
        <v>30.1</v>
      </c>
      <c r="N331" s="7"/>
    </row>
    <row r="332" customHeight="1" spans="1:14">
      <c r="A332" s="7">
        <v>329</v>
      </c>
      <c r="B332" s="7">
        <v>11768</v>
      </c>
      <c r="C332" s="7" t="s">
        <v>764</v>
      </c>
      <c r="D332" s="7">
        <v>347</v>
      </c>
      <c r="E332" s="8" t="s">
        <v>93</v>
      </c>
      <c r="F332" s="7" t="s">
        <v>387</v>
      </c>
      <c r="G332" s="7">
        <v>571</v>
      </c>
      <c r="H332" s="6">
        <v>0</v>
      </c>
      <c r="I332" s="7">
        <v>621.54</v>
      </c>
      <c r="J332" s="7">
        <f t="shared" si="27"/>
        <v>621.54</v>
      </c>
      <c r="K332" s="7">
        <f t="shared" si="28"/>
        <v>50.54</v>
      </c>
      <c r="L332" s="7" t="str">
        <f>VLOOKUP(D:D,门店完成情况!B:H,7,0)</f>
        <v>是</v>
      </c>
      <c r="M332" s="7">
        <f t="shared" si="29"/>
        <v>18.6</v>
      </c>
      <c r="N332" s="7"/>
    </row>
    <row r="333" customHeight="1" spans="1:14">
      <c r="A333" s="7">
        <v>330</v>
      </c>
      <c r="B333" s="7">
        <v>12528</v>
      </c>
      <c r="C333" s="7" t="s">
        <v>765</v>
      </c>
      <c r="D333" s="7">
        <v>347</v>
      </c>
      <c r="E333" s="8" t="s">
        <v>93</v>
      </c>
      <c r="F333" s="7" t="s">
        <v>766</v>
      </c>
      <c r="G333" s="7">
        <v>229</v>
      </c>
      <c r="H333" s="6">
        <v>0</v>
      </c>
      <c r="I333" s="7">
        <v>137</v>
      </c>
      <c r="J333" s="7">
        <f t="shared" si="27"/>
        <v>137</v>
      </c>
      <c r="K333" s="7">
        <f t="shared" si="28"/>
        <v>-92</v>
      </c>
      <c r="L333" s="7" t="str">
        <f>VLOOKUP(D:D,门店完成情况!B:H,7,0)</f>
        <v>是</v>
      </c>
      <c r="M333" s="7">
        <f t="shared" si="29"/>
        <v>4.1</v>
      </c>
      <c r="N333" s="7">
        <f>ROUND(K333*0.02/2,0)</f>
        <v>-1</v>
      </c>
    </row>
    <row r="334" customHeight="1" spans="1:14">
      <c r="A334" s="7">
        <v>331</v>
      </c>
      <c r="B334" s="7">
        <v>12500</v>
      </c>
      <c r="C334" s="7" t="s">
        <v>767</v>
      </c>
      <c r="D334" s="7">
        <v>347</v>
      </c>
      <c r="E334" s="8" t="s">
        <v>93</v>
      </c>
      <c r="F334" s="7" t="s">
        <v>768</v>
      </c>
      <c r="G334" s="7">
        <v>229</v>
      </c>
      <c r="H334" s="6">
        <v>0</v>
      </c>
      <c r="I334" s="7">
        <v>297.5</v>
      </c>
      <c r="J334" s="7">
        <f t="shared" si="27"/>
        <v>297.5</v>
      </c>
      <c r="K334" s="7">
        <f t="shared" si="28"/>
        <v>68.5</v>
      </c>
      <c r="L334" s="7" t="str">
        <f>VLOOKUP(D:D,门店完成情况!B:H,7,0)</f>
        <v>是</v>
      </c>
      <c r="M334" s="7">
        <f t="shared" si="29"/>
        <v>8.9</v>
      </c>
      <c r="N334" s="7"/>
    </row>
    <row r="335" customHeight="1" spans="1:14">
      <c r="A335" s="7">
        <v>332</v>
      </c>
      <c r="B335" s="7">
        <v>6814</v>
      </c>
      <c r="C335" s="7" t="s">
        <v>769</v>
      </c>
      <c r="D335" s="7">
        <v>357</v>
      </c>
      <c r="E335" s="8" t="s">
        <v>46</v>
      </c>
      <c r="F335" s="7" t="s">
        <v>439</v>
      </c>
      <c r="G335" s="7">
        <v>1144</v>
      </c>
      <c r="H335" s="6">
        <v>14</v>
      </c>
      <c r="I335" s="7">
        <v>1508.9</v>
      </c>
      <c r="J335" s="7">
        <f t="shared" si="27"/>
        <v>1522.9</v>
      </c>
      <c r="K335" s="7">
        <f t="shared" si="28"/>
        <v>378.9</v>
      </c>
      <c r="L335" s="7" t="str">
        <f>VLOOKUP(D:D,门店完成情况!B:H,7,0)</f>
        <v>是</v>
      </c>
      <c r="M335" s="7">
        <f t="shared" si="29"/>
        <v>45.3</v>
      </c>
      <c r="N335" s="7"/>
    </row>
    <row r="336" customHeight="1" spans="1:14">
      <c r="A336" s="7">
        <v>333</v>
      </c>
      <c r="B336" s="7">
        <v>11453</v>
      </c>
      <c r="C336" s="7" t="s">
        <v>770</v>
      </c>
      <c r="D336" s="7">
        <v>357</v>
      </c>
      <c r="E336" s="8" t="s">
        <v>46</v>
      </c>
      <c r="F336" s="7" t="s">
        <v>385</v>
      </c>
      <c r="G336" s="7">
        <v>1030</v>
      </c>
      <c r="H336" s="6">
        <v>58</v>
      </c>
      <c r="I336" s="7">
        <v>2295.63</v>
      </c>
      <c r="J336" s="7">
        <f t="shared" si="27"/>
        <v>2353.63</v>
      </c>
      <c r="K336" s="7">
        <f t="shared" si="28"/>
        <v>1323.63</v>
      </c>
      <c r="L336" s="7" t="str">
        <f>VLOOKUP(D:D,门店完成情况!B:H,7,0)</f>
        <v>是</v>
      </c>
      <c r="M336" s="7">
        <f t="shared" si="29"/>
        <v>68.9</v>
      </c>
      <c r="N336" s="7"/>
    </row>
    <row r="337" customHeight="1" spans="1:14">
      <c r="A337" s="7">
        <v>334</v>
      </c>
      <c r="B337" s="7">
        <v>12224</v>
      </c>
      <c r="C337" s="7" t="s">
        <v>771</v>
      </c>
      <c r="D337" s="7">
        <v>357</v>
      </c>
      <c r="E337" s="8" t="s">
        <v>46</v>
      </c>
      <c r="F337" s="7" t="s">
        <v>772</v>
      </c>
      <c r="G337" s="7">
        <v>687</v>
      </c>
      <c r="H337" s="6">
        <v>0</v>
      </c>
      <c r="I337" s="7">
        <v>141.5</v>
      </c>
      <c r="J337" s="7">
        <f t="shared" si="27"/>
        <v>141.5</v>
      </c>
      <c r="K337" s="7">
        <f t="shared" si="28"/>
        <v>-545.5</v>
      </c>
      <c r="L337" s="7" t="str">
        <f>VLOOKUP(D:D,门店完成情况!B:H,7,0)</f>
        <v>是</v>
      </c>
      <c r="M337" s="7">
        <f t="shared" si="29"/>
        <v>4.2</v>
      </c>
      <c r="N337" s="7">
        <f>ROUND(K337*0.02/2,0)</f>
        <v>-5</v>
      </c>
    </row>
    <row r="338" customHeight="1" spans="1:14">
      <c r="A338" s="7">
        <v>335</v>
      </c>
      <c r="B338" s="7">
        <v>12459</v>
      </c>
      <c r="C338" s="7" t="s">
        <v>773</v>
      </c>
      <c r="D338" s="7">
        <v>357</v>
      </c>
      <c r="E338" s="8" t="s">
        <v>46</v>
      </c>
      <c r="F338" s="7" t="s">
        <v>774</v>
      </c>
      <c r="G338" s="7">
        <v>458</v>
      </c>
      <c r="H338" s="6">
        <v>0</v>
      </c>
      <c r="I338" s="7">
        <v>443.9</v>
      </c>
      <c r="J338" s="7">
        <f t="shared" si="27"/>
        <v>443.9</v>
      </c>
      <c r="K338" s="7">
        <f t="shared" si="28"/>
        <v>-14.1</v>
      </c>
      <c r="L338" s="7" t="str">
        <f>VLOOKUP(D:D,门店完成情况!B:H,7,0)</f>
        <v>是</v>
      </c>
      <c r="M338" s="7">
        <f t="shared" si="29"/>
        <v>13.3</v>
      </c>
      <c r="N338" s="7"/>
    </row>
    <row r="339" customHeight="1" spans="1:14">
      <c r="A339" s="7">
        <v>336</v>
      </c>
      <c r="B339" s="7">
        <v>8113</v>
      </c>
      <c r="C339" s="7" t="s">
        <v>775</v>
      </c>
      <c r="D339" s="7">
        <v>102564</v>
      </c>
      <c r="E339" s="8" t="s">
        <v>99</v>
      </c>
      <c r="F339" s="7" t="s">
        <v>385</v>
      </c>
      <c r="G339" s="7">
        <v>507</v>
      </c>
      <c r="H339" s="6">
        <v>0</v>
      </c>
      <c r="I339" s="7">
        <v>707.06</v>
      </c>
      <c r="J339" s="7">
        <f t="shared" si="27"/>
        <v>707.06</v>
      </c>
      <c r="K339" s="7">
        <f t="shared" si="28"/>
        <v>200.06</v>
      </c>
      <c r="L339" s="7" t="str">
        <f>VLOOKUP(D:D,门店完成情况!B:H,7,0)</f>
        <v>是</v>
      </c>
      <c r="M339" s="7">
        <f t="shared" si="29"/>
        <v>21.2</v>
      </c>
      <c r="N339" s="7"/>
    </row>
    <row r="340" customHeight="1" spans="1:14">
      <c r="A340" s="7">
        <v>337</v>
      </c>
      <c r="B340" s="7">
        <v>11363</v>
      </c>
      <c r="C340" s="7" t="s">
        <v>776</v>
      </c>
      <c r="D340" s="7">
        <v>102564</v>
      </c>
      <c r="E340" s="8" t="s">
        <v>99</v>
      </c>
      <c r="F340" s="7" t="s">
        <v>387</v>
      </c>
      <c r="G340" s="7">
        <v>563</v>
      </c>
      <c r="H340" s="6">
        <v>605.02</v>
      </c>
      <c r="I340" s="7">
        <v>456.4</v>
      </c>
      <c r="J340" s="7">
        <f t="shared" si="27"/>
        <v>1061.42</v>
      </c>
      <c r="K340" s="7">
        <f t="shared" si="28"/>
        <v>498.42</v>
      </c>
      <c r="L340" s="7" t="str">
        <f>VLOOKUP(D:D,门店完成情况!B:H,7,0)</f>
        <v>是</v>
      </c>
      <c r="M340" s="7">
        <f t="shared" si="29"/>
        <v>13.7</v>
      </c>
      <c r="N340" s="7"/>
    </row>
    <row r="341" customHeight="1" spans="1:14">
      <c r="A341" s="7">
        <v>338</v>
      </c>
      <c r="B341" s="7">
        <v>12534</v>
      </c>
      <c r="C341" s="7" t="s">
        <v>777</v>
      </c>
      <c r="D341" s="7">
        <v>102564</v>
      </c>
      <c r="E341" s="8" t="s">
        <v>99</v>
      </c>
      <c r="F341" s="7" t="s">
        <v>391</v>
      </c>
      <c r="G341" s="7">
        <v>170</v>
      </c>
      <c r="H341" s="6">
        <v>14</v>
      </c>
      <c r="I341" s="7">
        <v>404.5</v>
      </c>
      <c r="J341" s="7">
        <f t="shared" si="27"/>
        <v>418.5</v>
      </c>
      <c r="K341" s="7">
        <f t="shared" si="28"/>
        <v>248.5</v>
      </c>
      <c r="L341" s="7" t="str">
        <f>VLOOKUP(D:D,门店完成情况!B:H,7,0)</f>
        <v>是</v>
      </c>
      <c r="M341" s="7">
        <f t="shared" si="29"/>
        <v>12.1</v>
      </c>
      <c r="N341" s="7"/>
    </row>
    <row r="342" customHeight="1" spans="1:14">
      <c r="A342" s="7">
        <v>339</v>
      </c>
      <c r="B342" s="7">
        <v>12410</v>
      </c>
      <c r="C342" s="7" t="s">
        <v>764</v>
      </c>
      <c r="D342" s="7">
        <v>102564</v>
      </c>
      <c r="E342" s="8" t="s">
        <v>99</v>
      </c>
      <c r="F342" s="7" t="s">
        <v>387</v>
      </c>
      <c r="G342" s="7">
        <v>394</v>
      </c>
      <c r="H342" s="6">
        <v>0</v>
      </c>
      <c r="I342" s="7">
        <v>526.77</v>
      </c>
      <c r="J342" s="7">
        <f t="shared" si="27"/>
        <v>526.77</v>
      </c>
      <c r="K342" s="7">
        <f t="shared" si="28"/>
        <v>132.77</v>
      </c>
      <c r="L342" s="7" t="str">
        <f>VLOOKUP(D:D,门店完成情况!B:H,7,0)</f>
        <v>是</v>
      </c>
      <c r="M342" s="7">
        <f t="shared" si="29"/>
        <v>15.8</v>
      </c>
      <c r="N342" s="7"/>
    </row>
    <row r="343" customHeight="1" spans="1:14">
      <c r="A343" s="7">
        <v>340</v>
      </c>
      <c r="B343" s="7">
        <v>4310</v>
      </c>
      <c r="C343" s="7" t="s">
        <v>778</v>
      </c>
      <c r="D343" s="7">
        <v>721</v>
      </c>
      <c r="E343" s="8" t="s">
        <v>54</v>
      </c>
      <c r="F343" s="7" t="s">
        <v>387</v>
      </c>
      <c r="G343" s="7">
        <v>800</v>
      </c>
      <c r="H343" s="6">
        <v>88.36</v>
      </c>
      <c r="I343" s="7">
        <v>1012.11</v>
      </c>
      <c r="J343" s="7">
        <f t="shared" si="27"/>
        <v>1100.47</v>
      </c>
      <c r="K343" s="7">
        <f t="shared" si="28"/>
        <v>300.47</v>
      </c>
      <c r="L343" s="7" t="str">
        <f>VLOOKUP(D:D,门店完成情况!B:H,7,0)</f>
        <v>是</v>
      </c>
      <c r="M343" s="7">
        <f t="shared" si="29"/>
        <v>30.4</v>
      </c>
      <c r="N343" s="7"/>
    </row>
    <row r="344" customHeight="1" spans="1:14">
      <c r="A344" s="7">
        <v>341</v>
      </c>
      <c r="B344" s="7">
        <v>7011</v>
      </c>
      <c r="C344" s="7" t="s">
        <v>779</v>
      </c>
      <c r="D344" s="7">
        <v>721</v>
      </c>
      <c r="E344" s="8" t="s">
        <v>54</v>
      </c>
      <c r="F344" s="7" t="s">
        <v>385</v>
      </c>
      <c r="G344" s="7">
        <v>950</v>
      </c>
      <c r="H344" s="6">
        <v>0</v>
      </c>
      <c r="I344" s="7">
        <v>1098.61</v>
      </c>
      <c r="J344" s="7">
        <f t="shared" si="27"/>
        <v>1098.61</v>
      </c>
      <c r="K344" s="7">
        <f t="shared" si="28"/>
        <v>148.61</v>
      </c>
      <c r="L344" s="7" t="str">
        <f>VLOOKUP(D:D,门店完成情况!B:H,7,0)</f>
        <v>是</v>
      </c>
      <c r="M344" s="7">
        <f t="shared" si="29"/>
        <v>33</v>
      </c>
      <c r="N344" s="7"/>
    </row>
    <row r="345" customHeight="1" spans="1:14">
      <c r="A345" s="7">
        <v>342</v>
      </c>
      <c r="B345" s="7">
        <v>11619</v>
      </c>
      <c r="C345" s="7" t="s">
        <v>780</v>
      </c>
      <c r="D345" s="7">
        <v>721</v>
      </c>
      <c r="E345" s="8" t="s">
        <v>54</v>
      </c>
      <c r="F345" s="7" t="s">
        <v>387</v>
      </c>
      <c r="G345" s="7">
        <v>950</v>
      </c>
      <c r="H345" s="6">
        <v>15</v>
      </c>
      <c r="I345" s="7">
        <v>1053.4</v>
      </c>
      <c r="J345" s="7">
        <f t="shared" si="27"/>
        <v>1068.4</v>
      </c>
      <c r="K345" s="7">
        <f t="shared" si="28"/>
        <v>118.4</v>
      </c>
      <c r="L345" s="7" t="str">
        <f>VLOOKUP(D:D,门店完成情况!B:H,7,0)</f>
        <v>是</v>
      </c>
      <c r="M345" s="7">
        <f t="shared" si="29"/>
        <v>31.6</v>
      </c>
      <c r="N345" s="7"/>
    </row>
    <row r="346" customHeight="1" spans="1:14">
      <c r="A346" s="7">
        <v>343</v>
      </c>
      <c r="B346" s="7">
        <v>5764</v>
      </c>
      <c r="C346" s="7" t="s">
        <v>781</v>
      </c>
      <c r="D346" s="7">
        <v>591</v>
      </c>
      <c r="E346" s="8" t="s">
        <v>78</v>
      </c>
      <c r="F346" s="7" t="s">
        <v>385</v>
      </c>
      <c r="G346" s="7">
        <v>574</v>
      </c>
      <c r="H346" s="6">
        <v>28</v>
      </c>
      <c r="I346" s="7">
        <v>1338.86</v>
      </c>
      <c r="J346" s="7">
        <f t="shared" si="27"/>
        <v>1366.86</v>
      </c>
      <c r="K346" s="7">
        <f t="shared" si="28"/>
        <v>792.86</v>
      </c>
      <c r="L346" s="7" t="str">
        <f>VLOOKUP(D:D,门店完成情况!B:H,7,0)</f>
        <v>是</v>
      </c>
      <c r="M346" s="7">
        <f t="shared" si="29"/>
        <v>40.2</v>
      </c>
      <c r="N346" s="7"/>
    </row>
    <row r="347" customHeight="1" spans="1:14">
      <c r="A347" s="7">
        <v>344</v>
      </c>
      <c r="B347" s="7">
        <v>7644</v>
      </c>
      <c r="C347" s="7" t="s">
        <v>782</v>
      </c>
      <c r="D347" s="7">
        <v>591</v>
      </c>
      <c r="E347" s="8" t="s">
        <v>78</v>
      </c>
      <c r="F347" s="7" t="s">
        <v>387</v>
      </c>
      <c r="G347" s="7">
        <v>178</v>
      </c>
      <c r="H347" s="6">
        <v>0</v>
      </c>
      <c r="I347" s="7">
        <v>235.86</v>
      </c>
      <c r="J347" s="7">
        <f t="shared" si="27"/>
        <v>235.86</v>
      </c>
      <c r="K347" s="7">
        <f t="shared" si="28"/>
        <v>57.86</v>
      </c>
      <c r="L347" s="7" t="str">
        <f>VLOOKUP(D:D,门店完成情况!B:H,7,0)</f>
        <v>是</v>
      </c>
      <c r="M347" s="7">
        <f t="shared" si="29"/>
        <v>7.1</v>
      </c>
      <c r="N347" s="7"/>
    </row>
    <row r="348" customHeight="1" spans="1:14">
      <c r="A348" s="7">
        <v>345</v>
      </c>
      <c r="B348" s="7">
        <v>7645</v>
      </c>
      <c r="C348" s="7" t="s">
        <v>783</v>
      </c>
      <c r="D348" s="7">
        <v>591</v>
      </c>
      <c r="E348" s="8" t="s">
        <v>78</v>
      </c>
      <c r="F348" s="7" t="s">
        <v>387</v>
      </c>
      <c r="G348" s="7">
        <v>637</v>
      </c>
      <c r="H348" s="6">
        <v>208</v>
      </c>
      <c r="I348" s="7">
        <v>1433.15</v>
      </c>
      <c r="J348" s="7">
        <f t="shared" si="27"/>
        <v>1641.15</v>
      </c>
      <c r="K348" s="7">
        <f t="shared" si="28"/>
        <v>1004.15</v>
      </c>
      <c r="L348" s="7" t="str">
        <f>VLOOKUP(D:D,门店完成情况!B:H,7,0)</f>
        <v>是</v>
      </c>
      <c r="M348" s="7">
        <f t="shared" si="29"/>
        <v>43</v>
      </c>
      <c r="N348" s="7"/>
    </row>
    <row r="349" customHeight="1" spans="1:14">
      <c r="A349" s="7">
        <v>346</v>
      </c>
      <c r="B349" s="7">
        <v>9138</v>
      </c>
      <c r="C349" s="7" t="s">
        <v>784</v>
      </c>
      <c r="D349" s="7">
        <v>732</v>
      </c>
      <c r="E349" s="8" t="s">
        <v>100</v>
      </c>
      <c r="F349" s="7" t="s">
        <v>385</v>
      </c>
      <c r="G349" s="7">
        <v>750</v>
      </c>
      <c r="H349" s="6">
        <v>0</v>
      </c>
      <c r="I349" s="7">
        <v>672.35</v>
      </c>
      <c r="J349" s="7">
        <f t="shared" si="27"/>
        <v>672.35</v>
      </c>
      <c r="K349" s="7">
        <f t="shared" si="28"/>
        <v>-77.65</v>
      </c>
      <c r="L349" s="7" t="str">
        <f>VLOOKUP(D:D,门店完成情况!B:H,7,0)</f>
        <v>是</v>
      </c>
      <c r="M349" s="7">
        <f t="shared" si="29"/>
        <v>20.2</v>
      </c>
      <c r="N349" s="7">
        <f>ROUND(K349*0.02,0)</f>
        <v>-2</v>
      </c>
    </row>
    <row r="350" customHeight="1" spans="1:14">
      <c r="A350" s="7">
        <v>347</v>
      </c>
      <c r="B350" s="7">
        <v>12624</v>
      </c>
      <c r="C350" s="7" t="s">
        <v>785</v>
      </c>
      <c r="D350" s="7">
        <v>732</v>
      </c>
      <c r="E350" s="8" t="s">
        <v>100</v>
      </c>
      <c r="F350" s="7" t="s">
        <v>786</v>
      </c>
      <c r="G350" s="7">
        <v>750</v>
      </c>
      <c r="H350" s="6">
        <v>0</v>
      </c>
      <c r="I350" s="7">
        <v>863.42</v>
      </c>
      <c r="J350" s="7">
        <f t="shared" si="27"/>
        <v>863.42</v>
      </c>
      <c r="K350" s="7">
        <f t="shared" si="28"/>
        <v>113.42</v>
      </c>
      <c r="L350" s="7" t="str">
        <f>VLOOKUP(D:D,门店完成情况!B:H,7,0)</f>
        <v>是</v>
      </c>
      <c r="M350" s="7">
        <f t="shared" si="29"/>
        <v>25.9</v>
      </c>
      <c r="N350" s="7"/>
    </row>
    <row r="351" customHeight="1" spans="1:14">
      <c r="A351" s="7">
        <v>348</v>
      </c>
      <c r="B351" s="7">
        <v>4187</v>
      </c>
      <c r="C351" s="7" t="s">
        <v>787</v>
      </c>
      <c r="D351" s="7">
        <v>341</v>
      </c>
      <c r="E351" s="8" t="s">
        <v>13</v>
      </c>
      <c r="F351" s="7" t="s">
        <v>385</v>
      </c>
      <c r="G351" s="7">
        <v>928</v>
      </c>
      <c r="H351" s="6">
        <v>0</v>
      </c>
      <c r="I351" s="7">
        <v>967.25</v>
      </c>
      <c r="J351" s="7">
        <f t="shared" si="27"/>
        <v>967.25</v>
      </c>
      <c r="K351" s="7">
        <f t="shared" si="28"/>
        <v>39.25</v>
      </c>
      <c r="L351" s="7" t="str">
        <f>VLOOKUP(D:D,门店完成情况!B:H,7,0)</f>
        <v>是</v>
      </c>
      <c r="M351" s="7">
        <f t="shared" si="29"/>
        <v>29</v>
      </c>
      <c r="N351" s="7"/>
    </row>
    <row r="352" customHeight="1" spans="1:14">
      <c r="A352" s="7">
        <v>349</v>
      </c>
      <c r="B352" s="7">
        <v>992157</v>
      </c>
      <c r="C352" s="7" t="s">
        <v>788</v>
      </c>
      <c r="D352" s="7">
        <v>341</v>
      </c>
      <c r="E352" s="8" t="s">
        <v>13</v>
      </c>
      <c r="F352" s="7" t="s">
        <v>404</v>
      </c>
      <c r="G352" s="7">
        <v>1450</v>
      </c>
      <c r="H352" s="6">
        <v>0</v>
      </c>
      <c r="I352" s="7">
        <v>2107.01</v>
      </c>
      <c r="J352" s="7">
        <f t="shared" si="27"/>
        <v>2107.01</v>
      </c>
      <c r="K352" s="7">
        <f t="shared" si="28"/>
        <v>657.01</v>
      </c>
      <c r="L352" s="7" t="str">
        <f>VLOOKUP(D:D,门店完成情况!B:H,7,0)</f>
        <v>是</v>
      </c>
      <c r="M352" s="7">
        <f t="shared" si="29"/>
        <v>63.2</v>
      </c>
      <c r="N352" s="7"/>
    </row>
    <row r="353" customHeight="1" spans="1:14">
      <c r="A353" s="7">
        <v>350</v>
      </c>
      <c r="B353" s="7">
        <v>11483</v>
      </c>
      <c r="C353" s="7" t="s">
        <v>789</v>
      </c>
      <c r="D353" s="7">
        <v>341</v>
      </c>
      <c r="E353" s="8" t="s">
        <v>13</v>
      </c>
      <c r="F353" s="7" t="s">
        <v>387</v>
      </c>
      <c r="G353" s="7">
        <v>862</v>
      </c>
      <c r="H353" s="6">
        <v>576</v>
      </c>
      <c r="I353" s="7">
        <v>372.9</v>
      </c>
      <c r="J353" s="7">
        <f t="shared" si="27"/>
        <v>948.9</v>
      </c>
      <c r="K353" s="7">
        <f t="shared" si="28"/>
        <v>86.9</v>
      </c>
      <c r="L353" s="7" t="str">
        <f>VLOOKUP(D:D,门店完成情况!B:H,7,0)</f>
        <v>是</v>
      </c>
      <c r="M353" s="7">
        <f t="shared" si="29"/>
        <v>11.2</v>
      </c>
      <c r="N353" s="7"/>
    </row>
    <row r="354" customHeight="1" spans="1:14">
      <c r="A354" s="7">
        <v>351</v>
      </c>
      <c r="B354" s="7">
        <v>11372</v>
      </c>
      <c r="C354" s="7" t="s">
        <v>790</v>
      </c>
      <c r="D354" s="7">
        <v>341</v>
      </c>
      <c r="E354" s="8" t="s">
        <v>13</v>
      </c>
      <c r="F354" s="7" t="s">
        <v>387</v>
      </c>
      <c r="G354" s="7">
        <v>1450</v>
      </c>
      <c r="H354" s="6">
        <v>576</v>
      </c>
      <c r="I354" s="7">
        <v>1113.35</v>
      </c>
      <c r="J354" s="7">
        <f t="shared" si="27"/>
        <v>1689.35</v>
      </c>
      <c r="K354" s="7">
        <f t="shared" si="28"/>
        <v>239.35</v>
      </c>
      <c r="L354" s="7" t="str">
        <f>VLOOKUP(D:D,门店完成情况!B:H,7,0)</f>
        <v>是</v>
      </c>
      <c r="M354" s="7">
        <f t="shared" si="29"/>
        <v>33.4</v>
      </c>
      <c r="N354" s="7"/>
    </row>
    <row r="355" customHeight="1" spans="1:14">
      <c r="A355" s="7">
        <v>352</v>
      </c>
      <c r="B355" s="7">
        <v>11490</v>
      </c>
      <c r="C355" s="7" t="s">
        <v>791</v>
      </c>
      <c r="D355" s="7">
        <v>341</v>
      </c>
      <c r="E355" s="8" t="s">
        <v>13</v>
      </c>
      <c r="F355" s="7" t="s">
        <v>387</v>
      </c>
      <c r="G355" s="7">
        <v>862</v>
      </c>
      <c r="H355" s="6">
        <v>0</v>
      </c>
      <c r="I355" s="7">
        <v>927.2</v>
      </c>
      <c r="J355" s="7">
        <f t="shared" si="27"/>
        <v>927.2</v>
      </c>
      <c r="K355" s="7">
        <f t="shared" si="28"/>
        <v>65.2</v>
      </c>
      <c r="L355" s="7" t="str">
        <f>VLOOKUP(D:D,门店完成情况!B:H,7,0)</f>
        <v>是</v>
      </c>
      <c r="M355" s="7">
        <f t="shared" si="29"/>
        <v>27.8</v>
      </c>
      <c r="N355" s="7"/>
    </row>
    <row r="356" customHeight="1" spans="1:14">
      <c r="A356" s="7">
        <v>353</v>
      </c>
      <c r="B356" s="7">
        <v>998927</v>
      </c>
      <c r="C356" s="7" t="s">
        <v>792</v>
      </c>
      <c r="D356" s="7">
        <v>341</v>
      </c>
      <c r="E356" s="8" t="s">
        <v>13</v>
      </c>
      <c r="F356" s="7" t="s">
        <v>404</v>
      </c>
      <c r="G356" s="7">
        <v>1450</v>
      </c>
      <c r="H356" s="6">
        <v>0</v>
      </c>
      <c r="I356" s="7">
        <v>1403</v>
      </c>
      <c r="J356" s="7">
        <f t="shared" si="27"/>
        <v>1403</v>
      </c>
      <c r="K356" s="7">
        <f t="shared" si="28"/>
        <v>-47</v>
      </c>
      <c r="L356" s="7" t="str">
        <f>VLOOKUP(D:D,门店完成情况!B:H,7,0)</f>
        <v>是</v>
      </c>
      <c r="M356" s="7">
        <f t="shared" si="29"/>
        <v>42.1</v>
      </c>
      <c r="N356" s="7">
        <f>ROUND(K356*0.02,0)</f>
        <v>-1</v>
      </c>
    </row>
    <row r="357" customHeight="1" spans="1:14">
      <c r="A357" s="7">
        <v>354</v>
      </c>
      <c r="B357" s="7">
        <v>12143</v>
      </c>
      <c r="C357" s="7" t="s">
        <v>793</v>
      </c>
      <c r="D357" s="7">
        <v>341</v>
      </c>
      <c r="E357" s="8" t="s">
        <v>13</v>
      </c>
      <c r="F357" s="7" t="s">
        <v>387</v>
      </c>
      <c r="G357" s="7">
        <v>750</v>
      </c>
      <c r="H357" s="6">
        <v>496</v>
      </c>
      <c r="I357" s="7">
        <v>551.89</v>
      </c>
      <c r="J357" s="7">
        <f t="shared" si="27"/>
        <v>1047.89</v>
      </c>
      <c r="K357" s="7">
        <f t="shared" si="28"/>
        <v>297.89</v>
      </c>
      <c r="L357" s="7" t="str">
        <f>VLOOKUP(D:D,门店完成情况!B:H,7,0)</f>
        <v>是</v>
      </c>
      <c r="M357" s="7">
        <f t="shared" si="29"/>
        <v>16.6</v>
      </c>
      <c r="N357" s="7"/>
    </row>
    <row r="358" customHeight="1" spans="1:14">
      <c r="A358" s="7">
        <v>355</v>
      </c>
      <c r="B358" s="7">
        <v>12535</v>
      </c>
      <c r="C358" s="7" t="s">
        <v>794</v>
      </c>
      <c r="D358" s="7">
        <v>341</v>
      </c>
      <c r="E358" s="8" t="s">
        <v>13</v>
      </c>
      <c r="F358" s="7" t="s">
        <v>391</v>
      </c>
      <c r="G358" s="7">
        <v>256</v>
      </c>
      <c r="H358" s="6">
        <v>0</v>
      </c>
      <c r="I358" s="7">
        <v>410</v>
      </c>
      <c r="J358" s="7">
        <f t="shared" si="27"/>
        <v>410</v>
      </c>
      <c r="K358" s="7">
        <f t="shared" si="28"/>
        <v>154</v>
      </c>
      <c r="L358" s="7" t="str">
        <f>VLOOKUP(D:D,门店完成情况!B:H,7,0)</f>
        <v>是</v>
      </c>
      <c r="M358" s="7">
        <f t="shared" si="29"/>
        <v>12.3</v>
      </c>
      <c r="N358" s="7"/>
    </row>
    <row r="359" customHeight="1" spans="1:14">
      <c r="A359" s="7">
        <v>356</v>
      </c>
      <c r="B359" s="7">
        <v>4022</v>
      </c>
      <c r="C359" s="7" t="s">
        <v>795</v>
      </c>
      <c r="D359" s="7">
        <v>517</v>
      </c>
      <c r="E359" s="8" t="s">
        <v>16</v>
      </c>
      <c r="F359" s="7" t="s">
        <v>387</v>
      </c>
      <c r="G359" s="7">
        <v>1600</v>
      </c>
      <c r="H359" s="6">
        <v>576</v>
      </c>
      <c r="I359" s="7">
        <v>1035.55</v>
      </c>
      <c r="J359" s="7">
        <f t="shared" si="27"/>
        <v>1611.55</v>
      </c>
      <c r="K359" s="7">
        <f t="shared" si="28"/>
        <v>11.55</v>
      </c>
      <c r="L359" s="7" t="str">
        <f>VLOOKUP(D:D,门店完成情况!B:H,7,0)</f>
        <v>是</v>
      </c>
      <c r="M359" s="7">
        <f t="shared" si="29"/>
        <v>31.1</v>
      </c>
      <c r="N359" s="7"/>
    </row>
    <row r="360" customHeight="1" spans="1:14">
      <c r="A360" s="7">
        <v>357</v>
      </c>
      <c r="B360" s="7">
        <v>4024</v>
      </c>
      <c r="C360" s="7" t="s">
        <v>796</v>
      </c>
      <c r="D360" s="7">
        <v>517</v>
      </c>
      <c r="E360" s="8" t="s">
        <v>16</v>
      </c>
      <c r="F360" s="7" t="s">
        <v>385</v>
      </c>
      <c r="G360" s="7">
        <v>1600</v>
      </c>
      <c r="H360" s="6">
        <v>416</v>
      </c>
      <c r="I360" s="7">
        <v>1315.3</v>
      </c>
      <c r="J360" s="7">
        <f t="shared" si="27"/>
        <v>1731.3</v>
      </c>
      <c r="K360" s="7">
        <f t="shared" si="28"/>
        <v>131.3</v>
      </c>
      <c r="L360" s="7" t="str">
        <f>VLOOKUP(D:D,门店完成情况!B:H,7,0)</f>
        <v>是</v>
      </c>
      <c r="M360" s="7">
        <f t="shared" si="29"/>
        <v>39.5</v>
      </c>
      <c r="N360" s="7"/>
    </row>
    <row r="361" customHeight="1" spans="1:14">
      <c r="A361" s="7">
        <v>358</v>
      </c>
      <c r="B361" s="7">
        <v>11872</v>
      </c>
      <c r="C361" s="7" t="s">
        <v>797</v>
      </c>
      <c r="D361" s="7">
        <v>517</v>
      </c>
      <c r="E361" s="8" t="s">
        <v>16</v>
      </c>
      <c r="F361" s="7" t="s">
        <v>387</v>
      </c>
      <c r="G361" s="7">
        <v>1600</v>
      </c>
      <c r="H361" s="6">
        <v>576</v>
      </c>
      <c r="I361" s="7">
        <v>1202.4</v>
      </c>
      <c r="J361" s="7">
        <f t="shared" si="27"/>
        <v>1778.4</v>
      </c>
      <c r="K361" s="7">
        <f t="shared" si="28"/>
        <v>178.4</v>
      </c>
      <c r="L361" s="7" t="str">
        <f>VLOOKUP(D:D,门店完成情况!B:H,7,0)</f>
        <v>是</v>
      </c>
      <c r="M361" s="7">
        <f t="shared" si="29"/>
        <v>36.1</v>
      </c>
      <c r="N361" s="7"/>
    </row>
    <row r="362" customHeight="1" spans="1:14">
      <c r="A362" s="7">
        <v>359</v>
      </c>
      <c r="B362" s="7">
        <v>12505</v>
      </c>
      <c r="C362" s="7" t="s">
        <v>798</v>
      </c>
      <c r="D362" s="7">
        <v>517</v>
      </c>
      <c r="E362" s="8" t="s">
        <v>16</v>
      </c>
      <c r="F362" s="7" t="s">
        <v>730</v>
      </c>
      <c r="G362" s="7">
        <v>1600</v>
      </c>
      <c r="H362" s="6">
        <v>28</v>
      </c>
      <c r="I362" s="7">
        <v>1217.11</v>
      </c>
      <c r="J362" s="7">
        <f t="shared" si="27"/>
        <v>1245.11</v>
      </c>
      <c r="K362" s="7">
        <f t="shared" si="28"/>
        <v>-354.89</v>
      </c>
      <c r="L362" s="7" t="str">
        <f>VLOOKUP(D:D,门店完成情况!B:H,7,0)</f>
        <v>是</v>
      </c>
      <c r="M362" s="7">
        <f t="shared" si="29"/>
        <v>36.5</v>
      </c>
      <c r="N362" s="7">
        <f>ROUND(K362*0.02/2,0)</f>
        <v>-4</v>
      </c>
    </row>
    <row r="363" customHeight="1" spans="1:14">
      <c r="A363" s="7">
        <v>360</v>
      </c>
      <c r="B363" s="7">
        <v>12230</v>
      </c>
      <c r="C363" s="7" t="s">
        <v>799</v>
      </c>
      <c r="D363" s="7">
        <v>517</v>
      </c>
      <c r="E363" s="8" t="s">
        <v>16</v>
      </c>
      <c r="F363" s="7" t="s">
        <v>387</v>
      </c>
      <c r="G363" s="7">
        <v>1600</v>
      </c>
      <c r="H363" s="6">
        <v>15</v>
      </c>
      <c r="I363" s="7">
        <v>1949.82</v>
      </c>
      <c r="J363" s="7">
        <f t="shared" si="27"/>
        <v>1964.82</v>
      </c>
      <c r="K363" s="7">
        <f t="shared" si="28"/>
        <v>364.82</v>
      </c>
      <c r="L363" s="7" t="str">
        <f>VLOOKUP(D:D,门店完成情况!B:H,7,0)</f>
        <v>是</v>
      </c>
      <c r="M363" s="7">
        <f t="shared" si="29"/>
        <v>58.5</v>
      </c>
      <c r="N363" s="7"/>
    </row>
    <row r="364" customHeight="1" spans="1:14">
      <c r="A364" s="7">
        <v>361</v>
      </c>
      <c r="B364" s="7">
        <v>4086</v>
      </c>
      <c r="C364" s="7" t="s">
        <v>800</v>
      </c>
      <c r="D364" s="7">
        <v>103198</v>
      </c>
      <c r="E364" s="8" t="s">
        <v>75</v>
      </c>
      <c r="F364" s="7" t="s">
        <v>385</v>
      </c>
      <c r="G364" s="7">
        <v>1188</v>
      </c>
      <c r="H364" s="6">
        <v>56</v>
      </c>
      <c r="I364" s="7">
        <v>822.9</v>
      </c>
      <c r="J364" s="7">
        <f t="shared" si="27"/>
        <v>878.9</v>
      </c>
      <c r="K364" s="7">
        <f t="shared" si="28"/>
        <v>-309.1</v>
      </c>
      <c r="L364" s="7" t="str">
        <f>VLOOKUP(D:D,门店完成情况!B:H,7,0)</f>
        <v>否</v>
      </c>
      <c r="M364" s="7"/>
      <c r="N364" s="7">
        <f>ROUND(K364*0.02,0)</f>
        <v>-6</v>
      </c>
    </row>
    <row r="365" customHeight="1" spans="1:14">
      <c r="A365" s="7">
        <v>362</v>
      </c>
      <c r="B365" s="7">
        <v>12480</v>
      </c>
      <c r="C365" s="7" t="s">
        <v>801</v>
      </c>
      <c r="D365" s="7">
        <v>103198</v>
      </c>
      <c r="E365" s="8" t="s">
        <v>75</v>
      </c>
      <c r="F365" s="7" t="s">
        <v>391</v>
      </c>
      <c r="G365" s="7">
        <v>528</v>
      </c>
      <c r="H365" s="6">
        <v>0</v>
      </c>
      <c r="I365" s="7">
        <v>430.4</v>
      </c>
      <c r="J365" s="7">
        <f t="shared" si="27"/>
        <v>430.4</v>
      </c>
      <c r="K365" s="7">
        <f t="shared" si="28"/>
        <v>-97.6</v>
      </c>
      <c r="L365" s="7" t="str">
        <f>VLOOKUP(D:D,门店完成情况!B:H,7,0)</f>
        <v>否</v>
      </c>
      <c r="M365" s="7"/>
      <c r="N365" s="7">
        <f>ROUND(K365*0.02/2,0)</f>
        <v>-1</v>
      </c>
    </row>
    <row r="366" customHeight="1" spans="1:14">
      <c r="A366" s="7">
        <v>363</v>
      </c>
      <c r="B366" s="7">
        <v>12508</v>
      </c>
      <c r="C366" s="7" t="s">
        <v>802</v>
      </c>
      <c r="D366" s="7">
        <v>103198</v>
      </c>
      <c r="E366" s="8" t="s">
        <v>75</v>
      </c>
      <c r="F366" s="7" t="s">
        <v>391</v>
      </c>
      <c r="G366" s="7">
        <v>528</v>
      </c>
      <c r="H366" s="6">
        <v>43</v>
      </c>
      <c r="I366" s="7">
        <v>810.9</v>
      </c>
      <c r="J366" s="7">
        <f t="shared" si="27"/>
        <v>853.9</v>
      </c>
      <c r="K366" s="7">
        <f t="shared" si="28"/>
        <v>325.9</v>
      </c>
      <c r="L366" s="7" t="str">
        <f>VLOOKUP(D:D,门店完成情况!B:H,7,0)</f>
        <v>否</v>
      </c>
      <c r="M366" s="7"/>
      <c r="N366" s="7"/>
    </row>
    <row r="367" customHeight="1" spans="1:14">
      <c r="A367" s="7">
        <v>364</v>
      </c>
      <c r="B367" s="7">
        <v>12208</v>
      </c>
      <c r="C367" s="7" t="s">
        <v>803</v>
      </c>
      <c r="D367" s="7">
        <v>103198</v>
      </c>
      <c r="E367" s="8" t="s">
        <v>75</v>
      </c>
      <c r="F367" s="7" t="s">
        <v>391</v>
      </c>
      <c r="G367" s="7">
        <v>792</v>
      </c>
      <c r="H367" s="6">
        <v>0</v>
      </c>
      <c r="I367" s="7">
        <v>651.5</v>
      </c>
      <c r="J367" s="7">
        <f t="shared" si="27"/>
        <v>651.5</v>
      </c>
      <c r="K367" s="7">
        <f t="shared" si="28"/>
        <v>-140.5</v>
      </c>
      <c r="L367" s="7" t="str">
        <f>VLOOKUP(D:D,门店完成情况!B:H,7,0)</f>
        <v>否</v>
      </c>
      <c r="M367" s="7"/>
      <c r="N367" s="7">
        <f>ROUND(K367*0.02/2,0)</f>
        <v>-1</v>
      </c>
    </row>
    <row r="368" customHeight="1" spans="1:14">
      <c r="A368" s="7">
        <v>365</v>
      </c>
      <c r="B368" s="7">
        <v>11537</v>
      </c>
      <c r="C368" s="7" t="s">
        <v>804</v>
      </c>
      <c r="D368" s="7">
        <v>570</v>
      </c>
      <c r="E368" s="8" t="s">
        <v>94</v>
      </c>
      <c r="F368" s="7" t="s">
        <v>385</v>
      </c>
      <c r="G368" s="7">
        <v>500</v>
      </c>
      <c r="H368" s="6">
        <v>28</v>
      </c>
      <c r="I368" s="7">
        <v>546.75</v>
      </c>
      <c r="J368" s="7">
        <f t="shared" si="27"/>
        <v>574.75</v>
      </c>
      <c r="K368" s="7">
        <f t="shared" si="28"/>
        <v>74.75</v>
      </c>
      <c r="L368" s="7" t="str">
        <f>VLOOKUP(D:D,门店完成情况!B:H,7,0)</f>
        <v>否</v>
      </c>
      <c r="M368" s="7"/>
      <c r="N368" s="7"/>
    </row>
    <row r="369" customHeight="1" spans="1:14">
      <c r="A369" s="7">
        <v>366</v>
      </c>
      <c r="B369" s="7">
        <v>12147</v>
      </c>
      <c r="C369" s="7" t="s">
        <v>805</v>
      </c>
      <c r="D369" s="7">
        <v>570</v>
      </c>
      <c r="E369" s="8" t="s">
        <v>94</v>
      </c>
      <c r="F369" s="7" t="s">
        <v>387</v>
      </c>
      <c r="G369" s="7">
        <v>457</v>
      </c>
      <c r="H369" s="6">
        <v>0</v>
      </c>
      <c r="I369" s="7">
        <v>165</v>
      </c>
      <c r="J369" s="7">
        <f t="shared" si="27"/>
        <v>165</v>
      </c>
      <c r="K369" s="7">
        <f t="shared" si="28"/>
        <v>-292</v>
      </c>
      <c r="L369" s="7" t="str">
        <f>VLOOKUP(D:D,门店完成情况!B:H,7,0)</f>
        <v>否</v>
      </c>
      <c r="M369" s="7"/>
      <c r="N369" s="7">
        <f t="shared" ref="N367:N377" si="30">ROUND(K369*0.02,0)</f>
        <v>-6</v>
      </c>
    </row>
    <row r="370" customHeight="1" spans="1:14">
      <c r="A370" s="7">
        <v>367</v>
      </c>
      <c r="B370" s="7">
        <v>12451</v>
      </c>
      <c r="C370" s="7" t="s">
        <v>806</v>
      </c>
      <c r="D370" s="7">
        <v>570</v>
      </c>
      <c r="E370" s="8" t="s">
        <v>94</v>
      </c>
      <c r="F370" s="7" t="s">
        <v>807</v>
      </c>
      <c r="G370" s="7">
        <v>293</v>
      </c>
      <c r="H370" s="6">
        <v>0</v>
      </c>
      <c r="I370" s="7">
        <v>511.25</v>
      </c>
      <c r="J370" s="7">
        <f t="shared" si="27"/>
        <v>511.25</v>
      </c>
      <c r="K370" s="7">
        <f t="shared" si="28"/>
        <v>218.25</v>
      </c>
      <c r="L370" s="7" t="str">
        <f>VLOOKUP(D:D,门店完成情况!B:H,7,0)</f>
        <v>否</v>
      </c>
      <c r="M370" s="7"/>
      <c r="N370" s="7"/>
    </row>
    <row r="371" customHeight="1" spans="1:14">
      <c r="A371" s="7">
        <v>368</v>
      </c>
      <c r="B371" s="7">
        <v>12225</v>
      </c>
      <c r="C371" s="7" t="s">
        <v>808</v>
      </c>
      <c r="D371" s="7">
        <v>570</v>
      </c>
      <c r="E371" s="8" t="s">
        <v>94</v>
      </c>
      <c r="F371" s="7" t="s">
        <v>809</v>
      </c>
      <c r="G371" s="7">
        <v>350</v>
      </c>
      <c r="H371" s="6">
        <v>14</v>
      </c>
      <c r="I371" s="7">
        <v>337</v>
      </c>
      <c r="J371" s="7">
        <f t="shared" si="27"/>
        <v>351</v>
      </c>
      <c r="K371" s="7">
        <f t="shared" si="28"/>
        <v>1</v>
      </c>
      <c r="L371" s="7" t="str">
        <f>VLOOKUP(D:D,门店完成情况!B:H,7,0)</f>
        <v>否</v>
      </c>
      <c r="M371" s="7"/>
      <c r="N371" s="7"/>
    </row>
    <row r="372" customHeight="1" spans="1:14">
      <c r="A372" s="7">
        <v>369</v>
      </c>
      <c r="B372" s="7">
        <v>4444</v>
      </c>
      <c r="C372" s="7" t="s">
        <v>810</v>
      </c>
      <c r="D372" s="7">
        <v>582</v>
      </c>
      <c r="E372" s="8" t="s">
        <v>20</v>
      </c>
      <c r="F372" s="7" t="s">
        <v>387</v>
      </c>
      <c r="G372" s="7">
        <v>1395</v>
      </c>
      <c r="H372" s="6">
        <v>0</v>
      </c>
      <c r="I372" s="7">
        <v>191.9</v>
      </c>
      <c r="J372" s="7">
        <f t="shared" si="27"/>
        <v>191.9</v>
      </c>
      <c r="K372" s="7">
        <f t="shared" si="28"/>
        <v>-1203.1</v>
      </c>
      <c r="L372" s="7" t="str">
        <f>VLOOKUP(D:D,门店完成情况!B:H,7,0)</f>
        <v>是</v>
      </c>
      <c r="M372" s="7">
        <f t="shared" ref="M372:M385" si="31">ROUND(I372*0.03,1)</f>
        <v>5.8</v>
      </c>
      <c r="N372" s="7">
        <f t="shared" si="30"/>
        <v>-24</v>
      </c>
    </row>
    <row r="373" customHeight="1" spans="1:14">
      <c r="A373" s="7">
        <v>370</v>
      </c>
      <c r="B373" s="7">
        <v>990035</v>
      </c>
      <c r="C373" s="7" t="s">
        <v>811</v>
      </c>
      <c r="D373" s="7">
        <v>582</v>
      </c>
      <c r="E373" s="8" t="s">
        <v>20</v>
      </c>
      <c r="F373" s="7" t="s">
        <v>630</v>
      </c>
      <c r="G373" s="7">
        <v>1395</v>
      </c>
      <c r="H373" s="6">
        <v>576.01</v>
      </c>
      <c r="I373" s="7">
        <v>237.2</v>
      </c>
      <c r="J373" s="7">
        <f t="shared" si="27"/>
        <v>813.21</v>
      </c>
      <c r="K373" s="7">
        <f t="shared" si="28"/>
        <v>-581.79</v>
      </c>
      <c r="L373" s="7" t="str">
        <f>VLOOKUP(D:D,门店完成情况!B:H,7,0)</f>
        <v>是</v>
      </c>
      <c r="M373" s="7">
        <f t="shared" si="31"/>
        <v>7.1</v>
      </c>
      <c r="N373" s="7">
        <f t="shared" si="30"/>
        <v>-12</v>
      </c>
    </row>
    <row r="374" customHeight="1" spans="1:14">
      <c r="A374" s="7">
        <v>371</v>
      </c>
      <c r="B374" s="7">
        <v>4044</v>
      </c>
      <c r="C374" s="7" t="s">
        <v>812</v>
      </c>
      <c r="D374" s="7">
        <v>582</v>
      </c>
      <c r="E374" s="8" t="s">
        <v>20</v>
      </c>
      <c r="F374" s="7" t="s">
        <v>385</v>
      </c>
      <c r="G374" s="7">
        <v>1395</v>
      </c>
      <c r="H374" s="6">
        <v>24</v>
      </c>
      <c r="I374" s="7">
        <v>688.08</v>
      </c>
      <c r="J374" s="7">
        <f t="shared" si="27"/>
        <v>712.08</v>
      </c>
      <c r="K374" s="7">
        <f t="shared" si="28"/>
        <v>-682.92</v>
      </c>
      <c r="L374" s="7" t="str">
        <f>VLOOKUP(D:D,门店完成情况!B:H,7,0)</f>
        <v>是</v>
      </c>
      <c r="M374" s="7">
        <f t="shared" si="31"/>
        <v>20.6</v>
      </c>
      <c r="N374" s="7">
        <f t="shared" si="30"/>
        <v>-14</v>
      </c>
    </row>
    <row r="375" customHeight="1" spans="1:14">
      <c r="A375" s="7">
        <v>372</v>
      </c>
      <c r="B375" s="7">
        <v>4147</v>
      </c>
      <c r="C375" s="7" t="s">
        <v>813</v>
      </c>
      <c r="D375" s="7">
        <v>582</v>
      </c>
      <c r="E375" s="8" t="s">
        <v>20</v>
      </c>
      <c r="F375" s="7" t="s">
        <v>387</v>
      </c>
      <c r="G375" s="7">
        <v>238</v>
      </c>
      <c r="H375" s="6">
        <v>0</v>
      </c>
      <c r="I375" s="7">
        <v>52</v>
      </c>
      <c r="J375" s="7">
        <f t="shared" si="27"/>
        <v>52</v>
      </c>
      <c r="K375" s="7">
        <f t="shared" si="28"/>
        <v>-186</v>
      </c>
      <c r="L375" s="7" t="str">
        <f>VLOOKUP(D:D,门店完成情况!B:H,7,0)</f>
        <v>是</v>
      </c>
      <c r="M375" s="7">
        <f t="shared" si="31"/>
        <v>1.6</v>
      </c>
      <c r="N375" s="7">
        <f t="shared" si="30"/>
        <v>-4</v>
      </c>
    </row>
    <row r="376" customHeight="1" spans="1:14">
      <c r="A376" s="7">
        <v>373</v>
      </c>
      <c r="B376" s="7">
        <v>11099</v>
      </c>
      <c r="C376" s="7" t="s">
        <v>814</v>
      </c>
      <c r="D376" s="7">
        <v>582</v>
      </c>
      <c r="E376" s="8" t="s">
        <v>20</v>
      </c>
      <c r="F376" s="7" t="s">
        <v>387</v>
      </c>
      <c r="G376" s="7">
        <v>1395</v>
      </c>
      <c r="H376" s="6">
        <v>0</v>
      </c>
      <c r="I376" s="7">
        <v>89.6</v>
      </c>
      <c r="J376" s="7">
        <f t="shared" si="27"/>
        <v>89.6</v>
      </c>
      <c r="K376" s="7">
        <f t="shared" si="28"/>
        <v>-1305.4</v>
      </c>
      <c r="L376" s="7" t="str">
        <f>VLOOKUP(D:D,门店完成情况!B:H,7,0)</f>
        <v>是</v>
      </c>
      <c r="M376" s="7">
        <f t="shared" si="31"/>
        <v>2.7</v>
      </c>
      <c r="N376" s="7">
        <f t="shared" si="30"/>
        <v>-26</v>
      </c>
    </row>
    <row r="377" customHeight="1" spans="1:14">
      <c r="A377" s="7">
        <v>374</v>
      </c>
      <c r="B377" s="7">
        <v>11656</v>
      </c>
      <c r="C377" s="7" t="s">
        <v>815</v>
      </c>
      <c r="D377" s="7">
        <v>582</v>
      </c>
      <c r="E377" s="8" t="s">
        <v>20</v>
      </c>
      <c r="F377" s="7" t="s">
        <v>387</v>
      </c>
      <c r="G377" s="7">
        <v>1395</v>
      </c>
      <c r="H377" s="6">
        <v>208</v>
      </c>
      <c r="I377" s="7">
        <v>145.2</v>
      </c>
      <c r="J377" s="7">
        <f t="shared" si="27"/>
        <v>353.2</v>
      </c>
      <c r="K377" s="7">
        <f t="shared" si="28"/>
        <v>-1041.8</v>
      </c>
      <c r="L377" s="7" t="str">
        <f>VLOOKUP(D:D,门店完成情况!B:H,7,0)</f>
        <v>是</v>
      </c>
      <c r="M377" s="7">
        <f t="shared" si="31"/>
        <v>4.4</v>
      </c>
      <c r="N377" s="7">
        <f t="shared" si="30"/>
        <v>-21</v>
      </c>
    </row>
    <row r="378" customHeight="1" spans="1:14">
      <c r="A378" s="7">
        <v>375</v>
      </c>
      <c r="B378" s="7">
        <v>12463</v>
      </c>
      <c r="C378" s="7" t="s">
        <v>816</v>
      </c>
      <c r="D378" s="7">
        <v>582</v>
      </c>
      <c r="E378" s="8" t="s">
        <v>20</v>
      </c>
      <c r="F378" s="7" t="s">
        <v>391</v>
      </c>
      <c r="G378" s="7">
        <v>787</v>
      </c>
      <c r="H378" s="6">
        <v>0</v>
      </c>
      <c r="I378" s="7">
        <v>1109.8</v>
      </c>
      <c r="J378" s="7">
        <f t="shared" si="27"/>
        <v>1109.8</v>
      </c>
      <c r="K378" s="7">
        <f t="shared" si="28"/>
        <v>322.8</v>
      </c>
      <c r="L378" s="7" t="str">
        <f>VLOOKUP(D:D,门店完成情况!B:H,7,0)</f>
        <v>是</v>
      </c>
      <c r="M378" s="7">
        <f t="shared" si="31"/>
        <v>33.3</v>
      </c>
      <c r="N378" s="7"/>
    </row>
    <row r="379" customHeight="1" spans="1:14">
      <c r="A379" s="7">
        <v>376</v>
      </c>
      <c r="B379" s="7">
        <v>10860</v>
      </c>
      <c r="C379" s="7" t="s">
        <v>817</v>
      </c>
      <c r="D379" s="7">
        <v>106399</v>
      </c>
      <c r="E379" s="8" t="s">
        <v>244</v>
      </c>
      <c r="F379" s="7" t="s">
        <v>385</v>
      </c>
      <c r="G379" s="7">
        <v>621</v>
      </c>
      <c r="H379" s="6">
        <v>288</v>
      </c>
      <c r="I379" s="7">
        <v>863.41</v>
      </c>
      <c r="J379" s="7">
        <f t="shared" si="27"/>
        <v>1151.41</v>
      </c>
      <c r="K379" s="7">
        <f t="shared" si="28"/>
        <v>530.41</v>
      </c>
      <c r="L379" s="7" t="str">
        <f>VLOOKUP(D:D,门店完成情况!B:H,7,0)</f>
        <v>是</v>
      </c>
      <c r="M379" s="7">
        <f t="shared" si="31"/>
        <v>25.9</v>
      </c>
      <c r="N379" s="7"/>
    </row>
    <row r="380" customHeight="1" spans="1:14">
      <c r="A380" s="7">
        <v>377</v>
      </c>
      <c r="B380" s="7">
        <v>12158</v>
      </c>
      <c r="C380" s="7" t="s">
        <v>818</v>
      </c>
      <c r="D380" s="7">
        <v>106399</v>
      </c>
      <c r="E380" s="8" t="s">
        <v>244</v>
      </c>
      <c r="F380" s="7" t="s">
        <v>387</v>
      </c>
      <c r="G380" s="7">
        <v>497</v>
      </c>
      <c r="H380" s="6">
        <v>42</v>
      </c>
      <c r="I380" s="7">
        <v>1040.36</v>
      </c>
      <c r="J380" s="7">
        <f t="shared" si="27"/>
        <v>1082.36</v>
      </c>
      <c r="K380" s="7">
        <f t="shared" si="28"/>
        <v>585.36</v>
      </c>
      <c r="L380" s="7" t="str">
        <f>VLOOKUP(D:D,门店完成情况!B:H,7,0)</f>
        <v>是</v>
      </c>
      <c r="M380" s="7">
        <f t="shared" si="31"/>
        <v>31.2</v>
      </c>
      <c r="N380" s="7"/>
    </row>
    <row r="381" customHeight="1" spans="1:14">
      <c r="A381" s="7">
        <v>378</v>
      </c>
      <c r="B381" s="7">
        <v>12144</v>
      </c>
      <c r="C381" s="7" t="s">
        <v>819</v>
      </c>
      <c r="D381" s="7">
        <v>106399</v>
      </c>
      <c r="E381" s="8" t="s">
        <v>244</v>
      </c>
      <c r="F381" s="7" t="s">
        <v>387</v>
      </c>
      <c r="G381" s="7">
        <v>373</v>
      </c>
      <c r="H381" s="6">
        <v>0</v>
      </c>
      <c r="I381" s="7">
        <v>1277.72</v>
      </c>
      <c r="J381" s="7">
        <f t="shared" si="27"/>
        <v>1277.72</v>
      </c>
      <c r="K381" s="7">
        <f t="shared" si="28"/>
        <v>904.72</v>
      </c>
      <c r="L381" s="7" t="str">
        <f>VLOOKUP(D:D,门店完成情况!B:H,7,0)</f>
        <v>是</v>
      </c>
      <c r="M381" s="7">
        <f t="shared" si="31"/>
        <v>38.3</v>
      </c>
      <c r="N381" s="7"/>
    </row>
    <row r="382" customHeight="1" spans="1:14">
      <c r="A382" s="7">
        <v>379</v>
      </c>
      <c r="B382" s="7">
        <v>11621</v>
      </c>
      <c r="C382" s="7" t="s">
        <v>820</v>
      </c>
      <c r="D382" s="7">
        <v>102935</v>
      </c>
      <c r="E382" s="8" t="s">
        <v>85</v>
      </c>
      <c r="F382" s="7" t="s">
        <v>385</v>
      </c>
      <c r="G382" s="7">
        <v>1363</v>
      </c>
      <c r="H382" s="6">
        <v>325</v>
      </c>
      <c r="I382" s="7">
        <v>1108.58</v>
      </c>
      <c r="J382" s="7">
        <f t="shared" si="27"/>
        <v>1433.58</v>
      </c>
      <c r="K382" s="7">
        <f t="shared" si="28"/>
        <v>70.5799999999999</v>
      </c>
      <c r="L382" s="7" t="str">
        <f>VLOOKUP(D:D,门店完成情况!B:H,7,0)</f>
        <v>是</v>
      </c>
      <c r="M382" s="7">
        <f t="shared" si="31"/>
        <v>33.3</v>
      </c>
      <c r="N382" s="7"/>
    </row>
    <row r="383" customHeight="1" spans="1:14">
      <c r="A383" s="7">
        <v>380</v>
      </c>
      <c r="B383" s="7">
        <v>11844</v>
      </c>
      <c r="C383" s="7" t="s">
        <v>821</v>
      </c>
      <c r="D383" s="7">
        <v>102935</v>
      </c>
      <c r="E383" s="8" t="s">
        <v>85</v>
      </c>
      <c r="F383" s="7" t="s">
        <v>387</v>
      </c>
      <c r="G383" s="7">
        <v>1512</v>
      </c>
      <c r="H383" s="6">
        <v>288</v>
      </c>
      <c r="I383" s="7">
        <v>864.82</v>
      </c>
      <c r="J383" s="7">
        <f t="shared" si="27"/>
        <v>1152.82</v>
      </c>
      <c r="K383" s="7">
        <f t="shared" si="28"/>
        <v>-359.18</v>
      </c>
      <c r="L383" s="7" t="str">
        <f>VLOOKUP(D:D,门店完成情况!B:H,7,0)</f>
        <v>是</v>
      </c>
      <c r="M383" s="7">
        <f t="shared" si="31"/>
        <v>25.9</v>
      </c>
      <c r="N383" s="7">
        <f t="shared" ref="N383:N387" si="32">ROUND(K383*0.02,0)</f>
        <v>-7</v>
      </c>
    </row>
    <row r="384" customHeight="1" spans="1:14">
      <c r="A384" s="7">
        <v>381</v>
      </c>
      <c r="B384" s="7">
        <v>12347</v>
      </c>
      <c r="C384" s="7" t="s">
        <v>822</v>
      </c>
      <c r="D384" s="7">
        <v>102935</v>
      </c>
      <c r="E384" s="8" t="s">
        <v>85</v>
      </c>
      <c r="F384" s="7" t="s">
        <v>387</v>
      </c>
      <c r="G384" s="7">
        <v>1512</v>
      </c>
      <c r="H384" s="6">
        <v>576</v>
      </c>
      <c r="I384" s="7">
        <v>708.2</v>
      </c>
      <c r="J384" s="7">
        <f t="shared" si="27"/>
        <v>1284.2</v>
      </c>
      <c r="K384" s="7">
        <f t="shared" si="28"/>
        <v>-227.8</v>
      </c>
      <c r="L384" s="7" t="str">
        <f>VLOOKUP(D:D,门店完成情况!B:H,7,0)</f>
        <v>是</v>
      </c>
      <c r="M384" s="7">
        <f t="shared" si="31"/>
        <v>21.2</v>
      </c>
      <c r="N384" s="7">
        <f t="shared" si="32"/>
        <v>-5</v>
      </c>
    </row>
    <row r="385" customHeight="1" spans="1:14">
      <c r="A385" s="7">
        <v>382</v>
      </c>
      <c r="B385" s="7">
        <v>12499</v>
      </c>
      <c r="C385" s="7" t="s">
        <v>823</v>
      </c>
      <c r="D385" s="7">
        <v>102935</v>
      </c>
      <c r="E385" s="8" t="s">
        <v>85</v>
      </c>
      <c r="F385" s="7" t="s">
        <v>391</v>
      </c>
      <c r="G385" s="7">
        <v>906</v>
      </c>
      <c r="H385" s="6">
        <v>317</v>
      </c>
      <c r="I385" s="7">
        <v>790.2</v>
      </c>
      <c r="J385" s="7">
        <f t="shared" si="27"/>
        <v>1107.2</v>
      </c>
      <c r="K385" s="7">
        <f t="shared" si="28"/>
        <v>201.2</v>
      </c>
      <c r="L385" s="7" t="str">
        <f>VLOOKUP(D:D,门店完成情况!B:H,7,0)</f>
        <v>是</v>
      </c>
      <c r="M385" s="7">
        <f t="shared" si="31"/>
        <v>23.7</v>
      </c>
      <c r="N385" s="7"/>
    </row>
    <row r="386" customHeight="1" spans="1:14">
      <c r="A386" s="7">
        <v>383</v>
      </c>
      <c r="B386" s="7">
        <v>11902</v>
      </c>
      <c r="C386" s="7" t="s">
        <v>824</v>
      </c>
      <c r="D386" s="7">
        <v>349</v>
      </c>
      <c r="E386" s="8" t="s">
        <v>57</v>
      </c>
      <c r="F386" s="7" t="s">
        <v>387</v>
      </c>
      <c r="G386" s="7">
        <v>712</v>
      </c>
      <c r="H386" s="6">
        <v>0</v>
      </c>
      <c r="I386" s="7">
        <v>324.75</v>
      </c>
      <c r="J386" s="7">
        <f t="shared" si="27"/>
        <v>324.75</v>
      </c>
      <c r="K386" s="7">
        <f t="shared" si="28"/>
        <v>-387.25</v>
      </c>
      <c r="L386" s="7" t="str">
        <f>VLOOKUP(D:D,门店完成情况!B:H,7,0)</f>
        <v>否</v>
      </c>
      <c r="M386" s="7"/>
      <c r="N386" s="7">
        <f t="shared" si="32"/>
        <v>-8</v>
      </c>
    </row>
    <row r="387" customHeight="1" spans="1:14">
      <c r="A387" s="7">
        <v>384</v>
      </c>
      <c r="B387" s="7">
        <v>11841</v>
      </c>
      <c r="C387" s="7" t="s">
        <v>825</v>
      </c>
      <c r="D387" s="7">
        <v>349</v>
      </c>
      <c r="E387" s="8" t="s">
        <v>57</v>
      </c>
      <c r="F387" s="7" t="s">
        <v>385</v>
      </c>
      <c r="G387" s="7">
        <v>712</v>
      </c>
      <c r="H387" s="6">
        <v>0</v>
      </c>
      <c r="I387" s="7">
        <v>119.5</v>
      </c>
      <c r="J387" s="7">
        <f t="shared" si="27"/>
        <v>119.5</v>
      </c>
      <c r="K387" s="7">
        <f t="shared" si="28"/>
        <v>-592.5</v>
      </c>
      <c r="L387" s="7" t="str">
        <f>VLOOKUP(D:D,门店完成情况!B:H,7,0)</f>
        <v>否</v>
      </c>
      <c r="M387" s="7"/>
      <c r="N387" s="7">
        <f t="shared" si="32"/>
        <v>-12</v>
      </c>
    </row>
    <row r="388" customHeight="1" spans="1:14">
      <c r="A388" s="7">
        <v>385</v>
      </c>
      <c r="B388" s="7">
        <v>12091</v>
      </c>
      <c r="C388" s="7" t="s">
        <v>826</v>
      </c>
      <c r="D388" s="7">
        <v>349</v>
      </c>
      <c r="E388" s="8" t="s">
        <v>57</v>
      </c>
      <c r="F388" s="7" t="s">
        <v>387</v>
      </c>
      <c r="G388" s="7">
        <v>712</v>
      </c>
      <c r="H388" s="6">
        <v>576</v>
      </c>
      <c r="I388" s="7">
        <v>503.4</v>
      </c>
      <c r="J388" s="7">
        <f t="shared" si="27"/>
        <v>1079.4</v>
      </c>
      <c r="K388" s="7">
        <f t="shared" si="28"/>
        <v>367.4</v>
      </c>
      <c r="L388" s="7" t="str">
        <f>VLOOKUP(D:D,门店完成情况!B:H,7,0)</f>
        <v>否</v>
      </c>
      <c r="M388" s="7"/>
      <c r="N388" s="7"/>
    </row>
    <row r="389" customHeight="1" spans="1:14">
      <c r="A389" s="7">
        <v>386</v>
      </c>
      <c r="B389" s="7">
        <v>12200</v>
      </c>
      <c r="C389" s="7" t="s">
        <v>827</v>
      </c>
      <c r="D389" s="7">
        <v>349</v>
      </c>
      <c r="E389" s="8" t="s">
        <v>57</v>
      </c>
      <c r="F389" s="7" t="s">
        <v>828</v>
      </c>
      <c r="G389" s="7">
        <v>712</v>
      </c>
      <c r="H389" s="6">
        <v>37</v>
      </c>
      <c r="I389" s="7">
        <v>759.9</v>
      </c>
      <c r="J389" s="7">
        <f t="shared" ref="J389:J452" si="33">I389+H389</f>
        <v>796.9</v>
      </c>
      <c r="K389" s="7">
        <f t="shared" ref="K389:K452" si="34">J389-G389</f>
        <v>84.9</v>
      </c>
      <c r="L389" s="7" t="str">
        <f>VLOOKUP(D:D,门店完成情况!B:H,7,0)</f>
        <v>否</v>
      </c>
      <c r="M389" s="7"/>
      <c r="N389" s="7"/>
    </row>
    <row r="390" customHeight="1" spans="1:14">
      <c r="A390" s="7">
        <v>387</v>
      </c>
      <c r="B390" s="7">
        <v>997727</v>
      </c>
      <c r="C390" s="7" t="s">
        <v>829</v>
      </c>
      <c r="D390" s="7">
        <v>339</v>
      </c>
      <c r="E390" s="8" t="s">
        <v>92</v>
      </c>
      <c r="F390" s="7" t="s">
        <v>385</v>
      </c>
      <c r="G390" s="7">
        <v>317</v>
      </c>
      <c r="H390" s="6">
        <v>0</v>
      </c>
      <c r="I390" s="7">
        <v>15</v>
      </c>
      <c r="J390" s="7">
        <f t="shared" si="33"/>
        <v>15</v>
      </c>
      <c r="K390" s="7">
        <f t="shared" si="34"/>
        <v>-302</v>
      </c>
      <c r="L390" s="7" t="str">
        <f>VLOOKUP(D:D,门店完成情况!B:H,7,0)</f>
        <v>否</v>
      </c>
      <c r="M390" s="7"/>
      <c r="N390" s="7">
        <f t="shared" ref="N390:N393" si="35">ROUND(K390*0.02,0)</f>
        <v>-6</v>
      </c>
    </row>
    <row r="391" customHeight="1" spans="1:14">
      <c r="A391" s="7">
        <v>388</v>
      </c>
      <c r="B391" s="7">
        <v>11394</v>
      </c>
      <c r="C391" s="7" t="s">
        <v>830</v>
      </c>
      <c r="D391" s="7">
        <v>339</v>
      </c>
      <c r="E391" s="8" t="s">
        <v>92</v>
      </c>
      <c r="F391" s="7" t="s">
        <v>387</v>
      </c>
      <c r="G391" s="7">
        <v>792</v>
      </c>
      <c r="H391" s="6">
        <v>15</v>
      </c>
      <c r="I391" s="7">
        <v>574.28</v>
      </c>
      <c r="J391" s="7">
        <f t="shared" si="33"/>
        <v>589.28</v>
      </c>
      <c r="K391" s="7">
        <f t="shared" si="34"/>
        <v>-202.72</v>
      </c>
      <c r="L391" s="7" t="str">
        <f>VLOOKUP(D:D,门店完成情况!B:H,7,0)</f>
        <v>否</v>
      </c>
      <c r="M391" s="7"/>
      <c r="N391" s="7">
        <f t="shared" si="35"/>
        <v>-4</v>
      </c>
    </row>
    <row r="392" customHeight="1" spans="1:14">
      <c r="A392" s="7">
        <v>389</v>
      </c>
      <c r="B392" s="7">
        <v>11765</v>
      </c>
      <c r="C392" s="7" t="s">
        <v>831</v>
      </c>
      <c r="D392" s="7">
        <v>339</v>
      </c>
      <c r="E392" s="8" t="s">
        <v>92</v>
      </c>
      <c r="F392" s="7" t="s">
        <v>387</v>
      </c>
      <c r="G392" s="7">
        <v>792</v>
      </c>
      <c r="H392" s="6">
        <v>14</v>
      </c>
      <c r="I392" s="7">
        <v>754.9</v>
      </c>
      <c r="J392" s="7">
        <f t="shared" si="33"/>
        <v>768.9</v>
      </c>
      <c r="K392" s="7">
        <f t="shared" si="34"/>
        <v>-23.1</v>
      </c>
      <c r="L392" s="7" t="str">
        <f>VLOOKUP(D:D,门店完成情况!B:H,7,0)</f>
        <v>否</v>
      </c>
      <c r="M392" s="7"/>
      <c r="N392" s="7"/>
    </row>
    <row r="393" customHeight="1" spans="1:14">
      <c r="A393" s="7">
        <v>390</v>
      </c>
      <c r="B393" s="7">
        <v>12509</v>
      </c>
      <c r="C393" s="7" t="s">
        <v>402</v>
      </c>
      <c r="D393" s="7">
        <v>339</v>
      </c>
      <c r="E393" s="8" t="s">
        <v>92</v>
      </c>
      <c r="F393" s="7" t="s">
        <v>832</v>
      </c>
      <c r="G393" s="7">
        <v>239</v>
      </c>
      <c r="H393" s="6">
        <v>14</v>
      </c>
      <c r="I393" s="7">
        <v>200</v>
      </c>
      <c r="J393" s="7">
        <f t="shared" si="33"/>
        <v>214</v>
      </c>
      <c r="K393" s="7">
        <f t="shared" si="34"/>
        <v>-25</v>
      </c>
      <c r="L393" s="7" t="str">
        <f>VLOOKUP(D:D,门店完成情况!B:H,7,0)</f>
        <v>否</v>
      </c>
      <c r="M393" s="7"/>
      <c r="N393" s="7">
        <f t="shared" si="35"/>
        <v>-1</v>
      </c>
    </row>
    <row r="394" customHeight="1" spans="1:14">
      <c r="A394" s="7">
        <v>391</v>
      </c>
      <c r="B394" s="7">
        <v>7948</v>
      </c>
      <c r="C394" s="7" t="s">
        <v>833</v>
      </c>
      <c r="D394" s="7">
        <v>56</v>
      </c>
      <c r="E394" s="8" t="s">
        <v>109</v>
      </c>
      <c r="F394" s="7" t="s">
        <v>387</v>
      </c>
      <c r="G394" s="7">
        <v>374</v>
      </c>
      <c r="H394" s="6">
        <v>590</v>
      </c>
      <c r="I394" s="7">
        <v>426</v>
      </c>
      <c r="J394" s="7">
        <f t="shared" si="33"/>
        <v>1016</v>
      </c>
      <c r="K394" s="7">
        <f t="shared" si="34"/>
        <v>642</v>
      </c>
      <c r="L394" s="7" t="str">
        <f>VLOOKUP(D:D,门店完成情况!B:H,7,0)</f>
        <v>是</v>
      </c>
      <c r="M394" s="7">
        <f t="shared" ref="M394:M396" si="36">ROUND(I394*0.03,1)</f>
        <v>12.8</v>
      </c>
      <c r="N394" s="7"/>
    </row>
    <row r="395" customHeight="1" spans="1:14">
      <c r="A395" s="7">
        <v>392</v>
      </c>
      <c r="B395" s="7">
        <v>10983</v>
      </c>
      <c r="C395" s="7" t="s">
        <v>834</v>
      </c>
      <c r="D395" s="7">
        <v>56</v>
      </c>
      <c r="E395" s="8" t="s">
        <v>109</v>
      </c>
      <c r="F395" s="7" t="s">
        <v>385</v>
      </c>
      <c r="G395" s="7">
        <v>374</v>
      </c>
      <c r="H395" s="6">
        <v>576</v>
      </c>
      <c r="I395" s="7">
        <v>258</v>
      </c>
      <c r="J395" s="7">
        <f t="shared" si="33"/>
        <v>834</v>
      </c>
      <c r="K395" s="7">
        <f t="shared" si="34"/>
        <v>460</v>
      </c>
      <c r="L395" s="7" t="str">
        <f>VLOOKUP(D:D,门店完成情况!B:H,7,0)</f>
        <v>是</v>
      </c>
      <c r="M395" s="7">
        <f t="shared" si="36"/>
        <v>7.7</v>
      </c>
      <c r="N395" s="7"/>
    </row>
    <row r="396" customHeight="1" spans="1:14">
      <c r="A396" s="7">
        <v>393</v>
      </c>
      <c r="B396" s="7">
        <v>11830</v>
      </c>
      <c r="C396" s="7" t="s">
        <v>835</v>
      </c>
      <c r="D396" s="7">
        <v>56</v>
      </c>
      <c r="E396" s="8" t="s">
        <v>109</v>
      </c>
      <c r="F396" s="7" t="s">
        <v>387</v>
      </c>
      <c r="G396" s="7">
        <v>374</v>
      </c>
      <c r="H396" s="6">
        <v>14</v>
      </c>
      <c r="I396" s="7">
        <v>575.2</v>
      </c>
      <c r="J396" s="7">
        <f t="shared" si="33"/>
        <v>589.2</v>
      </c>
      <c r="K396" s="7">
        <f t="shared" si="34"/>
        <v>215.2</v>
      </c>
      <c r="L396" s="7" t="str">
        <f>VLOOKUP(D:D,门店完成情况!B:H,7,0)</f>
        <v>是</v>
      </c>
      <c r="M396" s="7">
        <f t="shared" si="36"/>
        <v>17.3</v>
      </c>
      <c r="N396" s="7"/>
    </row>
    <row r="397" customHeight="1" spans="1:14">
      <c r="A397" s="7">
        <v>394</v>
      </c>
      <c r="B397" s="7">
        <v>990467</v>
      </c>
      <c r="C397" s="7" t="s">
        <v>836</v>
      </c>
      <c r="D397" s="7">
        <v>355</v>
      </c>
      <c r="E397" s="8" t="s">
        <v>34</v>
      </c>
      <c r="F397" s="7" t="s">
        <v>404</v>
      </c>
      <c r="G397" s="7">
        <v>945</v>
      </c>
      <c r="H397" s="6">
        <v>0</v>
      </c>
      <c r="I397" s="7">
        <v>986.48</v>
      </c>
      <c r="J397" s="7">
        <f t="shared" si="33"/>
        <v>986.48</v>
      </c>
      <c r="K397" s="7">
        <f t="shared" si="34"/>
        <v>41.48</v>
      </c>
      <c r="L397" s="7" t="str">
        <f>VLOOKUP(D:D,门店完成情况!B:H,7,0)</f>
        <v>否</v>
      </c>
      <c r="M397" s="7"/>
      <c r="N397" s="7"/>
    </row>
    <row r="398" customHeight="1" spans="1:14">
      <c r="A398" s="7">
        <v>395</v>
      </c>
      <c r="B398" s="7">
        <v>8233</v>
      </c>
      <c r="C398" s="7" t="s">
        <v>837</v>
      </c>
      <c r="D398" s="7">
        <v>355</v>
      </c>
      <c r="E398" s="8" t="s">
        <v>34</v>
      </c>
      <c r="F398" s="7" t="s">
        <v>387</v>
      </c>
      <c r="G398" s="7">
        <v>788</v>
      </c>
      <c r="H398" s="6">
        <v>25</v>
      </c>
      <c r="I398" s="7">
        <v>649.5</v>
      </c>
      <c r="J398" s="7">
        <f t="shared" si="33"/>
        <v>674.5</v>
      </c>
      <c r="K398" s="7">
        <f t="shared" si="34"/>
        <v>-113.5</v>
      </c>
      <c r="L398" s="7" t="str">
        <f>VLOOKUP(D:D,门店完成情况!B:H,7,0)</f>
        <v>否</v>
      </c>
      <c r="M398" s="7"/>
      <c r="N398" s="7">
        <f t="shared" ref="N398:N401" si="37">ROUND(K398*0.02,0)</f>
        <v>-2</v>
      </c>
    </row>
    <row r="399" customHeight="1" spans="1:14">
      <c r="A399" s="7">
        <v>396</v>
      </c>
      <c r="B399" s="7">
        <v>9895</v>
      </c>
      <c r="C399" s="7" t="s">
        <v>838</v>
      </c>
      <c r="D399" s="7">
        <v>355</v>
      </c>
      <c r="E399" s="8" t="s">
        <v>34</v>
      </c>
      <c r="F399" s="7" t="s">
        <v>385</v>
      </c>
      <c r="G399" s="7">
        <v>710</v>
      </c>
      <c r="H399" s="6">
        <v>0</v>
      </c>
      <c r="I399" s="7">
        <v>314.08</v>
      </c>
      <c r="J399" s="7">
        <f t="shared" si="33"/>
        <v>314.08</v>
      </c>
      <c r="K399" s="7">
        <f t="shared" si="34"/>
        <v>-395.92</v>
      </c>
      <c r="L399" s="7" t="str">
        <f>VLOOKUP(D:D,门店完成情况!B:H,7,0)</f>
        <v>否</v>
      </c>
      <c r="M399" s="7"/>
      <c r="N399" s="7">
        <f t="shared" si="37"/>
        <v>-8</v>
      </c>
    </row>
    <row r="400" customHeight="1" spans="1:14">
      <c r="A400" s="7">
        <v>397</v>
      </c>
      <c r="B400" s="7">
        <v>11251</v>
      </c>
      <c r="C400" s="7" t="s">
        <v>839</v>
      </c>
      <c r="D400" s="7">
        <v>355</v>
      </c>
      <c r="E400" s="8" t="s">
        <v>34</v>
      </c>
      <c r="F400" s="7" t="s">
        <v>439</v>
      </c>
      <c r="G400" s="7">
        <v>631</v>
      </c>
      <c r="H400" s="6">
        <v>576</v>
      </c>
      <c r="I400" s="7">
        <v>87</v>
      </c>
      <c r="J400" s="7">
        <f t="shared" si="33"/>
        <v>663</v>
      </c>
      <c r="K400" s="7">
        <f t="shared" si="34"/>
        <v>32</v>
      </c>
      <c r="L400" s="7" t="str">
        <f>VLOOKUP(D:D,门店完成情况!B:H,7,0)</f>
        <v>否</v>
      </c>
      <c r="M400" s="7"/>
      <c r="N400" s="7"/>
    </row>
    <row r="401" customHeight="1" spans="1:14">
      <c r="A401" s="7">
        <v>398</v>
      </c>
      <c r="B401" s="7">
        <v>12492</v>
      </c>
      <c r="C401" s="7" t="s">
        <v>840</v>
      </c>
      <c r="D401" s="7">
        <v>355</v>
      </c>
      <c r="E401" s="8" t="s">
        <v>34</v>
      </c>
      <c r="F401" s="7" t="s">
        <v>391</v>
      </c>
      <c r="G401" s="7">
        <v>315</v>
      </c>
      <c r="H401" s="6">
        <v>288</v>
      </c>
      <c r="I401" s="7">
        <v>15</v>
      </c>
      <c r="J401" s="7">
        <f t="shared" si="33"/>
        <v>303</v>
      </c>
      <c r="K401" s="7">
        <f t="shared" si="34"/>
        <v>-12</v>
      </c>
      <c r="L401" s="7" t="str">
        <f>VLOOKUP(D:D,门店完成情况!B:H,7,0)</f>
        <v>否</v>
      </c>
      <c r="M401" s="7"/>
      <c r="N401" s="7"/>
    </row>
    <row r="402" customHeight="1" spans="1:14">
      <c r="A402" s="7">
        <v>399</v>
      </c>
      <c r="B402" s="7">
        <v>11004</v>
      </c>
      <c r="C402" s="7" t="s">
        <v>841</v>
      </c>
      <c r="D402" s="7">
        <v>733</v>
      </c>
      <c r="E402" s="8" t="s">
        <v>107</v>
      </c>
      <c r="F402" s="7" t="s">
        <v>542</v>
      </c>
      <c r="G402" s="7">
        <v>756</v>
      </c>
      <c r="H402" s="6">
        <v>1152</v>
      </c>
      <c r="I402" s="7">
        <v>834.29</v>
      </c>
      <c r="J402" s="7">
        <f t="shared" si="33"/>
        <v>1986.29</v>
      </c>
      <c r="K402" s="7">
        <f t="shared" si="34"/>
        <v>1230.29</v>
      </c>
      <c r="L402" s="7" t="str">
        <f>VLOOKUP(D:D,门店完成情况!B:H,7,0)</f>
        <v>是</v>
      </c>
      <c r="M402" s="7">
        <f t="shared" ref="M402:M416" si="38">ROUND(I402*0.03,1)</f>
        <v>25</v>
      </c>
      <c r="N402" s="7"/>
    </row>
    <row r="403" customHeight="1" spans="1:14">
      <c r="A403" s="7">
        <v>400</v>
      </c>
      <c r="B403" s="7">
        <v>12213</v>
      </c>
      <c r="C403" s="7" t="s">
        <v>842</v>
      </c>
      <c r="D403" s="7">
        <v>733</v>
      </c>
      <c r="E403" s="8" t="s">
        <v>107</v>
      </c>
      <c r="F403" s="7" t="s">
        <v>391</v>
      </c>
      <c r="G403" s="7">
        <v>600</v>
      </c>
      <c r="H403" s="6">
        <v>0</v>
      </c>
      <c r="I403" s="7">
        <v>378.5</v>
      </c>
      <c r="J403" s="7">
        <f t="shared" si="33"/>
        <v>378.5</v>
      </c>
      <c r="K403" s="7">
        <f t="shared" si="34"/>
        <v>-221.5</v>
      </c>
      <c r="L403" s="7" t="str">
        <f>VLOOKUP(D:D,门店完成情况!B:H,7,0)</f>
        <v>是</v>
      </c>
      <c r="M403" s="7">
        <f t="shared" si="38"/>
        <v>11.4</v>
      </c>
      <c r="N403" s="7">
        <f>ROUND(K403*0.02/2,0)</f>
        <v>-2</v>
      </c>
    </row>
    <row r="404" customHeight="1" spans="1:14">
      <c r="A404" s="7">
        <v>401</v>
      </c>
      <c r="B404" s="7">
        <v>12393</v>
      </c>
      <c r="C404" s="7" t="s">
        <v>843</v>
      </c>
      <c r="D404" s="7">
        <v>733</v>
      </c>
      <c r="E404" s="8" t="s">
        <v>107</v>
      </c>
      <c r="F404" s="7" t="s">
        <v>391</v>
      </c>
      <c r="G404" s="7">
        <v>600</v>
      </c>
      <c r="H404" s="6">
        <v>0</v>
      </c>
      <c r="I404" s="7">
        <v>88</v>
      </c>
      <c r="J404" s="7">
        <f t="shared" si="33"/>
        <v>88</v>
      </c>
      <c r="K404" s="7">
        <f t="shared" si="34"/>
        <v>-512</v>
      </c>
      <c r="L404" s="7" t="str">
        <f>VLOOKUP(D:D,门店完成情况!B:H,7,0)</f>
        <v>是</v>
      </c>
      <c r="M404" s="7">
        <f t="shared" si="38"/>
        <v>2.6</v>
      </c>
      <c r="N404" s="7">
        <f>ROUND(K404*0.02/2,0)</f>
        <v>-5</v>
      </c>
    </row>
    <row r="405" customHeight="1" spans="1:14">
      <c r="A405" s="7">
        <v>402</v>
      </c>
      <c r="B405" s="7">
        <v>5501</v>
      </c>
      <c r="C405" s="7" t="s">
        <v>844</v>
      </c>
      <c r="D405" s="7">
        <v>573</v>
      </c>
      <c r="E405" s="8" t="s">
        <v>106</v>
      </c>
      <c r="F405" s="7" t="s">
        <v>385</v>
      </c>
      <c r="G405" s="7">
        <v>779</v>
      </c>
      <c r="H405" s="6">
        <v>576</v>
      </c>
      <c r="I405" s="7">
        <v>859.65</v>
      </c>
      <c r="J405" s="7">
        <f t="shared" si="33"/>
        <v>1435.65</v>
      </c>
      <c r="K405" s="7">
        <f t="shared" si="34"/>
        <v>656.65</v>
      </c>
      <c r="L405" s="7" t="str">
        <f>VLOOKUP(D:D,门店完成情况!B:H,7,0)</f>
        <v>是</v>
      </c>
      <c r="M405" s="7">
        <f t="shared" si="38"/>
        <v>25.8</v>
      </c>
      <c r="N405" s="7"/>
    </row>
    <row r="406" customHeight="1" spans="1:14">
      <c r="A406" s="7">
        <v>403</v>
      </c>
      <c r="B406" s="7">
        <v>12108</v>
      </c>
      <c r="C406" s="7" t="s">
        <v>845</v>
      </c>
      <c r="D406" s="7">
        <v>573</v>
      </c>
      <c r="E406" s="8" t="s">
        <v>106</v>
      </c>
      <c r="F406" s="7" t="s">
        <v>387</v>
      </c>
      <c r="G406" s="7">
        <v>779</v>
      </c>
      <c r="H406" s="6">
        <v>1217</v>
      </c>
      <c r="I406" s="7">
        <v>595.93</v>
      </c>
      <c r="J406" s="7">
        <f t="shared" si="33"/>
        <v>1812.93</v>
      </c>
      <c r="K406" s="7">
        <f t="shared" si="34"/>
        <v>1033.93</v>
      </c>
      <c r="L406" s="7" t="str">
        <f>VLOOKUP(D:D,门店完成情况!B:H,7,0)</f>
        <v>是</v>
      </c>
      <c r="M406" s="7">
        <f t="shared" si="38"/>
        <v>17.9</v>
      </c>
      <c r="N406" s="7"/>
    </row>
    <row r="407" customHeight="1" spans="1:14">
      <c r="A407" s="7">
        <v>404</v>
      </c>
      <c r="B407" s="7">
        <v>12446</v>
      </c>
      <c r="C407" s="7" t="s">
        <v>846</v>
      </c>
      <c r="D407" s="7">
        <v>573</v>
      </c>
      <c r="E407" s="8" t="s">
        <v>106</v>
      </c>
      <c r="F407" s="7" t="s">
        <v>391</v>
      </c>
      <c r="G407" s="7">
        <v>300</v>
      </c>
      <c r="H407" s="6">
        <v>0</v>
      </c>
      <c r="I407" s="7">
        <v>193.05</v>
      </c>
      <c r="J407" s="7">
        <f t="shared" si="33"/>
        <v>193.05</v>
      </c>
      <c r="K407" s="7">
        <f t="shared" si="34"/>
        <v>-106.95</v>
      </c>
      <c r="L407" s="7" t="str">
        <f>VLOOKUP(D:D,门店完成情况!B:H,7,0)</f>
        <v>是</v>
      </c>
      <c r="M407" s="7">
        <f t="shared" si="38"/>
        <v>5.8</v>
      </c>
      <c r="N407" s="7">
        <f>ROUND(K407*0.02/2,0)</f>
        <v>-1</v>
      </c>
    </row>
    <row r="408" customHeight="1" spans="1:14">
      <c r="A408" s="7">
        <v>405</v>
      </c>
      <c r="B408" s="7">
        <v>5344</v>
      </c>
      <c r="C408" s="7" t="s">
        <v>847</v>
      </c>
      <c r="D408" s="7">
        <v>379</v>
      </c>
      <c r="E408" s="8" t="s">
        <v>47</v>
      </c>
      <c r="F408" s="7" t="s">
        <v>387</v>
      </c>
      <c r="G408" s="7">
        <v>811</v>
      </c>
      <c r="H408" s="6">
        <v>90</v>
      </c>
      <c r="I408" s="7">
        <v>822.51</v>
      </c>
      <c r="J408" s="7">
        <f t="shared" si="33"/>
        <v>912.51</v>
      </c>
      <c r="K408" s="7">
        <f t="shared" si="34"/>
        <v>101.51</v>
      </c>
      <c r="L408" s="7" t="str">
        <f>VLOOKUP(D:D,门店完成情况!B:H,7,0)</f>
        <v>是</v>
      </c>
      <c r="M408" s="7">
        <f t="shared" si="38"/>
        <v>24.7</v>
      </c>
      <c r="N408" s="7"/>
    </row>
    <row r="409" customHeight="1" spans="1:14">
      <c r="A409" s="7">
        <v>406</v>
      </c>
      <c r="B409" s="7">
        <v>6830</v>
      </c>
      <c r="C409" s="7" t="s">
        <v>848</v>
      </c>
      <c r="D409" s="7">
        <v>379</v>
      </c>
      <c r="E409" s="8" t="s">
        <v>47</v>
      </c>
      <c r="F409" s="7" t="s">
        <v>385</v>
      </c>
      <c r="G409" s="7">
        <v>811</v>
      </c>
      <c r="H409" s="6">
        <v>0</v>
      </c>
      <c r="I409" s="7">
        <v>1536.72</v>
      </c>
      <c r="J409" s="7">
        <f t="shared" si="33"/>
        <v>1536.72</v>
      </c>
      <c r="K409" s="7">
        <f t="shared" si="34"/>
        <v>725.72</v>
      </c>
      <c r="L409" s="7" t="str">
        <f>VLOOKUP(D:D,门店完成情况!B:H,7,0)</f>
        <v>是</v>
      </c>
      <c r="M409" s="7">
        <f t="shared" si="38"/>
        <v>46.1</v>
      </c>
      <c r="N409" s="7"/>
    </row>
    <row r="410" customHeight="1" spans="1:14">
      <c r="A410" s="7">
        <v>407</v>
      </c>
      <c r="B410" s="7">
        <v>6831</v>
      </c>
      <c r="C410" s="7" t="s">
        <v>849</v>
      </c>
      <c r="D410" s="7">
        <v>379</v>
      </c>
      <c r="E410" s="8" t="s">
        <v>47</v>
      </c>
      <c r="F410" s="7" t="s">
        <v>387</v>
      </c>
      <c r="G410" s="7">
        <v>811</v>
      </c>
      <c r="H410" s="6">
        <v>255</v>
      </c>
      <c r="I410" s="7">
        <v>769.5</v>
      </c>
      <c r="J410" s="7">
        <f t="shared" si="33"/>
        <v>1024.5</v>
      </c>
      <c r="K410" s="7">
        <f t="shared" si="34"/>
        <v>213.5</v>
      </c>
      <c r="L410" s="7" t="str">
        <f>VLOOKUP(D:D,门店完成情况!B:H,7,0)</f>
        <v>是</v>
      </c>
      <c r="M410" s="7">
        <f t="shared" si="38"/>
        <v>23.1</v>
      </c>
      <c r="N410" s="7"/>
    </row>
    <row r="411" customHeight="1" spans="1:14">
      <c r="A411" s="7">
        <v>408</v>
      </c>
      <c r="B411" s="7">
        <v>12206</v>
      </c>
      <c r="C411" s="7" t="s">
        <v>850</v>
      </c>
      <c r="D411" s="7">
        <v>379</v>
      </c>
      <c r="E411" s="8" t="s">
        <v>47</v>
      </c>
      <c r="F411" s="7" t="s">
        <v>391</v>
      </c>
      <c r="G411" s="7">
        <v>487</v>
      </c>
      <c r="H411" s="6">
        <v>288</v>
      </c>
      <c r="I411" s="7">
        <v>993.36</v>
      </c>
      <c r="J411" s="7">
        <f t="shared" si="33"/>
        <v>1281.36</v>
      </c>
      <c r="K411" s="7">
        <f t="shared" si="34"/>
        <v>794.36</v>
      </c>
      <c r="L411" s="7" t="str">
        <f>VLOOKUP(D:D,门店完成情况!B:H,7,0)</f>
        <v>是</v>
      </c>
      <c r="M411" s="7">
        <f t="shared" si="38"/>
        <v>29.8</v>
      </c>
      <c r="N411" s="7"/>
    </row>
    <row r="412" customHeight="1" spans="1:14">
      <c r="A412" s="7">
        <v>409</v>
      </c>
      <c r="B412" s="7">
        <v>12207</v>
      </c>
      <c r="C412" s="7" t="s">
        <v>851</v>
      </c>
      <c r="D412" s="7">
        <v>379</v>
      </c>
      <c r="E412" s="8" t="s">
        <v>47</v>
      </c>
      <c r="F412" s="7" t="s">
        <v>391</v>
      </c>
      <c r="G412" s="7">
        <v>487</v>
      </c>
      <c r="H412" s="6">
        <v>0</v>
      </c>
      <c r="I412" s="7">
        <v>84.5</v>
      </c>
      <c r="J412" s="7">
        <f t="shared" si="33"/>
        <v>84.5</v>
      </c>
      <c r="K412" s="7">
        <f t="shared" si="34"/>
        <v>-402.5</v>
      </c>
      <c r="L412" s="7" t="str">
        <f>VLOOKUP(D:D,门店完成情况!B:H,7,0)</f>
        <v>是</v>
      </c>
      <c r="M412" s="7">
        <f t="shared" si="38"/>
        <v>2.5</v>
      </c>
      <c r="N412" s="7">
        <f>ROUND(K412*0.02/2,0)</f>
        <v>-4</v>
      </c>
    </row>
    <row r="413" customHeight="1" spans="1:14">
      <c r="A413" s="7">
        <v>410</v>
      </c>
      <c r="B413" s="7">
        <v>8075</v>
      </c>
      <c r="C413" s="7" t="s">
        <v>852</v>
      </c>
      <c r="D413" s="7">
        <v>373</v>
      </c>
      <c r="E413" s="8" t="s">
        <v>35</v>
      </c>
      <c r="F413" s="7" t="s">
        <v>387</v>
      </c>
      <c r="G413" s="7">
        <v>1275</v>
      </c>
      <c r="H413" s="6">
        <v>0.01</v>
      </c>
      <c r="I413" s="7">
        <v>1253.6</v>
      </c>
      <c r="J413" s="7">
        <f t="shared" si="33"/>
        <v>1253.61</v>
      </c>
      <c r="K413" s="7">
        <f t="shared" si="34"/>
        <v>-21.3900000000001</v>
      </c>
      <c r="L413" s="7" t="str">
        <f>VLOOKUP(D:D,门店完成情况!B:H,7,0)</f>
        <v>是</v>
      </c>
      <c r="M413" s="7">
        <f t="shared" si="38"/>
        <v>37.6</v>
      </c>
      <c r="N413" s="7"/>
    </row>
    <row r="414" customHeight="1" spans="1:14">
      <c r="A414" s="7">
        <v>411</v>
      </c>
      <c r="B414" s="7">
        <v>8903</v>
      </c>
      <c r="C414" s="7" t="s">
        <v>853</v>
      </c>
      <c r="D414" s="7">
        <v>373</v>
      </c>
      <c r="E414" s="8" t="s">
        <v>35</v>
      </c>
      <c r="F414" s="7" t="s">
        <v>625</v>
      </c>
      <c r="G414" s="7">
        <v>1148</v>
      </c>
      <c r="H414" s="6">
        <v>0</v>
      </c>
      <c r="I414" s="7">
        <v>870.5</v>
      </c>
      <c r="J414" s="7">
        <f t="shared" si="33"/>
        <v>870.5</v>
      </c>
      <c r="K414" s="7">
        <f t="shared" si="34"/>
        <v>-277.5</v>
      </c>
      <c r="L414" s="7" t="str">
        <f>VLOOKUP(D:D,门店完成情况!B:H,7,0)</f>
        <v>是</v>
      </c>
      <c r="M414" s="7">
        <f t="shared" si="38"/>
        <v>26.1</v>
      </c>
      <c r="N414" s="7">
        <f t="shared" ref="N412:N414" si="39">ROUND(K414*0.02,0)</f>
        <v>-6</v>
      </c>
    </row>
    <row r="415" customHeight="1" spans="1:14">
      <c r="A415" s="7">
        <v>412</v>
      </c>
      <c r="B415" s="7">
        <v>12349</v>
      </c>
      <c r="C415" s="7" t="s">
        <v>854</v>
      </c>
      <c r="D415" s="7">
        <v>373</v>
      </c>
      <c r="E415" s="8" t="s">
        <v>35</v>
      </c>
      <c r="F415" s="7" t="s">
        <v>387</v>
      </c>
      <c r="G415" s="7">
        <v>766</v>
      </c>
      <c r="H415" s="6">
        <v>28</v>
      </c>
      <c r="I415" s="7">
        <v>1219.79</v>
      </c>
      <c r="J415" s="7">
        <f t="shared" si="33"/>
        <v>1247.79</v>
      </c>
      <c r="K415" s="7">
        <f t="shared" si="34"/>
        <v>481.79</v>
      </c>
      <c r="L415" s="7" t="str">
        <f>VLOOKUP(D:D,门店完成情况!B:H,7,0)</f>
        <v>是</v>
      </c>
      <c r="M415" s="7">
        <f t="shared" si="38"/>
        <v>36.6</v>
      </c>
      <c r="N415" s="7"/>
    </row>
    <row r="416" customHeight="1" spans="1:14">
      <c r="A416" s="7">
        <v>413</v>
      </c>
      <c r="B416" s="7">
        <v>12507</v>
      </c>
      <c r="C416" s="7" t="s">
        <v>855</v>
      </c>
      <c r="D416" s="7">
        <v>373</v>
      </c>
      <c r="E416" s="8" t="s">
        <v>35</v>
      </c>
      <c r="F416" s="7" t="s">
        <v>856</v>
      </c>
      <c r="G416" s="7">
        <v>511</v>
      </c>
      <c r="H416" s="6">
        <v>0</v>
      </c>
      <c r="I416" s="7">
        <v>476.25</v>
      </c>
      <c r="J416" s="7">
        <f t="shared" si="33"/>
        <v>476.25</v>
      </c>
      <c r="K416" s="7">
        <f t="shared" si="34"/>
        <v>-34.75</v>
      </c>
      <c r="L416" s="7" t="str">
        <f>VLOOKUP(D:D,门店完成情况!B:H,7,0)</f>
        <v>是</v>
      </c>
      <c r="M416" s="7">
        <f t="shared" si="38"/>
        <v>14.3</v>
      </c>
      <c r="N416" s="7"/>
    </row>
    <row r="417" customHeight="1" spans="1:14">
      <c r="A417" s="7">
        <v>414</v>
      </c>
      <c r="B417" s="7">
        <v>11863</v>
      </c>
      <c r="C417" s="7" t="s">
        <v>857</v>
      </c>
      <c r="D417" s="7">
        <v>104429</v>
      </c>
      <c r="E417" s="8" t="s">
        <v>115</v>
      </c>
      <c r="F417" s="7" t="s">
        <v>439</v>
      </c>
      <c r="G417" s="7">
        <v>500</v>
      </c>
      <c r="H417" s="6">
        <v>14</v>
      </c>
      <c r="I417" s="7">
        <v>210.22</v>
      </c>
      <c r="J417" s="7">
        <f t="shared" si="33"/>
        <v>224.22</v>
      </c>
      <c r="K417" s="7">
        <f t="shared" si="34"/>
        <v>-275.78</v>
      </c>
      <c r="L417" s="7" t="str">
        <f>VLOOKUP(D:D,门店完成情况!B:H,7,0)</f>
        <v>否</v>
      </c>
      <c r="M417" s="7"/>
      <c r="N417" s="7">
        <f t="shared" ref="N416:N418" si="40">ROUND(K417*0.02,0)</f>
        <v>-6</v>
      </c>
    </row>
    <row r="418" customHeight="1" spans="1:14">
      <c r="A418" s="7">
        <v>415</v>
      </c>
      <c r="B418" s="7">
        <v>12441</v>
      </c>
      <c r="C418" s="7" t="s">
        <v>858</v>
      </c>
      <c r="D418" s="7">
        <v>104429</v>
      </c>
      <c r="E418" s="8" t="s">
        <v>115</v>
      </c>
      <c r="F418" s="7" t="s">
        <v>859</v>
      </c>
      <c r="G418" s="7">
        <v>250</v>
      </c>
      <c r="H418" s="6">
        <v>0</v>
      </c>
      <c r="I418" s="7">
        <v>66</v>
      </c>
      <c r="J418" s="7">
        <f t="shared" si="33"/>
        <v>66</v>
      </c>
      <c r="K418" s="7">
        <f t="shared" si="34"/>
        <v>-184</v>
      </c>
      <c r="L418" s="7" t="str">
        <f>VLOOKUP(D:D,门店完成情况!B:H,7,0)</f>
        <v>否</v>
      </c>
      <c r="M418" s="7"/>
      <c r="N418" s="7">
        <f>ROUND(K418*0.02/2,0)</f>
        <v>-2</v>
      </c>
    </row>
    <row r="419" customHeight="1" spans="1:14">
      <c r="A419" s="7">
        <v>416</v>
      </c>
      <c r="B419" s="7">
        <v>12255</v>
      </c>
      <c r="C419" s="7" t="s">
        <v>860</v>
      </c>
      <c r="D419" s="7">
        <v>104429</v>
      </c>
      <c r="E419" s="8" t="s">
        <v>115</v>
      </c>
      <c r="F419" s="7" t="s">
        <v>385</v>
      </c>
      <c r="G419" s="7">
        <v>450</v>
      </c>
      <c r="H419" s="6">
        <v>37</v>
      </c>
      <c r="I419" s="7">
        <v>565.72</v>
      </c>
      <c r="J419" s="7">
        <f t="shared" si="33"/>
        <v>602.72</v>
      </c>
      <c r="K419" s="7">
        <f t="shared" si="34"/>
        <v>152.72</v>
      </c>
      <c r="L419" s="7" t="str">
        <f>VLOOKUP(D:D,门店完成情况!B:H,7,0)</f>
        <v>否</v>
      </c>
      <c r="M419" s="7"/>
      <c r="N419" s="7"/>
    </row>
    <row r="420" customHeight="1" spans="1:14">
      <c r="A420" s="7">
        <v>417</v>
      </c>
      <c r="B420" s="7">
        <v>12219</v>
      </c>
      <c r="C420" s="7" t="s">
        <v>861</v>
      </c>
      <c r="D420" s="7">
        <v>104429</v>
      </c>
      <c r="E420" s="8" t="s">
        <v>115</v>
      </c>
      <c r="F420" s="7" t="s">
        <v>391</v>
      </c>
      <c r="G420" s="7">
        <v>300</v>
      </c>
      <c r="H420" s="6">
        <v>15</v>
      </c>
      <c r="I420" s="7">
        <v>395.55</v>
      </c>
      <c r="J420" s="7">
        <f t="shared" si="33"/>
        <v>410.55</v>
      </c>
      <c r="K420" s="7">
        <f t="shared" si="34"/>
        <v>110.55</v>
      </c>
      <c r="L420" s="7" t="str">
        <f>VLOOKUP(D:D,门店完成情况!B:H,7,0)</f>
        <v>否</v>
      </c>
      <c r="M420" s="7"/>
      <c r="N420" s="7"/>
    </row>
    <row r="421" customHeight="1" spans="1:14">
      <c r="A421" s="7">
        <v>418</v>
      </c>
      <c r="B421" s="7">
        <v>11776</v>
      </c>
      <c r="C421" s="7" t="s">
        <v>862</v>
      </c>
      <c r="D421" s="7">
        <v>106569</v>
      </c>
      <c r="E421" s="8" t="s">
        <v>133</v>
      </c>
      <c r="F421" s="7" t="s">
        <v>385</v>
      </c>
      <c r="G421" s="7">
        <v>1424</v>
      </c>
      <c r="H421" s="6">
        <v>618</v>
      </c>
      <c r="I421" s="7">
        <v>1189.48</v>
      </c>
      <c r="J421" s="7">
        <f t="shared" si="33"/>
        <v>1807.48</v>
      </c>
      <c r="K421" s="7">
        <f t="shared" si="34"/>
        <v>383.48</v>
      </c>
      <c r="L421" s="7" t="str">
        <f>VLOOKUP(D:D,门店完成情况!B:H,7,0)</f>
        <v>是</v>
      </c>
      <c r="M421" s="7">
        <f t="shared" ref="M421:M426" si="41">ROUND(I421*0.03,1)</f>
        <v>35.7</v>
      </c>
      <c r="N421" s="7"/>
    </row>
    <row r="422" customHeight="1" spans="1:14">
      <c r="A422" s="7">
        <v>419</v>
      </c>
      <c r="B422" s="7">
        <v>12157</v>
      </c>
      <c r="C422" s="7" t="s">
        <v>863</v>
      </c>
      <c r="D422" s="7">
        <v>106569</v>
      </c>
      <c r="E422" s="8" t="s">
        <v>133</v>
      </c>
      <c r="F422" s="7" t="s">
        <v>387</v>
      </c>
      <c r="G422" s="7">
        <v>1139</v>
      </c>
      <c r="H422" s="6">
        <v>590</v>
      </c>
      <c r="I422" s="7">
        <v>844.3</v>
      </c>
      <c r="J422" s="7">
        <f t="shared" si="33"/>
        <v>1434.3</v>
      </c>
      <c r="K422" s="7">
        <f t="shared" si="34"/>
        <v>295.3</v>
      </c>
      <c r="L422" s="7" t="str">
        <f>VLOOKUP(D:D,门店完成情况!B:H,7,0)</f>
        <v>是</v>
      </c>
      <c r="M422" s="7">
        <f t="shared" si="41"/>
        <v>25.3</v>
      </c>
      <c r="N422" s="7"/>
    </row>
    <row r="423" customHeight="1" spans="1:14">
      <c r="A423" s="7">
        <v>420</v>
      </c>
      <c r="B423" s="7">
        <v>12135</v>
      </c>
      <c r="C423" s="7" t="s">
        <v>864</v>
      </c>
      <c r="D423" s="7">
        <v>106569</v>
      </c>
      <c r="E423" s="8" t="s">
        <v>133</v>
      </c>
      <c r="F423" s="7" t="s">
        <v>387</v>
      </c>
      <c r="G423" s="7">
        <v>1424</v>
      </c>
      <c r="H423" s="6">
        <v>288</v>
      </c>
      <c r="I423" s="7">
        <v>1759.26</v>
      </c>
      <c r="J423" s="7">
        <f t="shared" si="33"/>
        <v>2047.26</v>
      </c>
      <c r="K423" s="7">
        <f t="shared" si="34"/>
        <v>623.26</v>
      </c>
      <c r="L423" s="7" t="str">
        <f>VLOOKUP(D:D,门店完成情况!B:H,7,0)</f>
        <v>是</v>
      </c>
      <c r="M423" s="7">
        <f t="shared" si="41"/>
        <v>52.8</v>
      </c>
      <c r="N423" s="7"/>
    </row>
    <row r="424" customHeight="1" spans="1:14">
      <c r="A424" s="7">
        <v>421</v>
      </c>
      <c r="B424" s="7">
        <v>12452</v>
      </c>
      <c r="C424" s="7" t="s">
        <v>865</v>
      </c>
      <c r="D424" s="7">
        <v>106569</v>
      </c>
      <c r="E424" s="8" t="s">
        <v>133</v>
      </c>
      <c r="F424" s="7" t="s">
        <v>391</v>
      </c>
      <c r="G424" s="7">
        <v>713</v>
      </c>
      <c r="H424" s="6">
        <v>618</v>
      </c>
      <c r="I424" s="7">
        <v>250</v>
      </c>
      <c r="J424" s="7">
        <f t="shared" si="33"/>
        <v>868</v>
      </c>
      <c r="K424" s="7">
        <f t="shared" si="34"/>
        <v>155</v>
      </c>
      <c r="L424" s="7" t="str">
        <f>VLOOKUP(D:D,门店完成情况!B:H,7,0)</f>
        <v>是</v>
      </c>
      <c r="M424" s="7">
        <f t="shared" si="41"/>
        <v>7.5</v>
      </c>
      <c r="N424" s="7"/>
    </row>
    <row r="425" customHeight="1" spans="1:14">
      <c r="A425" s="7">
        <v>422</v>
      </c>
      <c r="B425" s="7">
        <v>7369</v>
      </c>
      <c r="C425" s="7" t="s">
        <v>866</v>
      </c>
      <c r="D425" s="7">
        <v>105396</v>
      </c>
      <c r="E425" s="8" t="s">
        <v>125</v>
      </c>
      <c r="F425" s="7" t="s">
        <v>387</v>
      </c>
      <c r="G425" s="7">
        <v>692</v>
      </c>
      <c r="H425" s="6">
        <v>15</v>
      </c>
      <c r="I425" s="7">
        <v>781.1</v>
      </c>
      <c r="J425" s="7">
        <f t="shared" si="33"/>
        <v>796.1</v>
      </c>
      <c r="K425" s="7">
        <f t="shared" si="34"/>
        <v>104.1</v>
      </c>
      <c r="L425" s="7" t="str">
        <f>VLOOKUP(D:D,门店完成情况!B:H,7,0)</f>
        <v>是</v>
      </c>
      <c r="M425" s="7">
        <f t="shared" si="41"/>
        <v>23.4</v>
      </c>
      <c r="N425" s="7"/>
    </row>
    <row r="426" customHeight="1" spans="1:14">
      <c r="A426" s="7">
        <v>423</v>
      </c>
      <c r="B426" s="7">
        <v>12481</v>
      </c>
      <c r="C426" s="7" t="s">
        <v>867</v>
      </c>
      <c r="D426" s="7">
        <v>105396</v>
      </c>
      <c r="E426" s="8" t="s">
        <v>125</v>
      </c>
      <c r="F426" s="7" t="s">
        <v>391</v>
      </c>
      <c r="G426" s="7">
        <v>208</v>
      </c>
      <c r="H426" s="6">
        <v>0</v>
      </c>
      <c r="I426" s="7">
        <v>146.1</v>
      </c>
      <c r="J426" s="7">
        <f t="shared" si="33"/>
        <v>146.1</v>
      </c>
      <c r="K426" s="7">
        <f t="shared" si="34"/>
        <v>-61.9</v>
      </c>
      <c r="L426" s="7" t="str">
        <f>VLOOKUP(D:D,门店完成情况!B:H,7,0)</f>
        <v>是</v>
      </c>
      <c r="M426" s="7">
        <f t="shared" si="41"/>
        <v>4.4</v>
      </c>
      <c r="N426" s="7">
        <f>ROUND(K426*0.02/2,0)</f>
        <v>-1</v>
      </c>
    </row>
    <row r="427" customHeight="1" spans="1:14">
      <c r="A427" s="7">
        <v>424</v>
      </c>
      <c r="B427" s="7">
        <v>11686</v>
      </c>
      <c r="C427" s="7" t="s">
        <v>868</v>
      </c>
      <c r="D427" s="7">
        <v>102565</v>
      </c>
      <c r="E427" s="8" t="s">
        <v>74</v>
      </c>
      <c r="F427" s="7" t="s">
        <v>385</v>
      </c>
      <c r="G427" s="7">
        <v>1493.6</v>
      </c>
      <c r="H427" s="6">
        <v>1152</v>
      </c>
      <c r="I427" s="7">
        <v>542.3</v>
      </c>
      <c r="J427" s="7">
        <f t="shared" si="33"/>
        <v>1694.3</v>
      </c>
      <c r="K427" s="7">
        <f t="shared" si="34"/>
        <v>200.7</v>
      </c>
      <c r="L427" s="7" t="str">
        <f>VLOOKUP(D:D,门店完成情况!B:H,7,0)</f>
        <v>否</v>
      </c>
      <c r="M427" s="7"/>
      <c r="N427" s="7"/>
    </row>
    <row r="428" customHeight="1" spans="1:14">
      <c r="A428" s="7">
        <v>425</v>
      </c>
      <c r="B428" s="7">
        <v>11880</v>
      </c>
      <c r="C428" s="7" t="s">
        <v>869</v>
      </c>
      <c r="D428" s="7">
        <v>102565</v>
      </c>
      <c r="E428" s="8" t="s">
        <v>74</v>
      </c>
      <c r="F428" s="7" t="s">
        <v>387</v>
      </c>
      <c r="G428" s="7">
        <v>1493.6</v>
      </c>
      <c r="H428" s="6">
        <v>576.01</v>
      </c>
      <c r="I428" s="7">
        <v>348.51</v>
      </c>
      <c r="J428" s="7">
        <f t="shared" si="33"/>
        <v>924.52</v>
      </c>
      <c r="K428" s="7">
        <f t="shared" si="34"/>
        <v>-569.08</v>
      </c>
      <c r="L428" s="7" t="str">
        <f>VLOOKUP(D:D,门店完成情况!B:H,7,0)</f>
        <v>否</v>
      </c>
      <c r="M428" s="7"/>
      <c r="N428" s="7">
        <f>ROUND(K428*0.02,0)</f>
        <v>-11</v>
      </c>
    </row>
    <row r="429" customHeight="1" spans="1:14">
      <c r="A429" s="7">
        <v>426</v>
      </c>
      <c r="B429" s="7">
        <v>12479</v>
      </c>
      <c r="C429" s="7" t="s">
        <v>870</v>
      </c>
      <c r="D429" s="7">
        <v>102565</v>
      </c>
      <c r="E429" s="8" t="s">
        <v>74</v>
      </c>
      <c r="F429" s="7" t="s">
        <v>391</v>
      </c>
      <c r="G429" s="7">
        <v>497.8</v>
      </c>
      <c r="H429" s="6">
        <v>0</v>
      </c>
      <c r="I429" s="7">
        <v>133.5</v>
      </c>
      <c r="J429" s="7">
        <f t="shared" si="33"/>
        <v>133.5</v>
      </c>
      <c r="K429" s="7">
        <f t="shared" si="34"/>
        <v>-364.3</v>
      </c>
      <c r="L429" s="7" t="str">
        <f>VLOOKUP(D:D,门店完成情况!B:H,7,0)</f>
        <v>否</v>
      </c>
      <c r="M429" s="7"/>
      <c r="N429" s="7">
        <f>ROUND(K429*0.02/2,0)</f>
        <v>-4</v>
      </c>
    </row>
    <row r="430" customHeight="1" spans="1:14">
      <c r="A430" s="7">
        <v>427</v>
      </c>
      <c r="B430" s="7">
        <v>8957</v>
      </c>
      <c r="C430" s="7" t="s">
        <v>871</v>
      </c>
      <c r="D430" s="7">
        <v>744</v>
      </c>
      <c r="E430" s="8" t="s">
        <v>38</v>
      </c>
      <c r="F430" s="7" t="s">
        <v>385</v>
      </c>
      <c r="G430" s="7">
        <v>872</v>
      </c>
      <c r="H430" s="6">
        <v>14</v>
      </c>
      <c r="I430" s="7">
        <v>865.3</v>
      </c>
      <c r="J430" s="7">
        <f t="shared" si="33"/>
        <v>879.3</v>
      </c>
      <c r="K430" s="7">
        <f t="shared" si="34"/>
        <v>7.29999999999995</v>
      </c>
      <c r="L430" s="7" t="str">
        <f>VLOOKUP(D:D,门店完成情况!B:H,7,0)</f>
        <v>是</v>
      </c>
      <c r="M430" s="7">
        <f t="shared" ref="M430:M434" si="42">ROUND(I430*0.03,1)</f>
        <v>26</v>
      </c>
      <c r="N430" s="7"/>
    </row>
    <row r="431" customHeight="1" spans="1:14">
      <c r="A431" s="7">
        <v>428</v>
      </c>
      <c r="B431" s="7">
        <v>11333</v>
      </c>
      <c r="C431" s="7" t="s">
        <v>872</v>
      </c>
      <c r="D431" s="7">
        <v>744</v>
      </c>
      <c r="E431" s="8" t="s">
        <v>38</v>
      </c>
      <c r="F431" s="7" t="s">
        <v>387</v>
      </c>
      <c r="G431" s="7">
        <v>678</v>
      </c>
      <c r="H431" s="6">
        <v>288.1</v>
      </c>
      <c r="I431" s="7">
        <v>1559.51</v>
      </c>
      <c r="J431" s="7">
        <f t="shared" si="33"/>
        <v>1847.61</v>
      </c>
      <c r="K431" s="7">
        <f t="shared" si="34"/>
        <v>1169.61</v>
      </c>
      <c r="L431" s="7" t="str">
        <f>VLOOKUP(D:D,门店完成情况!B:H,7,0)</f>
        <v>是</v>
      </c>
      <c r="M431" s="7">
        <f t="shared" si="42"/>
        <v>46.8</v>
      </c>
      <c r="N431" s="7"/>
    </row>
    <row r="432" customHeight="1" spans="1:14">
      <c r="A432" s="7">
        <v>429</v>
      </c>
      <c r="B432" s="7">
        <v>11620</v>
      </c>
      <c r="C432" s="7" t="s">
        <v>873</v>
      </c>
      <c r="D432" s="7">
        <v>744</v>
      </c>
      <c r="E432" s="8" t="s">
        <v>38</v>
      </c>
      <c r="F432" s="7" t="s">
        <v>387</v>
      </c>
      <c r="G432" s="7">
        <v>678</v>
      </c>
      <c r="H432" s="6">
        <v>257.5</v>
      </c>
      <c r="I432" s="7">
        <v>472.64</v>
      </c>
      <c r="J432" s="7">
        <f t="shared" si="33"/>
        <v>730.14</v>
      </c>
      <c r="K432" s="7">
        <f t="shared" si="34"/>
        <v>52.14</v>
      </c>
      <c r="L432" s="7" t="str">
        <f>VLOOKUP(D:D,门店完成情况!B:H,7,0)</f>
        <v>是</v>
      </c>
      <c r="M432" s="7">
        <f t="shared" si="42"/>
        <v>14.2</v>
      </c>
      <c r="N432" s="7"/>
    </row>
    <row r="433" customHeight="1" spans="1:14">
      <c r="A433" s="7">
        <v>430</v>
      </c>
      <c r="B433" s="7">
        <v>11769</v>
      </c>
      <c r="C433" s="7" t="s">
        <v>874</v>
      </c>
      <c r="D433" s="7">
        <v>744</v>
      </c>
      <c r="E433" s="8" t="s">
        <v>38</v>
      </c>
      <c r="F433" s="7" t="s">
        <v>387</v>
      </c>
      <c r="G433" s="7">
        <v>678</v>
      </c>
      <c r="H433" s="6">
        <v>0</v>
      </c>
      <c r="I433" s="7">
        <v>644.6</v>
      </c>
      <c r="J433" s="7">
        <f t="shared" si="33"/>
        <v>644.6</v>
      </c>
      <c r="K433" s="7">
        <f t="shared" si="34"/>
        <v>-33.4</v>
      </c>
      <c r="L433" s="7" t="str">
        <f>VLOOKUP(D:D,门店完成情况!B:H,7,0)</f>
        <v>是</v>
      </c>
      <c r="M433" s="7">
        <f t="shared" si="42"/>
        <v>19.3</v>
      </c>
      <c r="N433" s="7">
        <f>ROUND(K433*0.02,0)</f>
        <v>-1</v>
      </c>
    </row>
    <row r="434" customHeight="1" spans="1:14">
      <c r="A434" s="7">
        <v>431</v>
      </c>
      <c r="B434" s="7">
        <v>12510</v>
      </c>
      <c r="C434" s="7" t="s">
        <v>875</v>
      </c>
      <c r="D434" s="7">
        <v>744</v>
      </c>
      <c r="E434" s="8" t="s">
        <v>38</v>
      </c>
      <c r="F434" s="7" t="s">
        <v>391</v>
      </c>
      <c r="G434" s="7">
        <v>294</v>
      </c>
      <c r="H434" s="6">
        <v>0</v>
      </c>
      <c r="I434" s="7">
        <v>525.3</v>
      </c>
      <c r="J434" s="7">
        <f t="shared" si="33"/>
        <v>525.3</v>
      </c>
      <c r="K434" s="7">
        <f t="shared" si="34"/>
        <v>231.3</v>
      </c>
      <c r="L434" s="7" t="str">
        <f>VLOOKUP(D:D,门店完成情况!B:H,7,0)</f>
        <v>是</v>
      </c>
      <c r="M434" s="7">
        <f t="shared" si="42"/>
        <v>15.8</v>
      </c>
      <c r="N434" s="7"/>
    </row>
    <row r="435" customHeight="1" spans="1:14">
      <c r="A435" s="7">
        <v>432</v>
      </c>
      <c r="B435" s="7">
        <v>9760</v>
      </c>
      <c r="C435" s="7" t="s">
        <v>876</v>
      </c>
      <c r="D435" s="7">
        <v>513</v>
      </c>
      <c r="E435" s="8" t="s">
        <v>48</v>
      </c>
      <c r="F435" s="7" t="s">
        <v>385</v>
      </c>
      <c r="G435" s="7">
        <v>1901</v>
      </c>
      <c r="H435" s="6">
        <v>641</v>
      </c>
      <c r="I435" s="7">
        <v>2495.6</v>
      </c>
      <c r="J435" s="7">
        <f t="shared" si="33"/>
        <v>3136.6</v>
      </c>
      <c r="K435" s="7">
        <f t="shared" si="34"/>
        <v>1235.6</v>
      </c>
      <c r="L435" s="7" t="str">
        <f>VLOOKUP(D:D,门店完成情况!B:H,7,0)</f>
        <v>否</v>
      </c>
      <c r="M435" s="7"/>
      <c r="N435" s="7"/>
    </row>
    <row r="436" customHeight="1" spans="1:14">
      <c r="A436" s="7">
        <v>433</v>
      </c>
      <c r="B436" s="7">
        <v>11329</v>
      </c>
      <c r="C436" s="7" t="s">
        <v>877</v>
      </c>
      <c r="D436" s="7">
        <v>513</v>
      </c>
      <c r="E436" s="8" t="s">
        <v>48</v>
      </c>
      <c r="F436" s="7" t="s">
        <v>387</v>
      </c>
      <c r="G436" s="7">
        <v>1690</v>
      </c>
      <c r="H436" s="6">
        <v>591</v>
      </c>
      <c r="I436" s="7">
        <v>895.74</v>
      </c>
      <c r="J436" s="7">
        <f t="shared" si="33"/>
        <v>1486.74</v>
      </c>
      <c r="K436" s="7">
        <f t="shared" si="34"/>
        <v>-203.26</v>
      </c>
      <c r="L436" s="7" t="str">
        <f>VLOOKUP(D:D,门店完成情况!B:H,7,0)</f>
        <v>否</v>
      </c>
      <c r="M436" s="7"/>
      <c r="N436" s="7">
        <f>ROUND(K436*0.02,0)</f>
        <v>-4</v>
      </c>
    </row>
    <row r="437" customHeight="1" spans="1:14">
      <c r="A437" s="7">
        <v>434</v>
      </c>
      <c r="B437" s="7">
        <v>12217</v>
      </c>
      <c r="C437" s="7" t="s">
        <v>878</v>
      </c>
      <c r="D437" s="7">
        <v>513</v>
      </c>
      <c r="E437" s="8" t="s">
        <v>48</v>
      </c>
      <c r="F437" s="7" t="s">
        <v>879</v>
      </c>
      <c r="G437" s="7">
        <v>1269</v>
      </c>
      <c r="H437" s="6">
        <v>30</v>
      </c>
      <c r="I437" s="7">
        <v>836.7</v>
      </c>
      <c r="J437" s="7">
        <f t="shared" si="33"/>
        <v>866.7</v>
      </c>
      <c r="K437" s="7">
        <f t="shared" si="34"/>
        <v>-402.3</v>
      </c>
      <c r="L437" s="7" t="str">
        <f>VLOOKUP(D:D,门店完成情况!B:H,7,0)</f>
        <v>否</v>
      </c>
      <c r="M437" s="7"/>
      <c r="N437" s="7">
        <f>ROUND(K437*0.02/2,0)</f>
        <v>-4</v>
      </c>
    </row>
    <row r="438" customHeight="1" spans="1:14">
      <c r="A438" s="7">
        <v>435</v>
      </c>
      <c r="B438" s="7">
        <v>12226</v>
      </c>
      <c r="C438" s="7" t="s">
        <v>880</v>
      </c>
      <c r="D438" s="7">
        <v>513</v>
      </c>
      <c r="E438" s="8" t="s">
        <v>48</v>
      </c>
      <c r="F438" s="7" t="s">
        <v>391</v>
      </c>
      <c r="G438" s="7">
        <v>1269</v>
      </c>
      <c r="H438" s="6">
        <v>0</v>
      </c>
      <c r="I438" s="7">
        <v>597.88</v>
      </c>
      <c r="J438" s="7">
        <f t="shared" si="33"/>
        <v>597.88</v>
      </c>
      <c r="K438" s="7">
        <f t="shared" si="34"/>
        <v>-671.12</v>
      </c>
      <c r="L438" s="7" t="str">
        <f>VLOOKUP(D:D,门店完成情况!B:H,7,0)</f>
        <v>否</v>
      </c>
      <c r="M438" s="7"/>
      <c r="N438" s="7">
        <f>ROUND(K438*0.02/2,0)</f>
        <v>-7</v>
      </c>
    </row>
    <row r="439" customHeight="1" spans="1:14">
      <c r="A439" s="7">
        <v>436</v>
      </c>
      <c r="B439" s="7">
        <v>9822</v>
      </c>
      <c r="C439" s="7" t="s">
        <v>881</v>
      </c>
      <c r="D439" s="7">
        <v>106865</v>
      </c>
      <c r="E439" s="8" t="s">
        <v>120</v>
      </c>
      <c r="F439" s="7" t="s">
        <v>385</v>
      </c>
      <c r="G439" s="7">
        <v>321.4</v>
      </c>
      <c r="H439" s="6">
        <v>15</v>
      </c>
      <c r="I439" s="7">
        <v>456.3</v>
      </c>
      <c r="J439" s="7">
        <f t="shared" si="33"/>
        <v>471.3</v>
      </c>
      <c r="K439" s="7">
        <f t="shared" si="34"/>
        <v>149.9</v>
      </c>
      <c r="L439" s="7" t="str">
        <f>VLOOKUP(D:D,门店完成情况!B:H,7,0)</f>
        <v>是</v>
      </c>
      <c r="M439" s="7">
        <f t="shared" ref="M439:M442" si="43">ROUND(I439*0.03,1)</f>
        <v>13.7</v>
      </c>
      <c r="N439" s="7"/>
    </row>
    <row r="440" customHeight="1" spans="1:14">
      <c r="A440" s="7">
        <v>437</v>
      </c>
      <c r="B440" s="7">
        <v>11335</v>
      </c>
      <c r="C440" s="7" t="s">
        <v>882</v>
      </c>
      <c r="D440" s="7">
        <v>106865</v>
      </c>
      <c r="E440" s="8" t="s">
        <v>120</v>
      </c>
      <c r="F440" s="7" t="s">
        <v>387</v>
      </c>
      <c r="G440" s="7">
        <v>357.1</v>
      </c>
      <c r="H440" s="6">
        <v>14</v>
      </c>
      <c r="I440" s="7">
        <v>362.5</v>
      </c>
      <c r="J440" s="7">
        <f t="shared" si="33"/>
        <v>376.5</v>
      </c>
      <c r="K440" s="7">
        <f t="shared" si="34"/>
        <v>19.4</v>
      </c>
      <c r="L440" s="7" t="str">
        <f>VLOOKUP(D:D,门店完成情况!B:H,7,0)</f>
        <v>是</v>
      </c>
      <c r="M440" s="7">
        <f t="shared" si="43"/>
        <v>10.9</v>
      </c>
      <c r="N440" s="7"/>
    </row>
    <row r="441" customHeight="1" spans="1:14">
      <c r="A441" s="7">
        <v>438</v>
      </c>
      <c r="B441" s="7">
        <v>12512</v>
      </c>
      <c r="C441" s="7" t="s">
        <v>883</v>
      </c>
      <c r="D441" s="7">
        <v>106865</v>
      </c>
      <c r="E441" s="8" t="s">
        <v>120</v>
      </c>
      <c r="F441" s="7" t="s">
        <v>391</v>
      </c>
      <c r="G441" s="7">
        <v>107.2</v>
      </c>
      <c r="H441" s="6">
        <v>0</v>
      </c>
      <c r="I441" s="7">
        <v>145</v>
      </c>
      <c r="J441" s="7">
        <f t="shared" si="33"/>
        <v>145</v>
      </c>
      <c r="K441" s="7">
        <f t="shared" si="34"/>
        <v>37.8</v>
      </c>
      <c r="L441" s="7" t="str">
        <f>VLOOKUP(D:D,门店完成情况!B:H,7,0)</f>
        <v>是</v>
      </c>
      <c r="M441" s="7">
        <f t="shared" si="43"/>
        <v>4.4</v>
      </c>
      <c r="N441" s="7"/>
    </row>
    <row r="442" customHeight="1" spans="1:14">
      <c r="A442" s="7">
        <v>439</v>
      </c>
      <c r="B442" s="7">
        <v>12203</v>
      </c>
      <c r="C442" s="7" t="s">
        <v>884</v>
      </c>
      <c r="D442" s="7">
        <v>106865</v>
      </c>
      <c r="E442" s="8" t="s">
        <v>120</v>
      </c>
      <c r="F442" s="7" t="s">
        <v>391</v>
      </c>
      <c r="G442" s="7">
        <v>214.3</v>
      </c>
      <c r="H442" s="6">
        <v>14</v>
      </c>
      <c r="I442" s="7">
        <v>347.7</v>
      </c>
      <c r="J442" s="7">
        <f t="shared" si="33"/>
        <v>361.7</v>
      </c>
      <c r="K442" s="7">
        <f t="shared" si="34"/>
        <v>147.4</v>
      </c>
      <c r="L442" s="7" t="str">
        <f>VLOOKUP(D:D,门店完成情况!B:H,7,0)</f>
        <v>是</v>
      </c>
      <c r="M442" s="7">
        <f t="shared" si="43"/>
        <v>10.4</v>
      </c>
      <c r="N442" s="7"/>
    </row>
    <row r="443" customHeight="1" spans="1:14">
      <c r="A443" s="7">
        <v>440</v>
      </c>
      <c r="B443" s="7">
        <v>9988</v>
      </c>
      <c r="C443" s="7" t="s">
        <v>885</v>
      </c>
      <c r="D443" s="7">
        <v>329</v>
      </c>
      <c r="E443" s="8" t="s">
        <v>68</v>
      </c>
      <c r="F443" s="7" t="s">
        <v>385</v>
      </c>
      <c r="G443" s="7">
        <v>1135</v>
      </c>
      <c r="H443" s="6">
        <v>1166</v>
      </c>
      <c r="I443" s="7">
        <v>608.85</v>
      </c>
      <c r="J443" s="7">
        <f t="shared" si="33"/>
        <v>1774.85</v>
      </c>
      <c r="K443" s="7">
        <f t="shared" si="34"/>
        <v>639.85</v>
      </c>
      <c r="L443" s="7" t="str">
        <f>VLOOKUP(D:D,门店完成情况!B:H,7,0)</f>
        <v>否</v>
      </c>
      <c r="M443" s="7"/>
      <c r="N443" s="7"/>
    </row>
    <row r="444" customHeight="1" spans="1:14">
      <c r="A444" s="7">
        <v>441</v>
      </c>
      <c r="B444" s="7">
        <v>11825</v>
      </c>
      <c r="C444" s="7" t="s">
        <v>886</v>
      </c>
      <c r="D444" s="7">
        <v>329</v>
      </c>
      <c r="E444" s="8" t="s">
        <v>68</v>
      </c>
      <c r="F444" s="7" t="s">
        <v>387</v>
      </c>
      <c r="G444" s="7">
        <v>1250</v>
      </c>
      <c r="H444" s="6">
        <v>576</v>
      </c>
      <c r="I444" s="7">
        <v>445.2</v>
      </c>
      <c r="J444" s="7">
        <f t="shared" si="33"/>
        <v>1021.2</v>
      </c>
      <c r="K444" s="7">
        <f t="shared" si="34"/>
        <v>-228.8</v>
      </c>
      <c r="L444" s="7" t="str">
        <f>VLOOKUP(D:D,门店完成情况!B:H,7,0)</f>
        <v>否</v>
      </c>
      <c r="M444" s="7"/>
      <c r="N444" s="7">
        <f t="shared" ref="N444:N446" si="44">ROUND(K444*0.02,0)</f>
        <v>-5</v>
      </c>
    </row>
    <row r="445" customHeight="1" spans="1:14">
      <c r="A445" s="7">
        <v>442</v>
      </c>
      <c r="B445" s="7">
        <v>11711</v>
      </c>
      <c r="C445" s="7" t="s">
        <v>887</v>
      </c>
      <c r="D445" s="7">
        <v>329</v>
      </c>
      <c r="E445" s="8" t="s">
        <v>68</v>
      </c>
      <c r="F445" s="7" t="s">
        <v>387</v>
      </c>
      <c r="G445" s="7">
        <v>1250</v>
      </c>
      <c r="H445" s="6">
        <v>0</v>
      </c>
      <c r="I445" s="7">
        <v>844.5</v>
      </c>
      <c r="J445" s="7">
        <f t="shared" si="33"/>
        <v>844.5</v>
      </c>
      <c r="K445" s="7">
        <f t="shared" si="34"/>
        <v>-405.5</v>
      </c>
      <c r="L445" s="7" t="str">
        <f>VLOOKUP(D:D,门店完成情况!B:H,7,0)</f>
        <v>否</v>
      </c>
      <c r="M445" s="7"/>
      <c r="N445" s="7">
        <f t="shared" si="44"/>
        <v>-8</v>
      </c>
    </row>
    <row r="446" customHeight="1" spans="1:14">
      <c r="A446" s="7">
        <v>443</v>
      </c>
      <c r="B446" s="7">
        <v>12491</v>
      </c>
      <c r="C446" s="7" t="s">
        <v>803</v>
      </c>
      <c r="D446" s="7">
        <v>329</v>
      </c>
      <c r="E446" s="8" t="s">
        <v>68</v>
      </c>
      <c r="F446" s="7" t="s">
        <v>391</v>
      </c>
      <c r="G446" s="7">
        <v>500</v>
      </c>
      <c r="H446" s="6">
        <v>0</v>
      </c>
      <c r="I446" s="7">
        <v>380.5</v>
      </c>
      <c r="J446" s="7">
        <f t="shared" si="33"/>
        <v>380.5</v>
      </c>
      <c r="K446" s="7">
        <f t="shared" si="34"/>
        <v>-119.5</v>
      </c>
      <c r="L446" s="7" t="str">
        <f>VLOOKUP(D:D,门店完成情况!B:H,7,0)</f>
        <v>否</v>
      </c>
      <c r="M446" s="7"/>
      <c r="N446" s="7">
        <f>ROUND(K446*0.02/2,0)</f>
        <v>-1</v>
      </c>
    </row>
    <row r="447" customHeight="1" spans="1:14">
      <c r="A447" s="7">
        <v>444</v>
      </c>
      <c r="B447" s="7">
        <v>12493</v>
      </c>
      <c r="C447" s="7" t="s">
        <v>888</v>
      </c>
      <c r="D447" s="7">
        <v>329</v>
      </c>
      <c r="E447" s="8" t="s">
        <v>68</v>
      </c>
      <c r="F447" s="7" t="s">
        <v>391</v>
      </c>
      <c r="G447" s="7">
        <v>500</v>
      </c>
      <c r="H447" s="6">
        <v>0</v>
      </c>
      <c r="I447" s="7">
        <v>768.02</v>
      </c>
      <c r="J447" s="7">
        <f t="shared" si="33"/>
        <v>768.02</v>
      </c>
      <c r="K447" s="7">
        <f t="shared" si="34"/>
        <v>268.02</v>
      </c>
      <c r="L447" s="7" t="str">
        <f>VLOOKUP(D:D,门店完成情况!B:H,7,0)</f>
        <v>否</v>
      </c>
      <c r="M447" s="7"/>
      <c r="N447" s="7"/>
    </row>
    <row r="448" customHeight="1" spans="1:14">
      <c r="A448" s="7">
        <v>445</v>
      </c>
      <c r="B448" s="7">
        <v>4518</v>
      </c>
      <c r="C448" s="7" t="s">
        <v>889</v>
      </c>
      <c r="D448" s="7">
        <v>101453</v>
      </c>
      <c r="E448" s="8" t="s">
        <v>71</v>
      </c>
      <c r="F448" s="7" t="s">
        <v>387</v>
      </c>
      <c r="G448" s="7">
        <v>2015</v>
      </c>
      <c r="H448" s="6">
        <v>591</v>
      </c>
      <c r="I448" s="7">
        <v>2023.38</v>
      </c>
      <c r="J448" s="7">
        <f t="shared" si="33"/>
        <v>2614.38</v>
      </c>
      <c r="K448" s="7">
        <f t="shared" si="34"/>
        <v>599.38</v>
      </c>
      <c r="L448" s="7" t="str">
        <f>VLOOKUP(D:D,门店完成情况!B:H,7,0)</f>
        <v>是</v>
      </c>
      <c r="M448" s="7">
        <f t="shared" ref="M448:M472" si="45">ROUND(I448*0.03,1)</f>
        <v>60.7</v>
      </c>
      <c r="N448" s="7"/>
    </row>
    <row r="449" customHeight="1" spans="1:14">
      <c r="A449" s="7">
        <v>446</v>
      </c>
      <c r="B449" s="7">
        <v>10927</v>
      </c>
      <c r="C449" s="7" t="s">
        <v>890</v>
      </c>
      <c r="D449" s="7">
        <v>101453</v>
      </c>
      <c r="E449" s="8" t="s">
        <v>71</v>
      </c>
      <c r="F449" s="7" t="s">
        <v>385</v>
      </c>
      <c r="G449" s="7">
        <v>2015</v>
      </c>
      <c r="H449" s="6">
        <v>1389</v>
      </c>
      <c r="I449" s="7">
        <v>390.19</v>
      </c>
      <c r="J449" s="7">
        <f t="shared" si="33"/>
        <v>1779.19</v>
      </c>
      <c r="K449" s="7">
        <f t="shared" si="34"/>
        <v>-235.81</v>
      </c>
      <c r="L449" s="7" t="str">
        <f>VLOOKUP(D:D,门店完成情况!B:H,7,0)</f>
        <v>是</v>
      </c>
      <c r="M449" s="7">
        <f t="shared" si="45"/>
        <v>11.7</v>
      </c>
      <c r="N449" s="7">
        <f t="shared" ref="N449:N455" si="46">ROUND(K449*0.02,0)</f>
        <v>-5</v>
      </c>
    </row>
    <row r="450" customHeight="1" spans="1:14">
      <c r="A450" s="7">
        <v>447</v>
      </c>
      <c r="B450" s="7">
        <v>11866</v>
      </c>
      <c r="C450" s="7" t="s">
        <v>891</v>
      </c>
      <c r="D450" s="7">
        <v>101453</v>
      </c>
      <c r="E450" s="8" t="s">
        <v>71</v>
      </c>
      <c r="F450" s="7" t="s">
        <v>439</v>
      </c>
      <c r="G450" s="7">
        <v>2015</v>
      </c>
      <c r="H450" s="6">
        <v>521</v>
      </c>
      <c r="I450" s="7">
        <v>1349.41</v>
      </c>
      <c r="J450" s="7">
        <f t="shared" si="33"/>
        <v>1870.41</v>
      </c>
      <c r="K450" s="7">
        <f t="shared" si="34"/>
        <v>-144.59</v>
      </c>
      <c r="L450" s="7" t="str">
        <f>VLOOKUP(D:D,门店完成情况!B:H,7,0)</f>
        <v>是</v>
      </c>
      <c r="M450" s="7">
        <f t="shared" si="45"/>
        <v>40.5</v>
      </c>
      <c r="N450" s="7">
        <f t="shared" si="46"/>
        <v>-3</v>
      </c>
    </row>
    <row r="451" customHeight="1" spans="1:14">
      <c r="A451" s="7">
        <v>448</v>
      </c>
      <c r="B451" s="7">
        <v>7317</v>
      </c>
      <c r="C451" s="7" t="s">
        <v>892</v>
      </c>
      <c r="D451" s="7">
        <v>385</v>
      </c>
      <c r="E451" s="8" t="s">
        <v>22</v>
      </c>
      <c r="F451" s="7" t="s">
        <v>893</v>
      </c>
      <c r="G451" s="7">
        <v>1684</v>
      </c>
      <c r="H451" s="6">
        <v>1728.01</v>
      </c>
      <c r="I451" s="7">
        <v>1841.5</v>
      </c>
      <c r="J451" s="7">
        <f t="shared" si="33"/>
        <v>3569.51</v>
      </c>
      <c r="K451" s="7">
        <f t="shared" si="34"/>
        <v>1885.51</v>
      </c>
      <c r="L451" s="7" t="str">
        <f>VLOOKUP(D:D,门店完成情况!B:H,7,0)</f>
        <v>是</v>
      </c>
      <c r="M451" s="7">
        <f t="shared" si="45"/>
        <v>55.2</v>
      </c>
      <c r="N451" s="7"/>
    </row>
    <row r="452" customHeight="1" spans="1:14">
      <c r="A452" s="7">
        <v>449</v>
      </c>
      <c r="B452" s="7">
        <v>7749</v>
      </c>
      <c r="C452" s="7" t="s">
        <v>894</v>
      </c>
      <c r="D452" s="7">
        <v>385</v>
      </c>
      <c r="E452" s="8" t="s">
        <v>22</v>
      </c>
      <c r="F452" s="7" t="s">
        <v>387</v>
      </c>
      <c r="G452" s="7">
        <v>1684</v>
      </c>
      <c r="H452" s="6">
        <v>316</v>
      </c>
      <c r="I452" s="7">
        <v>992.55</v>
      </c>
      <c r="J452" s="7">
        <f t="shared" si="33"/>
        <v>1308.55</v>
      </c>
      <c r="K452" s="7">
        <f t="shared" si="34"/>
        <v>-375.45</v>
      </c>
      <c r="L452" s="7" t="str">
        <f>VLOOKUP(D:D,门店完成情况!B:H,7,0)</f>
        <v>是</v>
      </c>
      <c r="M452" s="7">
        <f t="shared" si="45"/>
        <v>29.8</v>
      </c>
      <c r="N452" s="7">
        <f t="shared" si="46"/>
        <v>-8</v>
      </c>
    </row>
    <row r="453" customHeight="1" spans="1:14">
      <c r="A453" s="7">
        <v>450</v>
      </c>
      <c r="B453" s="7">
        <v>11458</v>
      </c>
      <c r="C453" s="7" t="s">
        <v>895</v>
      </c>
      <c r="D453" s="7">
        <v>385</v>
      </c>
      <c r="E453" s="8" t="s">
        <v>22</v>
      </c>
      <c r="F453" s="7" t="s">
        <v>427</v>
      </c>
      <c r="G453" s="7">
        <v>1011</v>
      </c>
      <c r="H453" s="6">
        <v>0</v>
      </c>
      <c r="I453" s="7">
        <v>388.76</v>
      </c>
      <c r="J453" s="7">
        <f t="shared" ref="J453:J496" si="47">I453+H453</f>
        <v>388.76</v>
      </c>
      <c r="K453" s="7">
        <f t="shared" ref="K453:K496" si="48">J453-G453</f>
        <v>-622.24</v>
      </c>
      <c r="L453" s="7" t="str">
        <f>VLOOKUP(D:D,门店完成情况!B:H,7,0)</f>
        <v>是</v>
      </c>
      <c r="M453" s="7">
        <f t="shared" si="45"/>
        <v>11.7</v>
      </c>
      <c r="N453" s="7">
        <f t="shared" si="46"/>
        <v>-12</v>
      </c>
    </row>
    <row r="454" customHeight="1" spans="1:14">
      <c r="A454" s="7">
        <v>451</v>
      </c>
      <c r="B454" s="7">
        <v>12566</v>
      </c>
      <c r="C454" s="7" t="s">
        <v>896</v>
      </c>
      <c r="D454" s="7">
        <v>385</v>
      </c>
      <c r="E454" s="8" t="s">
        <v>22</v>
      </c>
      <c r="F454" s="7" t="s">
        <v>435</v>
      </c>
      <c r="G454" s="7">
        <v>1010</v>
      </c>
      <c r="H454" s="6">
        <v>250</v>
      </c>
      <c r="I454" s="7">
        <v>653</v>
      </c>
      <c r="J454" s="7">
        <f t="shared" si="47"/>
        <v>903</v>
      </c>
      <c r="K454" s="7">
        <f t="shared" si="48"/>
        <v>-107</v>
      </c>
      <c r="L454" s="7" t="str">
        <f>VLOOKUP(D:D,门店完成情况!B:H,7,0)</f>
        <v>是</v>
      </c>
      <c r="M454" s="7">
        <f t="shared" si="45"/>
        <v>19.6</v>
      </c>
      <c r="N454" s="7">
        <f>ROUND(K454*0.02/2,0)</f>
        <v>-1</v>
      </c>
    </row>
    <row r="455" customHeight="1" spans="1:14">
      <c r="A455" s="7">
        <v>452</v>
      </c>
      <c r="B455" s="7">
        <v>4093</v>
      </c>
      <c r="C455" s="7" t="s">
        <v>897</v>
      </c>
      <c r="D455" s="7">
        <v>311</v>
      </c>
      <c r="E455" s="8" t="s">
        <v>72</v>
      </c>
      <c r="F455" s="7" t="s">
        <v>385</v>
      </c>
      <c r="G455" s="7">
        <v>1106.5</v>
      </c>
      <c r="H455" s="6">
        <v>58</v>
      </c>
      <c r="I455" s="7">
        <v>283.01</v>
      </c>
      <c r="J455" s="7">
        <f t="shared" si="47"/>
        <v>341.01</v>
      </c>
      <c r="K455" s="7">
        <f t="shared" si="48"/>
        <v>-765.49</v>
      </c>
      <c r="L455" s="7" t="str">
        <f>VLOOKUP(D:D,门店完成情况!B:H,7,0)</f>
        <v>是</v>
      </c>
      <c r="M455" s="7">
        <f t="shared" si="45"/>
        <v>8.5</v>
      </c>
      <c r="N455" s="7">
        <f t="shared" si="46"/>
        <v>-15</v>
      </c>
    </row>
    <row r="456" customHeight="1" spans="1:14">
      <c r="A456" s="7">
        <v>453</v>
      </c>
      <c r="B456" s="7">
        <v>4302</v>
      </c>
      <c r="C456" s="7" t="s">
        <v>898</v>
      </c>
      <c r="D456" s="7">
        <v>311</v>
      </c>
      <c r="E456" s="8" t="s">
        <v>72</v>
      </c>
      <c r="F456" s="7" t="s">
        <v>387</v>
      </c>
      <c r="G456" s="7">
        <v>1106.5</v>
      </c>
      <c r="H456" s="6">
        <v>1175</v>
      </c>
      <c r="I456" s="7">
        <v>1622.21</v>
      </c>
      <c r="J456" s="7">
        <f t="shared" si="47"/>
        <v>2797.21</v>
      </c>
      <c r="K456" s="7">
        <f t="shared" si="48"/>
        <v>1690.71</v>
      </c>
      <c r="L456" s="7" t="str">
        <f>VLOOKUP(D:D,门店完成情况!B:H,7,0)</f>
        <v>是</v>
      </c>
      <c r="M456" s="7">
        <f t="shared" si="45"/>
        <v>48.7</v>
      </c>
      <c r="N456" s="7"/>
    </row>
    <row r="457" customHeight="1" spans="1:14">
      <c r="A457" s="7">
        <v>454</v>
      </c>
      <c r="B457" s="7">
        <v>7662</v>
      </c>
      <c r="C457" s="7" t="s">
        <v>899</v>
      </c>
      <c r="D457" s="7">
        <v>709</v>
      </c>
      <c r="E457" s="8" t="s">
        <v>50</v>
      </c>
      <c r="F457" s="7" t="s">
        <v>439</v>
      </c>
      <c r="G457" s="7">
        <v>1679</v>
      </c>
      <c r="H457" s="6">
        <v>576.01</v>
      </c>
      <c r="I457" s="7">
        <v>1648</v>
      </c>
      <c r="J457" s="7">
        <f t="shared" si="47"/>
        <v>2224.01</v>
      </c>
      <c r="K457" s="7">
        <f t="shared" si="48"/>
        <v>545.01</v>
      </c>
      <c r="L457" s="7" t="str">
        <f>VLOOKUP(D:D,门店完成情况!B:H,7,0)</f>
        <v>是</v>
      </c>
      <c r="M457" s="7">
        <f t="shared" si="45"/>
        <v>49.4</v>
      </c>
      <c r="N457" s="7"/>
    </row>
    <row r="458" customHeight="1" spans="1:14">
      <c r="A458" s="7">
        <v>455</v>
      </c>
      <c r="B458" s="7">
        <v>10191</v>
      </c>
      <c r="C458" s="7" t="s">
        <v>900</v>
      </c>
      <c r="D458" s="7">
        <v>709</v>
      </c>
      <c r="E458" s="8" t="s">
        <v>50</v>
      </c>
      <c r="F458" s="7" t="s">
        <v>427</v>
      </c>
      <c r="G458" s="7">
        <v>1512</v>
      </c>
      <c r="H458" s="6">
        <v>237</v>
      </c>
      <c r="I458" s="7">
        <v>1709.99</v>
      </c>
      <c r="J458" s="7">
        <f t="shared" si="47"/>
        <v>1946.99</v>
      </c>
      <c r="K458" s="7">
        <f t="shared" si="48"/>
        <v>434.99</v>
      </c>
      <c r="L458" s="7" t="str">
        <f>VLOOKUP(D:D,门店完成情况!B:H,7,0)</f>
        <v>是</v>
      </c>
      <c r="M458" s="7">
        <f t="shared" si="45"/>
        <v>51.3</v>
      </c>
      <c r="N458" s="7"/>
    </row>
    <row r="459" customHeight="1" spans="1:14">
      <c r="A459" s="7">
        <v>456</v>
      </c>
      <c r="B459" s="7">
        <v>11465</v>
      </c>
      <c r="C459" s="7" t="s">
        <v>901</v>
      </c>
      <c r="D459" s="7">
        <v>709</v>
      </c>
      <c r="E459" s="8" t="s">
        <v>50</v>
      </c>
      <c r="F459" s="7" t="s">
        <v>439</v>
      </c>
      <c r="G459" s="7">
        <v>1679</v>
      </c>
      <c r="H459" s="6">
        <v>576.01</v>
      </c>
      <c r="I459" s="7">
        <v>2396.24</v>
      </c>
      <c r="J459" s="7">
        <f t="shared" si="47"/>
        <v>2972.25</v>
      </c>
      <c r="K459" s="7">
        <f t="shared" si="48"/>
        <v>1293.25</v>
      </c>
      <c r="L459" s="7" t="str">
        <f>VLOOKUP(D:D,门店完成情况!B:H,7,0)</f>
        <v>是</v>
      </c>
      <c r="M459" s="7">
        <f t="shared" si="45"/>
        <v>71.9</v>
      </c>
      <c r="N459" s="7"/>
    </row>
    <row r="460" customHeight="1" spans="1:14">
      <c r="A460" s="7">
        <v>457</v>
      </c>
      <c r="B460" s="7">
        <v>11486</v>
      </c>
      <c r="C460" s="7" t="s">
        <v>902</v>
      </c>
      <c r="D460" s="7">
        <v>709</v>
      </c>
      <c r="E460" s="8" t="s">
        <v>50</v>
      </c>
      <c r="F460" s="7" t="s">
        <v>439</v>
      </c>
      <c r="G460" s="7">
        <v>1679</v>
      </c>
      <c r="H460" s="6">
        <v>864</v>
      </c>
      <c r="I460" s="7">
        <v>1121</v>
      </c>
      <c r="J460" s="7">
        <f t="shared" si="47"/>
        <v>1985</v>
      </c>
      <c r="K460" s="7">
        <f t="shared" si="48"/>
        <v>306</v>
      </c>
      <c r="L460" s="7" t="str">
        <f>VLOOKUP(D:D,门店完成情况!B:H,7,0)</f>
        <v>是</v>
      </c>
      <c r="M460" s="7">
        <f t="shared" si="45"/>
        <v>33.6</v>
      </c>
      <c r="N460" s="7"/>
    </row>
    <row r="461" customHeight="1" spans="1:14">
      <c r="A461" s="7">
        <v>458</v>
      </c>
      <c r="B461" s="7">
        <v>4562</v>
      </c>
      <c r="C461" s="7" t="s">
        <v>903</v>
      </c>
      <c r="D461" s="7">
        <v>107658</v>
      </c>
      <c r="E461" s="8" t="s">
        <v>132</v>
      </c>
      <c r="F461" s="7" t="s">
        <v>387</v>
      </c>
      <c r="G461" s="7">
        <v>352</v>
      </c>
      <c r="H461" s="6">
        <v>915.8</v>
      </c>
      <c r="I461" s="7">
        <v>791.25</v>
      </c>
      <c r="J461" s="7">
        <f t="shared" si="47"/>
        <v>1707.05</v>
      </c>
      <c r="K461" s="7">
        <f t="shared" si="48"/>
        <v>1355.05</v>
      </c>
      <c r="L461" s="7" t="str">
        <f>VLOOKUP(D:D,门店完成情况!B:H,7,0)</f>
        <v>是</v>
      </c>
      <c r="M461" s="7">
        <f t="shared" si="45"/>
        <v>23.7</v>
      </c>
      <c r="N461" s="7"/>
    </row>
    <row r="462" customHeight="1" spans="1:14">
      <c r="A462" s="7">
        <v>459</v>
      </c>
      <c r="B462" s="7">
        <v>7388</v>
      </c>
      <c r="C462" s="7" t="s">
        <v>904</v>
      </c>
      <c r="D462" s="7">
        <v>107658</v>
      </c>
      <c r="E462" s="8" t="s">
        <v>132</v>
      </c>
      <c r="F462" s="7" t="s">
        <v>385</v>
      </c>
      <c r="G462" s="7">
        <v>396</v>
      </c>
      <c r="H462" s="6">
        <v>288</v>
      </c>
      <c r="I462" s="7">
        <v>296</v>
      </c>
      <c r="J462" s="7">
        <f t="shared" si="47"/>
        <v>584</v>
      </c>
      <c r="K462" s="7">
        <f t="shared" si="48"/>
        <v>188</v>
      </c>
      <c r="L462" s="7" t="str">
        <f>VLOOKUP(D:D,门店完成情况!B:H,7,0)</f>
        <v>是</v>
      </c>
      <c r="M462" s="7">
        <f t="shared" si="45"/>
        <v>8.9</v>
      </c>
      <c r="N462" s="7"/>
    </row>
    <row r="463" customHeight="1" spans="1:14">
      <c r="A463" s="7">
        <v>460</v>
      </c>
      <c r="B463" s="7">
        <v>12468</v>
      </c>
      <c r="C463" s="7" t="s">
        <v>905</v>
      </c>
      <c r="D463" s="7">
        <v>107658</v>
      </c>
      <c r="E463" s="8" t="s">
        <v>132</v>
      </c>
      <c r="F463" s="7" t="s">
        <v>391</v>
      </c>
      <c r="G463" s="7">
        <v>176</v>
      </c>
      <c r="H463" s="6">
        <v>0</v>
      </c>
      <c r="I463" s="7">
        <v>31</v>
      </c>
      <c r="J463" s="7">
        <f t="shared" si="47"/>
        <v>31</v>
      </c>
      <c r="K463" s="7">
        <f t="shared" si="48"/>
        <v>-145</v>
      </c>
      <c r="L463" s="7" t="str">
        <f>VLOOKUP(D:D,门店完成情况!B:H,7,0)</f>
        <v>是</v>
      </c>
      <c r="M463" s="7">
        <f t="shared" si="45"/>
        <v>0.9</v>
      </c>
      <c r="N463" s="7">
        <f>ROUND(K463*0.02/2,0)</f>
        <v>-1</v>
      </c>
    </row>
    <row r="464" customHeight="1" spans="1:14">
      <c r="A464" s="7">
        <v>461</v>
      </c>
      <c r="B464" s="7">
        <v>12511</v>
      </c>
      <c r="C464" s="7" t="s">
        <v>906</v>
      </c>
      <c r="D464" s="7">
        <v>107658</v>
      </c>
      <c r="E464" s="8" t="s">
        <v>132</v>
      </c>
      <c r="F464" s="7" t="s">
        <v>391</v>
      </c>
      <c r="G464" s="7">
        <v>176</v>
      </c>
      <c r="H464" s="6">
        <v>302.01</v>
      </c>
      <c r="I464" s="7">
        <v>423.7</v>
      </c>
      <c r="J464" s="7">
        <f t="shared" si="47"/>
        <v>725.71</v>
      </c>
      <c r="K464" s="7">
        <f t="shared" si="48"/>
        <v>549.71</v>
      </c>
      <c r="L464" s="7" t="str">
        <f>VLOOKUP(D:D,门店完成情况!B:H,7,0)</f>
        <v>是</v>
      </c>
      <c r="M464" s="7">
        <f t="shared" si="45"/>
        <v>12.7</v>
      </c>
      <c r="N464" s="7"/>
    </row>
    <row r="465" customHeight="1" spans="1:14">
      <c r="A465" s="7">
        <v>462</v>
      </c>
      <c r="B465" s="7">
        <v>4325</v>
      </c>
      <c r="C465" s="7" t="s">
        <v>907</v>
      </c>
      <c r="D465" s="7">
        <v>730</v>
      </c>
      <c r="E465" s="8" t="s">
        <v>29</v>
      </c>
      <c r="F465" s="7" t="s">
        <v>385</v>
      </c>
      <c r="G465" s="7">
        <v>1091</v>
      </c>
      <c r="H465" s="6">
        <v>622.25</v>
      </c>
      <c r="I465" s="7">
        <v>747.2</v>
      </c>
      <c r="J465" s="7">
        <f t="shared" si="47"/>
        <v>1369.45</v>
      </c>
      <c r="K465" s="7">
        <f t="shared" si="48"/>
        <v>278.45</v>
      </c>
      <c r="L465" s="7" t="str">
        <f>VLOOKUP(D:D,门店完成情况!B:H,7,0)</f>
        <v>是</v>
      </c>
      <c r="M465" s="7">
        <f t="shared" si="45"/>
        <v>22.4</v>
      </c>
      <c r="N465" s="7"/>
    </row>
    <row r="466" customHeight="1" spans="1:14">
      <c r="A466" s="7">
        <v>463</v>
      </c>
      <c r="B466" s="7">
        <v>6810</v>
      </c>
      <c r="C466" s="7" t="s">
        <v>908</v>
      </c>
      <c r="D466" s="7">
        <v>730</v>
      </c>
      <c r="E466" s="8" t="s">
        <v>29</v>
      </c>
      <c r="F466" s="7" t="s">
        <v>387</v>
      </c>
      <c r="G466" s="7">
        <v>1400</v>
      </c>
      <c r="H466" s="6">
        <v>1208.01</v>
      </c>
      <c r="I466" s="7">
        <v>1090.1</v>
      </c>
      <c r="J466" s="7">
        <f t="shared" si="47"/>
        <v>2298.11</v>
      </c>
      <c r="K466" s="7">
        <f t="shared" si="48"/>
        <v>898.11</v>
      </c>
      <c r="L466" s="7" t="str">
        <f>VLOOKUP(D:D,门店完成情况!B:H,7,0)</f>
        <v>是</v>
      </c>
      <c r="M466" s="7">
        <f t="shared" si="45"/>
        <v>32.7</v>
      </c>
      <c r="N466" s="7"/>
    </row>
    <row r="467" customHeight="1" spans="1:14">
      <c r="A467" s="7">
        <v>464</v>
      </c>
      <c r="B467" s="7">
        <v>8038</v>
      </c>
      <c r="C467" s="7" t="s">
        <v>909</v>
      </c>
      <c r="D467" s="7">
        <v>730</v>
      </c>
      <c r="E467" s="8" t="s">
        <v>29</v>
      </c>
      <c r="F467" s="7" t="s">
        <v>387</v>
      </c>
      <c r="G467" s="7">
        <v>1400</v>
      </c>
      <c r="H467" s="6">
        <v>233</v>
      </c>
      <c r="I467" s="7">
        <v>769.25</v>
      </c>
      <c r="J467" s="7">
        <f t="shared" si="47"/>
        <v>1002.25</v>
      </c>
      <c r="K467" s="7">
        <f t="shared" si="48"/>
        <v>-397.75</v>
      </c>
      <c r="L467" s="7" t="str">
        <f>VLOOKUP(D:D,门店完成情况!B:H,7,0)</f>
        <v>是</v>
      </c>
      <c r="M467" s="7">
        <f t="shared" si="45"/>
        <v>23.1</v>
      </c>
      <c r="N467" s="13"/>
    </row>
    <row r="468" customHeight="1" spans="1:14">
      <c r="A468" s="7">
        <v>465</v>
      </c>
      <c r="B468" s="7">
        <v>8338</v>
      </c>
      <c r="C468" s="7" t="s">
        <v>910</v>
      </c>
      <c r="D468" s="7">
        <v>730</v>
      </c>
      <c r="E468" s="8" t="s">
        <v>29</v>
      </c>
      <c r="F468" s="7" t="s">
        <v>417</v>
      </c>
      <c r="G468" s="7">
        <v>1600</v>
      </c>
      <c r="H468" s="6">
        <v>43</v>
      </c>
      <c r="I468" s="7">
        <v>1414.33</v>
      </c>
      <c r="J468" s="7">
        <f t="shared" si="47"/>
        <v>1457.33</v>
      </c>
      <c r="K468" s="7">
        <f t="shared" si="48"/>
        <v>-142.67</v>
      </c>
      <c r="L468" s="7" t="str">
        <f>VLOOKUP(D:D,门店完成情况!B:H,7,0)</f>
        <v>是</v>
      </c>
      <c r="M468" s="7">
        <f t="shared" si="45"/>
        <v>42.4</v>
      </c>
      <c r="N468" s="13"/>
    </row>
    <row r="469" customHeight="1" spans="1:14">
      <c r="A469" s="7">
        <v>466</v>
      </c>
      <c r="B469" s="7">
        <v>11596</v>
      </c>
      <c r="C469" s="7" t="s">
        <v>911</v>
      </c>
      <c r="D469" s="7">
        <v>730</v>
      </c>
      <c r="E469" s="8" t="s">
        <v>29</v>
      </c>
      <c r="F469" s="7" t="s">
        <v>387</v>
      </c>
      <c r="G469" s="7">
        <v>800</v>
      </c>
      <c r="H469" s="6">
        <v>0</v>
      </c>
      <c r="I469" s="7">
        <v>683.76</v>
      </c>
      <c r="J469" s="7">
        <f t="shared" si="47"/>
        <v>683.76</v>
      </c>
      <c r="K469" s="7">
        <f t="shared" si="48"/>
        <v>-116.24</v>
      </c>
      <c r="L469" s="7" t="str">
        <f>VLOOKUP(D:D,门店完成情况!B:H,7,0)</f>
        <v>是</v>
      </c>
      <c r="M469" s="7">
        <f t="shared" si="45"/>
        <v>20.5</v>
      </c>
      <c r="N469" s="13"/>
    </row>
    <row r="470" customHeight="1" spans="1:14">
      <c r="A470" s="7">
        <v>467</v>
      </c>
      <c r="B470" s="7">
        <v>4330</v>
      </c>
      <c r="C470" s="7" t="s">
        <v>912</v>
      </c>
      <c r="D470" s="7">
        <v>514</v>
      </c>
      <c r="E470" s="8" t="s">
        <v>32</v>
      </c>
      <c r="F470" s="7" t="s">
        <v>387</v>
      </c>
      <c r="G470" s="7">
        <v>1547.2</v>
      </c>
      <c r="H470" s="6">
        <v>669.01</v>
      </c>
      <c r="I470" s="7">
        <v>1398</v>
      </c>
      <c r="J470" s="7">
        <f t="shared" si="47"/>
        <v>2067.01</v>
      </c>
      <c r="K470" s="7">
        <f t="shared" si="48"/>
        <v>519.81</v>
      </c>
      <c r="L470" s="7" t="str">
        <f>VLOOKUP(D:D,门店完成情况!B:H,7,0)</f>
        <v>是</v>
      </c>
      <c r="M470" s="7">
        <f t="shared" si="45"/>
        <v>41.9</v>
      </c>
      <c r="N470" s="7"/>
    </row>
    <row r="471" customHeight="1" spans="1:14">
      <c r="A471" s="7">
        <v>468</v>
      </c>
      <c r="B471" s="7">
        <v>5406</v>
      </c>
      <c r="C471" s="7" t="s">
        <v>913</v>
      </c>
      <c r="D471" s="7">
        <v>514</v>
      </c>
      <c r="E471" s="8" t="s">
        <v>32</v>
      </c>
      <c r="F471" s="7" t="s">
        <v>385</v>
      </c>
      <c r="G471" s="7">
        <v>1392.5</v>
      </c>
      <c r="H471" s="6">
        <v>231</v>
      </c>
      <c r="I471" s="7">
        <v>1535.53</v>
      </c>
      <c r="J471" s="7">
        <f t="shared" si="47"/>
        <v>1766.53</v>
      </c>
      <c r="K471" s="7">
        <f t="shared" si="48"/>
        <v>374.03</v>
      </c>
      <c r="L471" s="7" t="str">
        <f>VLOOKUP(D:D,门店完成情况!B:H,7,0)</f>
        <v>是</v>
      </c>
      <c r="M471" s="7">
        <f t="shared" si="45"/>
        <v>46.1</v>
      </c>
      <c r="N471" s="7"/>
    </row>
    <row r="472" customHeight="1" spans="1:14">
      <c r="A472" s="7">
        <v>469</v>
      </c>
      <c r="B472" s="7">
        <v>12338</v>
      </c>
      <c r="C472" s="7" t="s">
        <v>914</v>
      </c>
      <c r="D472" s="7">
        <v>514</v>
      </c>
      <c r="E472" s="8" t="s">
        <v>32</v>
      </c>
      <c r="F472" s="7" t="s">
        <v>387</v>
      </c>
      <c r="G472" s="7">
        <v>928.3</v>
      </c>
      <c r="H472" s="6">
        <v>41.35</v>
      </c>
      <c r="I472" s="7">
        <v>2049.75</v>
      </c>
      <c r="J472" s="7">
        <f t="shared" si="47"/>
        <v>2091.1</v>
      </c>
      <c r="K472" s="7">
        <f t="shared" si="48"/>
        <v>1162.8</v>
      </c>
      <c r="L472" s="7" t="str">
        <f>VLOOKUP(D:D,门店完成情况!B:H,7,0)</f>
        <v>是</v>
      </c>
      <c r="M472" s="7">
        <f t="shared" si="45"/>
        <v>61.5</v>
      </c>
      <c r="N472" s="7"/>
    </row>
    <row r="473" customHeight="1" spans="1:14">
      <c r="A473" s="7">
        <v>470</v>
      </c>
      <c r="B473" s="7">
        <v>5954</v>
      </c>
      <c r="C473" s="7" t="s">
        <v>915</v>
      </c>
      <c r="D473" s="7">
        <v>108656</v>
      </c>
      <c r="E473" s="8" t="s">
        <v>916</v>
      </c>
      <c r="F473" s="7" t="s">
        <v>417</v>
      </c>
      <c r="G473" s="7">
        <v>360</v>
      </c>
      <c r="H473" s="6">
        <v>0</v>
      </c>
      <c r="I473" s="7">
        <v>330.16</v>
      </c>
      <c r="J473" s="7">
        <f t="shared" si="47"/>
        <v>330.16</v>
      </c>
      <c r="K473" s="7">
        <f t="shared" si="48"/>
        <v>-29.84</v>
      </c>
      <c r="L473" s="7" t="str">
        <f>VLOOKUP(D:D,门店完成情况!B:H,7,0)</f>
        <v>否</v>
      </c>
      <c r="M473" s="7"/>
      <c r="N473" s="7">
        <f t="shared" ref="N473:N477" si="49">ROUND(K473*0.02,0)</f>
        <v>-1</v>
      </c>
    </row>
    <row r="474" customHeight="1" spans="1:14">
      <c r="A474" s="7">
        <v>471</v>
      </c>
      <c r="B474" s="7">
        <v>8489</v>
      </c>
      <c r="C474" s="7" t="s">
        <v>917</v>
      </c>
      <c r="D474" s="7">
        <v>108656</v>
      </c>
      <c r="E474" s="8" t="s">
        <v>916</v>
      </c>
      <c r="F474" s="7" t="s">
        <v>385</v>
      </c>
      <c r="G474" s="7">
        <v>360</v>
      </c>
      <c r="H474" s="6">
        <v>0</v>
      </c>
      <c r="I474" s="7">
        <v>124.3</v>
      </c>
      <c r="J474" s="7">
        <f t="shared" si="47"/>
        <v>124.3</v>
      </c>
      <c r="K474" s="7">
        <f t="shared" si="48"/>
        <v>-235.7</v>
      </c>
      <c r="L474" s="7" t="str">
        <f>VLOOKUP(D:D,门店完成情况!B:H,7,0)</f>
        <v>否</v>
      </c>
      <c r="M474" s="7"/>
      <c r="N474" s="7">
        <f t="shared" si="49"/>
        <v>-5</v>
      </c>
    </row>
    <row r="475" customHeight="1" spans="1:14">
      <c r="A475" s="7">
        <v>472</v>
      </c>
      <c r="B475" s="7">
        <v>12555</v>
      </c>
      <c r="C475" s="7" t="s">
        <v>918</v>
      </c>
      <c r="D475" s="7">
        <v>108656</v>
      </c>
      <c r="E475" s="8" t="s">
        <v>916</v>
      </c>
      <c r="F475" s="7" t="s">
        <v>439</v>
      </c>
      <c r="G475" s="7">
        <v>180</v>
      </c>
      <c r="H475" s="6">
        <v>0</v>
      </c>
      <c r="I475" s="7">
        <v>465</v>
      </c>
      <c r="J475" s="7">
        <f t="shared" si="47"/>
        <v>465</v>
      </c>
      <c r="K475" s="7">
        <f t="shared" si="48"/>
        <v>285</v>
      </c>
      <c r="L475" s="7" t="str">
        <f>VLOOKUP(D:D,门店完成情况!B:H,7,0)</f>
        <v>否</v>
      </c>
      <c r="M475" s="7"/>
      <c r="N475" s="7"/>
    </row>
    <row r="476" customHeight="1" spans="1:14">
      <c r="A476" s="7">
        <v>473</v>
      </c>
      <c r="B476" s="7">
        <v>4196</v>
      </c>
      <c r="C476" s="7" t="s">
        <v>919</v>
      </c>
      <c r="D476" s="7">
        <v>102567</v>
      </c>
      <c r="E476" s="8" t="s">
        <v>105</v>
      </c>
      <c r="F476" s="7" t="s">
        <v>385</v>
      </c>
      <c r="G476" s="7">
        <v>731</v>
      </c>
      <c r="H476" s="6">
        <v>576</v>
      </c>
      <c r="I476" s="7">
        <v>421.04</v>
      </c>
      <c r="J476" s="7">
        <f t="shared" si="47"/>
        <v>997.04</v>
      </c>
      <c r="K476" s="7">
        <f t="shared" si="48"/>
        <v>266.04</v>
      </c>
      <c r="L476" s="7" t="str">
        <f>VLOOKUP(D:D,门店完成情况!B:H,7,0)</f>
        <v>是</v>
      </c>
      <c r="M476" s="7">
        <f t="shared" ref="M476:M495" si="50">ROUND(I476*0.03,1)</f>
        <v>12.6</v>
      </c>
      <c r="N476" s="7"/>
    </row>
    <row r="477" customHeight="1" spans="1:14">
      <c r="A477" s="7">
        <v>474</v>
      </c>
      <c r="B477" s="7">
        <v>6251</v>
      </c>
      <c r="C477" s="7" t="s">
        <v>920</v>
      </c>
      <c r="D477" s="7">
        <v>102567</v>
      </c>
      <c r="E477" s="8" t="s">
        <v>105</v>
      </c>
      <c r="F477" s="7" t="s">
        <v>387</v>
      </c>
      <c r="G477" s="7">
        <v>812</v>
      </c>
      <c r="H477" s="6">
        <v>0</v>
      </c>
      <c r="I477" s="7">
        <v>564</v>
      </c>
      <c r="J477" s="7">
        <f t="shared" si="47"/>
        <v>564</v>
      </c>
      <c r="K477" s="7">
        <f t="shared" si="48"/>
        <v>-248</v>
      </c>
      <c r="L477" s="7" t="str">
        <f>VLOOKUP(D:D,门店完成情况!B:H,7,0)</f>
        <v>是</v>
      </c>
      <c r="M477" s="7">
        <f t="shared" si="50"/>
        <v>16.9</v>
      </c>
      <c r="N477" s="7">
        <f t="shared" si="49"/>
        <v>-5</v>
      </c>
    </row>
    <row r="478" customHeight="1" spans="1:14">
      <c r="A478" s="7">
        <v>475</v>
      </c>
      <c r="B478" s="7">
        <v>12556</v>
      </c>
      <c r="C478" s="7" t="s">
        <v>921</v>
      </c>
      <c r="D478" s="7">
        <v>102567</v>
      </c>
      <c r="E478" s="8" t="s">
        <v>105</v>
      </c>
      <c r="F478" s="7" t="s">
        <v>435</v>
      </c>
      <c r="G478" s="7">
        <v>487</v>
      </c>
      <c r="H478" s="6">
        <v>302</v>
      </c>
      <c r="I478" s="7">
        <v>246.8</v>
      </c>
      <c r="J478" s="7">
        <f t="shared" si="47"/>
        <v>548.8</v>
      </c>
      <c r="K478" s="7">
        <f t="shared" si="48"/>
        <v>61.8</v>
      </c>
      <c r="L478" s="7" t="str">
        <f>VLOOKUP(D:D,门店完成情况!B:H,7,0)</f>
        <v>是</v>
      </c>
      <c r="M478" s="7">
        <f t="shared" si="50"/>
        <v>7.4</v>
      </c>
      <c r="N478" s="7"/>
    </row>
    <row r="479" customHeight="1" spans="1:14">
      <c r="A479" s="7">
        <v>476</v>
      </c>
      <c r="B479" s="7">
        <v>5408</v>
      </c>
      <c r="C479" s="7" t="s">
        <v>922</v>
      </c>
      <c r="D479" s="7">
        <v>387</v>
      </c>
      <c r="E479" s="8" t="s">
        <v>40</v>
      </c>
      <c r="F479" s="7" t="s">
        <v>385</v>
      </c>
      <c r="G479" s="7">
        <v>785.2</v>
      </c>
      <c r="H479" s="6">
        <v>23</v>
      </c>
      <c r="I479" s="7">
        <v>1033.75</v>
      </c>
      <c r="J479" s="7">
        <f t="shared" si="47"/>
        <v>1056.75</v>
      </c>
      <c r="K479" s="7">
        <f t="shared" si="48"/>
        <v>271.55</v>
      </c>
      <c r="L479" s="7" t="str">
        <f>VLOOKUP(D:D,门店完成情况!B:H,7,0)</f>
        <v>是</v>
      </c>
      <c r="M479" s="7">
        <f t="shared" si="50"/>
        <v>31</v>
      </c>
      <c r="N479" s="7"/>
    </row>
    <row r="480" customHeight="1" spans="1:14">
      <c r="A480" s="7">
        <v>477</v>
      </c>
      <c r="B480" s="7">
        <v>5701</v>
      </c>
      <c r="C480" s="7" t="s">
        <v>923</v>
      </c>
      <c r="D480" s="7">
        <v>387</v>
      </c>
      <c r="E480" s="8" t="s">
        <v>40</v>
      </c>
      <c r="F480" s="7" t="s">
        <v>387</v>
      </c>
      <c r="G480" s="7">
        <v>872.4</v>
      </c>
      <c r="H480" s="6">
        <v>0</v>
      </c>
      <c r="I480" s="7">
        <v>177.75</v>
      </c>
      <c r="J480" s="7">
        <f t="shared" si="47"/>
        <v>177.75</v>
      </c>
      <c r="K480" s="7">
        <f t="shared" si="48"/>
        <v>-694.65</v>
      </c>
      <c r="L480" s="7" t="str">
        <f>VLOOKUP(D:D,门店完成情况!B:H,7,0)</f>
        <v>是</v>
      </c>
      <c r="M480" s="7">
        <f t="shared" si="50"/>
        <v>5.3</v>
      </c>
      <c r="N480" s="7">
        <f>ROUND(K480*0.02,0)</f>
        <v>-14</v>
      </c>
    </row>
    <row r="481" customHeight="1" spans="1:14">
      <c r="A481" s="7">
        <v>478</v>
      </c>
      <c r="B481" s="7">
        <v>10856</v>
      </c>
      <c r="C481" s="7" t="s">
        <v>924</v>
      </c>
      <c r="D481" s="7">
        <v>387</v>
      </c>
      <c r="E481" s="8" t="s">
        <v>40</v>
      </c>
      <c r="F481" s="7" t="s">
        <v>387</v>
      </c>
      <c r="G481" s="7">
        <v>872.4</v>
      </c>
      <c r="H481" s="6">
        <v>14</v>
      </c>
      <c r="I481" s="7">
        <v>1616.2</v>
      </c>
      <c r="J481" s="7">
        <f t="shared" si="47"/>
        <v>1630.2</v>
      </c>
      <c r="K481" s="7">
        <f t="shared" si="48"/>
        <v>757.8</v>
      </c>
      <c r="L481" s="7" t="str">
        <f>VLOOKUP(D:D,门店完成情况!B:H,7,0)</f>
        <v>是</v>
      </c>
      <c r="M481" s="7">
        <f t="shared" si="50"/>
        <v>48.5</v>
      </c>
      <c r="N481" s="7"/>
    </row>
    <row r="482" customHeight="1" spans="1:14">
      <c r="A482" s="7">
        <v>479</v>
      </c>
      <c r="B482" s="7">
        <v>12484</v>
      </c>
      <c r="C482" s="7" t="s">
        <v>925</v>
      </c>
      <c r="D482" s="7">
        <v>387</v>
      </c>
      <c r="E482" s="8" t="s">
        <v>40</v>
      </c>
      <c r="F482" s="7" t="s">
        <v>391</v>
      </c>
      <c r="G482" s="7">
        <v>261.8</v>
      </c>
      <c r="H482" s="6">
        <v>0</v>
      </c>
      <c r="I482" s="7">
        <v>462.2</v>
      </c>
      <c r="J482" s="7">
        <f t="shared" si="47"/>
        <v>462.2</v>
      </c>
      <c r="K482" s="7">
        <f t="shared" si="48"/>
        <v>200.4</v>
      </c>
      <c r="L482" s="7" t="str">
        <f>VLOOKUP(D:D,门店完成情况!B:H,7,0)</f>
        <v>是</v>
      </c>
      <c r="M482" s="7">
        <f t="shared" si="50"/>
        <v>13.9</v>
      </c>
      <c r="N482" s="7"/>
    </row>
    <row r="483" customHeight="1" spans="1:14">
      <c r="A483" s="7">
        <v>480</v>
      </c>
      <c r="B483" s="7">
        <v>12214</v>
      </c>
      <c r="C483" s="7" t="s">
        <v>926</v>
      </c>
      <c r="D483" s="7">
        <v>387</v>
      </c>
      <c r="E483" s="8" t="s">
        <v>40</v>
      </c>
      <c r="F483" s="7" t="s">
        <v>391</v>
      </c>
      <c r="G483" s="7">
        <v>436.2</v>
      </c>
      <c r="H483" s="6">
        <v>0</v>
      </c>
      <c r="I483" s="7">
        <v>553.5</v>
      </c>
      <c r="J483" s="7">
        <f t="shared" si="47"/>
        <v>553.5</v>
      </c>
      <c r="K483" s="7">
        <f t="shared" si="48"/>
        <v>117.3</v>
      </c>
      <c r="L483" s="7" t="str">
        <f>VLOOKUP(D:D,门店完成情况!B:H,7,0)</f>
        <v>是</v>
      </c>
      <c r="M483" s="7">
        <f t="shared" si="50"/>
        <v>16.6</v>
      </c>
      <c r="N483" s="7"/>
    </row>
    <row r="484" customHeight="1" spans="1:14">
      <c r="A484" s="7">
        <v>481</v>
      </c>
      <c r="B484" s="7">
        <v>8940</v>
      </c>
      <c r="C484" s="7" t="s">
        <v>927</v>
      </c>
      <c r="D484" s="7">
        <v>377</v>
      </c>
      <c r="E484" s="8" t="s">
        <v>62</v>
      </c>
      <c r="F484" s="7" t="s">
        <v>385</v>
      </c>
      <c r="G484" s="7">
        <v>1094.7</v>
      </c>
      <c r="H484" s="6">
        <v>302</v>
      </c>
      <c r="I484" s="7">
        <v>602.5</v>
      </c>
      <c r="J484" s="7">
        <f t="shared" si="47"/>
        <v>904.5</v>
      </c>
      <c r="K484" s="7">
        <f t="shared" si="48"/>
        <v>-190.2</v>
      </c>
      <c r="L484" s="7" t="str">
        <f>VLOOKUP(D:D,门店完成情况!B:H,7,0)</f>
        <v>是</v>
      </c>
      <c r="M484" s="7">
        <f t="shared" si="50"/>
        <v>18.1</v>
      </c>
      <c r="N484" s="7">
        <f>ROUND(K484*0.02,0)</f>
        <v>-4</v>
      </c>
    </row>
    <row r="485" customHeight="1" spans="1:14">
      <c r="A485" s="7">
        <v>482</v>
      </c>
      <c r="B485" s="7">
        <v>11323</v>
      </c>
      <c r="C485" s="7" t="s">
        <v>928</v>
      </c>
      <c r="D485" s="7">
        <v>377</v>
      </c>
      <c r="E485" s="8" t="s">
        <v>62</v>
      </c>
      <c r="F485" s="7" t="s">
        <v>387</v>
      </c>
      <c r="G485" s="7">
        <v>1216.3</v>
      </c>
      <c r="H485" s="6">
        <v>1152</v>
      </c>
      <c r="I485" s="7">
        <v>701.9</v>
      </c>
      <c r="J485" s="7">
        <f t="shared" si="47"/>
        <v>1853.9</v>
      </c>
      <c r="K485" s="7">
        <f t="shared" si="48"/>
        <v>637.6</v>
      </c>
      <c r="L485" s="7" t="str">
        <f>VLOOKUP(D:D,门店完成情况!B:H,7,0)</f>
        <v>是</v>
      </c>
      <c r="M485" s="7">
        <f t="shared" si="50"/>
        <v>21.1</v>
      </c>
      <c r="N485" s="7"/>
    </row>
    <row r="486" customHeight="1" spans="1:14">
      <c r="A486" s="7">
        <v>483</v>
      </c>
      <c r="B486" s="7">
        <v>12498</v>
      </c>
      <c r="C486" s="7" t="s">
        <v>929</v>
      </c>
      <c r="D486" s="7">
        <v>377</v>
      </c>
      <c r="E486" s="8" t="s">
        <v>62</v>
      </c>
      <c r="F486" s="7" t="s">
        <v>930</v>
      </c>
      <c r="G486" s="7">
        <v>486.5</v>
      </c>
      <c r="H486" s="6">
        <v>576</v>
      </c>
      <c r="I486" s="7">
        <v>148.93</v>
      </c>
      <c r="J486" s="7">
        <f t="shared" si="47"/>
        <v>724.93</v>
      </c>
      <c r="K486" s="7">
        <f t="shared" si="48"/>
        <v>238.43</v>
      </c>
      <c r="L486" s="7" t="str">
        <f>VLOOKUP(D:D,门店完成情况!B:H,7,0)</f>
        <v>是</v>
      </c>
      <c r="M486" s="7">
        <f t="shared" si="50"/>
        <v>4.5</v>
      </c>
      <c r="N486" s="7"/>
    </row>
    <row r="487" customHeight="1" spans="1:14">
      <c r="A487" s="7">
        <v>484</v>
      </c>
      <c r="B487" s="7">
        <v>12464</v>
      </c>
      <c r="C487" s="7" t="s">
        <v>931</v>
      </c>
      <c r="D487" s="7">
        <v>377</v>
      </c>
      <c r="E487" s="8" t="s">
        <v>62</v>
      </c>
      <c r="F487" s="7" t="s">
        <v>930</v>
      </c>
      <c r="G487" s="7">
        <v>486.5</v>
      </c>
      <c r="H487" s="6">
        <v>0</v>
      </c>
      <c r="I487" s="7">
        <v>550.5</v>
      </c>
      <c r="J487" s="7">
        <f t="shared" si="47"/>
        <v>550.5</v>
      </c>
      <c r="K487" s="7">
        <f t="shared" si="48"/>
        <v>64</v>
      </c>
      <c r="L487" s="7" t="str">
        <f>VLOOKUP(D:D,门店完成情况!B:H,7,0)</f>
        <v>是</v>
      </c>
      <c r="M487" s="7">
        <f t="shared" si="50"/>
        <v>16.5</v>
      </c>
      <c r="N487" s="7"/>
    </row>
    <row r="488" customHeight="1" spans="1:14">
      <c r="A488" s="7">
        <v>485</v>
      </c>
      <c r="B488" s="7">
        <v>9112</v>
      </c>
      <c r="C488" s="7" t="s">
        <v>932</v>
      </c>
      <c r="D488" s="7">
        <v>371</v>
      </c>
      <c r="E488" s="8" t="s">
        <v>103</v>
      </c>
      <c r="F488" s="7" t="s">
        <v>385</v>
      </c>
      <c r="G488" s="7">
        <v>562.5</v>
      </c>
      <c r="H488" s="6">
        <v>84</v>
      </c>
      <c r="I488" s="7">
        <v>712.9</v>
      </c>
      <c r="J488" s="7">
        <f t="shared" si="47"/>
        <v>796.9</v>
      </c>
      <c r="K488" s="7">
        <f t="shared" si="48"/>
        <v>234.4</v>
      </c>
      <c r="L488" s="7" t="str">
        <f>VLOOKUP(D:D,门店完成情况!B:H,7,0)</f>
        <v>是</v>
      </c>
      <c r="M488" s="7">
        <f t="shared" si="50"/>
        <v>21.4</v>
      </c>
      <c r="N488" s="7"/>
    </row>
    <row r="489" customHeight="1" spans="1:14">
      <c r="A489" s="7">
        <v>486</v>
      </c>
      <c r="B489" s="7">
        <v>11388</v>
      </c>
      <c r="C489" s="7" t="s">
        <v>933</v>
      </c>
      <c r="D489" s="7">
        <v>371</v>
      </c>
      <c r="E489" s="8" t="s">
        <v>103</v>
      </c>
      <c r="F489" s="7" t="s">
        <v>387</v>
      </c>
      <c r="G489" s="7">
        <v>562.5</v>
      </c>
      <c r="H489" s="6">
        <v>0</v>
      </c>
      <c r="I489" s="7">
        <v>314.16</v>
      </c>
      <c r="J489" s="7">
        <f t="shared" si="47"/>
        <v>314.16</v>
      </c>
      <c r="K489" s="7">
        <f t="shared" si="48"/>
        <v>-248.34</v>
      </c>
      <c r="L489" s="7" t="str">
        <f>VLOOKUP(D:D,门店完成情况!B:H,7,0)</f>
        <v>是</v>
      </c>
      <c r="M489" s="7">
        <f t="shared" si="50"/>
        <v>9.4</v>
      </c>
      <c r="N489" s="7">
        <f>ROUND(K489*0.02,0)</f>
        <v>-5</v>
      </c>
    </row>
    <row r="490" customHeight="1" spans="1:14">
      <c r="A490" s="7">
        <v>487</v>
      </c>
      <c r="B490" s="7">
        <v>12682</v>
      </c>
      <c r="C490" s="7" t="s">
        <v>934</v>
      </c>
      <c r="D490" s="7">
        <v>371</v>
      </c>
      <c r="E490" s="8" t="s">
        <v>103</v>
      </c>
      <c r="F490" s="7" t="s">
        <v>935</v>
      </c>
      <c r="G490" s="7">
        <v>375</v>
      </c>
      <c r="H490" s="7">
        <v>288</v>
      </c>
      <c r="I490" s="7">
        <v>197.2</v>
      </c>
      <c r="J490" s="7">
        <f t="shared" si="47"/>
        <v>485.2</v>
      </c>
      <c r="K490" s="7">
        <f t="shared" si="48"/>
        <v>110.2</v>
      </c>
      <c r="L490" s="7" t="str">
        <f>VLOOKUP(D:D,门店完成情况!B:H,7,0)</f>
        <v>是</v>
      </c>
      <c r="M490" s="7">
        <f t="shared" si="50"/>
        <v>5.9</v>
      </c>
      <c r="N490" s="7"/>
    </row>
    <row r="491" customHeight="1" spans="1:14">
      <c r="A491" s="7">
        <v>488</v>
      </c>
      <c r="B491" s="7">
        <v>11231</v>
      </c>
      <c r="C491" s="7" t="s">
        <v>936</v>
      </c>
      <c r="D491" s="7">
        <v>359</v>
      </c>
      <c r="E491" s="8" t="s">
        <v>73</v>
      </c>
      <c r="F491" s="7" t="s">
        <v>385</v>
      </c>
      <c r="G491" s="7">
        <v>607.5</v>
      </c>
      <c r="H491" s="7">
        <v>576</v>
      </c>
      <c r="I491" s="7">
        <v>518.31</v>
      </c>
      <c r="J491" s="7">
        <f t="shared" si="47"/>
        <v>1094.31</v>
      </c>
      <c r="K491" s="7">
        <f t="shared" si="48"/>
        <v>486.81</v>
      </c>
      <c r="L491" s="7" t="str">
        <f>VLOOKUP(D:D,门店完成情况!B:H,7,0)</f>
        <v>是</v>
      </c>
      <c r="M491" s="7">
        <f t="shared" si="50"/>
        <v>15.5</v>
      </c>
      <c r="N491" s="7"/>
    </row>
    <row r="492" customHeight="1" spans="1:14">
      <c r="A492" s="7">
        <v>489</v>
      </c>
      <c r="B492" s="7">
        <v>11871</v>
      </c>
      <c r="C492" s="7" t="s">
        <v>937</v>
      </c>
      <c r="D492" s="7">
        <v>359</v>
      </c>
      <c r="E492" s="8" t="s">
        <v>73</v>
      </c>
      <c r="F492" s="7" t="s">
        <v>387</v>
      </c>
      <c r="G492" s="7">
        <v>675</v>
      </c>
      <c r="H492" s="7">
        <v>28</v>
      </c>
      <c r="I492" s="7">
        <v>431</v>
      </c>
      <c r="J492" s="7">
        <f t="shared" si="47"/>
        <v>459</v>
      </c>
      <c r="K492" s="7">
        <f t="shared" si="48"/>
        <v>-216</v>
      </c>
      <c r="L492" s="7" t="str">
        <f>VLOOKUP(D:D,门店完成情况!B:H,7,0)</f>
        <v>是</v>
      </c>
      <c r="M492" s="7">
        <f t="shared" si="50"/>
        <v>12.9</v>
      </c>
      <c r="N492" s="7">
        <f>ROUND(K492*0.02,0)</f>
        <v>-4</v>
      </c>
    </row>
    <row r="493" customHeight="1" spans="1:14">
      <c r="A493" s="7">
        <v>490</v>
      </c>
      <c r="B493" s="7">
        <v>12052</v>
      </c>
      <c r="C493" s="7" t="s">
        <v>938</v>
      </c>
      <c r="D493" s="7">
        <v>359</v>
      </c>
      <c r="E493" s="8" t="s">
        <v>73</v>
      </c>
      <c r="F493" s="7" t="s">
        <v>387</v>
      </c>
      <c r="G493" s="7">
        <v>675</v>
      </c>
      <c r="H493" s="7">
        <v>591</v>
      </c>
      <c r="I493" s="7">
        <v>544</v>
      </c>
      <c r="J493" s="7">
        <f t="shared" si="47"/>
        <v>1135</v>
      </c>
      <c r="K493" s="7">
        <f t="shared" si="48"/>
        <v>460</v>
      </c>
      <c r="L493" s="7" t="str">
        <f>VLOOKUP(D:D,门店完成情况!B:H,7,0)</f>
        <v>是</v>
      </c>
      <c r="M493" s="7">
        <f t="shared" si="50"/>
        <v>16.3</v>
      </c>
      <c r="N493" s="7"/>
    </row>
    <row r="494" customHeight="1" spans="1:14">
      <c r="A494" s="7">
        <v>491</v>
      </c>
      <c r="B494" s="7">
        <v>12482</v>
      </c>
      <c r="C494" s="7" t="s">
        <v>939</v>
      </c>
      <c r="D494" s="7">
        <v>359</v>
      </c>
      <c r="E494" s="8" t="s">
        <v>73</v>
      </c>
      <c r="F494" s="7" t="s">
        <v>940</v>
      </c>
      <c r="G494" s="7">
        <v>337.5</v>
      </c>
      <c r="H494" s="7">
        <v>243.5</v>
      </c>
      <c r="I494" s="7">
        <v>1025.04</v>
      </c>
      <c r="J494" s="7">
        <f t="shared" si="47"/>
        <v>1268.54</v>
      </c>
      <c r="K494" s="7">
        <f t="shared" si="48"/>
        <v>931.04</v>
      </c>
      <c r="L494" s="7" t="str">
        <f>VLOOKUP(D:D,门店完成情况!B:H,7,0)</f>
        <v>是</v>
      </c>
      <c r="M494" s="7">
        <f t="shared" si="50"/>
        <v>30.8</v>
      </c>
      <c r="N494" s="7"/>
    </row>
    <row r="495" customHeight="1" spans="1:14">
      <c r="A495" s="7">
        <v>492</v>
      </c>
      <c r="B495" s="7">
        <v>12223</v>
      </c>
      <c r="C495" s="7" t="s">
        <v>941</v>
      </c>
      <c r="D495" s="7">
        <v>359</v>
      </c>
      <c r="E495" s="8" t="s">
        <v>73</v>
      </c>
      <c r="F495" s="7" t="s">
        <v>942</v>
      </c>
      <c r="G495" s="7">
        <v>405</v>
      </c>
      <c r="H495" s="7">
        <v>208</v>
      </c>
      <c r="I495" s="7">
        <v>770.5</v>
      </c>
      <c r="J495" s="7">
        <f t="shared" si="47"/>
        <v>978.5</v>
      </c>
      <c r="K495" s="7">
        <f t="shared" si="48"/>
        <v>573.5</v>
      </c>
      <c r="L495" s="7" t="str">
        <f>VLOOKUP(D:D,门店完成情况!B:H,7,0)</f>
        <v>是</v>
      </c>
      <c r="M495" s="7">
        <f t="shared" si="50"/>
        <v>23.1</v>
      </c>
      <c r="N495" s="7"/>
    </row>
    <row r="496" customHeight="1" spans="1:14">
      <c r="A496" s="12"/>
      <c r="B496" s="7"/>
      <c r="C496" s="7"/>
      <c r="D496" s="7"/>
      <c r="E496" s="8" t="s">
        <v>255</v>
      </c>
      <c r="F496" s="7"/>
      <c r="G496" s="7"/>
      <c r="H496" s="12"/>
      <c r="I496" s="12"/>
      <c r="J496" s="12"/>
      <c r="K496" s="12"/>
      <c r="L496" s="12"/>
      <c r="M496" s="7">
        <f>SUM(M4:M495)</f>
        <v>8629.29999999999</v>
      </c>
      <c r="N496" s="7">
        <f>SUM(N4:N495)</f>
        <v>-929</v>
      </c>
    </row>
  </sheetData>
  <mergeCells count="2">
    <mergeCell ref="A1:N1"/>
    <mergeCell ref="H2:K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门店完成情况</vt:lpstr>
      <vt:lpstr>Sheet3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jkgjf</cp:lastModifiedBy>
  <dcterms:created xsi:type="dcterms:W3CDTF">2019-08-17T11:08:00Z</dcterms:created>
  <dcterms:modified xsi:type="dcterms:W3CDTF">2019-11-29T02:27:22Z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