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290"/>
  </bookViews>
  <sheets>
    <sheet name="门店完成情况" sheetId="1" r:id="rId1"/>
    <sheet name="个人完成情况" sheetId="3" r:id="rId2"/>
    <sheet name="品种明细" sheetId="2" state="hidden" r:id="rId3"/>
  </sheets>
  <externalReferences>
    <externalReference r:id="rId4"/>
  </externalReferences>
  <definedNames>
    <definedName name="_xlnm._FilterDatabase" localSheetId="1" hidden="1">个人完成情况!$A$2:$N$450</definedName>
    <definedName name="_xlnm._FilterDatabase" localSheetId="0" hidden="1">门店完成情况!$A$2:$J$117</definedName>
  </definedNames>
  <calcPr calcId="144525"/>
</workbook>
</file>

<file path=xl/sharedStrings.xml><?xml version="1.0" encoding="utf-8"?>
<sst xmlns="http://schemas.openxmlformats.org/spreadsheetml/2006/main" count="2283" uniqueCount="710">
  <si>
    <r>
      <rPr>
        <sz val="16"/>
        <rFont val="Arial"/>
        <charset val="0"/>
      </rPr>
      <t>2019</t>
    </r>
    <r>
      <rPr>
        <sz val="16"/>
        <rFont val="宋体"/>
        <charset val="0"/>
      </rPr>
      <t>年</t>
    </r>
    <r>
      <rPr>
        <sz val="16"/>
        <rFont val="Arial"/>
        <charset val="0"/>
      </rPr>
      <t>11</t>
    </r>
    <r>
      <rPr>
        <sz val="16"/>
        <rFont val="宋体"/>
        <charset val="0"/>
      </rPr>
      <t>月品牌月惠氏系列门店完成情况</t>
    </r>
  </si>
  <si>
    <t>序号</t>
  </si>
  <si>
    <t>门店ID</t>
  </si>
  <si>
    <t>门店</t>
  </si>
  <si>
    <t>门店分类</t>
  </si>
  <si>
    <t>片区</t>
  </si>
  <si>
    <t>惠氏门店基础档</t>
  </si>
  <si>
    <t>惠氏门店挑战档</t>
  </si>
  <si>
    <t>实际销售</t>
  </si>
  <si>
    <t>完成率</t>
  </si>
  <si>
    <t>完成档次</t>
  </si>
  <si>
    <t>四川太极青羊区十二桥药店</t>
  </si>
  <si>
    <t>A1</t>
  </si>
  <si>
    <t>未完成</t>
  </si>
  <si>
    <t>四川太极光华药店</t>
  </si>
  <si>
    <t>A2</t>
  </si>
  <si>
    <t>四川太极光华村街药店</t>
  </si>
  <si>
    <t>四川太极成华区羊子山西路药店（兴元华盛）</t>
  </si>
  <si>
    <t>基础档</t>
  </si>
  <si>
    <t>四川太极新都区新繁镇繁江北路药店</t>
  </si>
  <si>
    <t>四川太极清江东路药店</t>
  </si>
  <si>
    <t>A3</t>
  </si>
  <si>
    <t>四川太极土龙路药店</t>
  </si>
  <si>
    <t>挑战档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</si>
  <si>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</si>
  <si>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</si>
  <si>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</si>
  <si>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</si>
  <si>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四川太极金牛区银河北街药店</t>
  </si>
  <si>
    <t>四川太极西部店</t>
  </si>
  <si>
    <t>B1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</si>
  <si>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</si>
  <si>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</si>
  <si>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</si>
  <si>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</si>
  <si>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四川太极沙河源药店</t>
  </si>
  <si>
    <t>B2</t>
  </si>
  <si>
    <t>四川太极清江东路2药店</t>
  </si>
  <si>
    <t>四川太极青羊区浣花滨河路药店</t>
  </si>
  <si>
    <t>装修</t>
  </si>
  <si>
    <t>四川太极金牛区黄苑东街药店</t>
  </si>
  <si>
    <t>四川太极金牛区金沙路药店</t>
  </si>
  <si>
    <t>四川太极金牛区蜀汉路药店</t>
  </si>
  <si>
    <t>四川太极大药房连锁有限公司武侯区聚萃街药店</t>
  </si>
  <si>
    <t>C1</t>
  </si>
  <si>
    <t>四川太极武侯区大华街药店</t>
  </si>
  <si>
    <t>四川太极成华区新怡路店</t>
  </si>
  <si>
    <t>C2</t>
  </si>
  <si>
    <t>四川太极青羊区蜀辉路药店</t>
  </si>
  <si>
    <t>四川太极武侯区大悦路药店</t>
  </si>
  <si>
    <t>四川太极新都区新都街道万和北路药店</t>
  </si>
  <si>
    <t>四川太极金牛区银沙路药店</t>
  </si>
  <si>
    <t>四川太极锦江区梨花街药店</t>
  </si>
  <si>
    <t>四川太极旗舰店</t>
  </si>
  <si>
    <t>T</t>
  </si>
  <si>
    <t>成都成汉太极大药房有限公司</t>
  </si>
  <si>
    <t>四川太极高新区民丰大道西段药店</t>
  </si>
  <si>
    <t>四川太极成华区万科路药店</t>
  </si>
  <si>
    <t>四川太极成华区华泰路药店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</si>
  <si>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</si>
  <si>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</si>
  <si>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</si>
  <si>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</si>
  <si>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</si>
  <si>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</si>
  <si>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</si>
  <si>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</si>
  <si>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</si>
  <si>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</si>
  <si>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四川太极双流县西航港街道锦华路一段药店</t>
  </si>
  <si>
    <t>四川太极双流区东升街道三强西路药店</t>
  </si>
  <si>
    <t>四川太极成华区华康路药店</t>
  </si>
  <si>
    <t>四川太极龙潭西路店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</si>
  <si>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</si>
  <si>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</si>
  <si>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</si>
  <si>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</si>
  <si>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四川太极成都高新区元华二巷药店</t>
  </si>
  <si>
    <t>四川太极高新区中和公济桥路药店</t>
  </si>
  <si>
    <t>四川太极浆洗街药店</t>
  </si>
  <si>
    <t>四川太极青羊区北东街店</t>
  </si>
  <si>
    <t>四川太极红星店</t>
  </si>
  <si>
    <t>四川太极双林路药店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</si>
  <si>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</si>
  <si>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</si>
  <si>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</si>
  <si>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</si>
  <si>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四川太极郫县郫筒镇一环路东南段药店</t>
  </si>
  <si>
    <t>四川太极人民中路店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</si>
  <si>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</si>
  <si>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</si>
  <si>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</si>
  <si>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</si>
  <si>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四川太极锦江区柳翠路药店</t>
  </si>
  <si>
    <t>四川太极锦江区劼人路药店</t>
  </si>
  <si>
    <t>四川太极青羊区童子街药店</t>
  </si>
  <si>
    <t>四川太极龙泉驿区龙泉街道驿生路药店</t>
  </si>
  <si>
    <t>四川太极锦江区静明路药店</t>
  </si>
  <si>
    <t>四川太极武侯区丝竹路药店</t>
  </si>
  <si>
    <t>四川太极金牛区解放路药店</t>
  </si>
  <si>
    <t>四川太极五津西路药店</t>
  </si>
  <si>
    <t>四川太极新津邓双镇岷江店</t>
  </si>
  <si>
    <t>四川太极兴义镇万兴路药店</t>
  </si>
  <si>
    <t>四川太极新津县五津镇武阳西路药店</t>
  </si>
  <si>
    <t>四川太极新津县五津镇五津西路二药房</t>
  </si>
  <si>
    <t>四川太极邛崃中心药店</t>
  </si>
  <si>
    <t>四川太极邛崃市临邛镇洪川小区药店</t>
  </si>
  <si>
    <t>四川太极邛崃市临邛镇长安大道药店</t>
  </si>
  <si>
    <t>四川太极邛崃市羊安镇永康大道药店</t>
  </si>
  <si>
    <t>四川太极邛崃市临邛镇翠荫街药店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</si>
  <si>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</si>
  <si>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</si>
  <si>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</si>
  <si>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</si>
  <si>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</si>
  <si>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</si>
  <si>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四川太极大邑县新场镇文昌街药店</t>
  </si>
  <si>
    <t>四川太极大邑县安仁镇千禧街药店</t>
  </si>
  <si>
    <t>四川太极大邑县晋原镇潘家街药店</t>
  </si>
  <si>
    <t>四川太极大邑县晋原镇北街药店</t>
  </si>
  <si>
    <t>四川太极崇州市崇阳镇尚贤坊街药店</t>
  </si>
  <si>
    <t>四川太极怀远店</t>
  </si>
  <si>
    <t>四川太极温江店</t>
  </si>
  <si>
    <t>四川太极都江堰药店</t>
  </si>
  <si>
    <t>四川太极金带街药店</t>
  </si>
  <si>
    <t>四川太极温江区公平街道江安路药店</t>
  </si>
  <si>
    <t>四川太极崇州中心店</t>
  </si>
  <si>
    <t>四川太极都江堰景中路店</t>
  </si>
  <si>
    <t>四川太极都江堰奎光路中段药店</t>
  </si>
  <si>
    <t xml:space="preserve">四川太极崇州市崇阳镇永康东路药店 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</si>
  <si>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</si>
  <si>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</si>
  <si>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</si>
  <si>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</si>
  <si>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</si>
  <si>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</si>
  <si>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</si>
  <si>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r>
      <rPr>
        <sz val="10"/>
        <rFont val="宋体"/>
        <charset val="0"/>
      </rPr>
      <t>总结：本月合计销售</t>
    </r>
    <r>
      <rPr>
        <sz val="10"/>
        <rFont val="Arial"/>
        <charset val="0"/>
      </rPr>
      <t>50.8</t>
    </r>
    <r>
      <rPr>
        <sz val="10"/>
        <rFont val="宋体"/>
        <charset val="0"/>
      </rPr>
      <t>万，任务完成率</t>
    </r>
    <r>
      <rPr>
        <sz val="10"/>
        <rFont val="Arial"/>
        <charset val="0"/>
      </rPr>
      <t>101.6%</t>
    </r>
  </si>
  <si>
    <t>个人完成情况</t>
  </si>
  <si>
    <t>人员id</t>
  </si>
  <si>
    <t>人员名</t>
  </si>
  <si>
    <t>门店id</t>
  </si>
  <si>
    <t>门店名</t>
  </si>
  <si>
    <t>职务</t>
  </si>
  <si>
    <t>实际销售情况</t>
  </si>
  <si>
    <t>个人完成档次</t>
  </si>
  <si>
    <t>门店完成档次</t>
  </si>
  <si>
    <t>超额奖励</t>
  </si>
  <si>
    <t>处罚</t>
  </si>
  <si>
    <t xml:space="preserve">蒋雪琴 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</si>
  <si>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</si>
  <si>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</si>
  <si>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</si>
  <si>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</si>
  <si>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</si>
  <si>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</si>
  <si>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</si>
  <si>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</si>
  <si>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</si>
  <si>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</si>
  <si>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卫荟垟</t>
  </si>
  <si>
    <t>杨昕雨</t>
  </si>
  <si>
    <t>实习生7.09</t>
  </si>
  <si>
    <t>周红梅</t>
  </si>
  <si>
    <t>实习生 20190409</t>
  </si>
  <si>
    <t>杨伟钰</t>
  </si>
  <si>
    <t>吕彩霞</t>
  </si>
  <si>
    <t>唐敏</t>
  </si>
  <si>
    <t>蒋晓琼（销售员）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</si>
  <si>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</si>
  <si>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</si>
  <si>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</si>
  <si>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</si>
  <si>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</si>
  <si>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</si>
  <si>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</si>
  <si>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</si>
  <si>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</si>
  <si>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</si>
  <si>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</si>
  <si>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</si>
  <si>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</si>
  <si>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</si>
  <si>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</si>
  <si>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</si>
  <si>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</si>
  <si>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</si>
  <si>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</si>
  <si>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</si>
  <si>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</si>
  <si>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</si>
  <si>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</si>
  <si>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</si>
  <si>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</si>
  <si>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</si>
  <si>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</si>
  <si>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</si>
  <si>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</si>
  <si>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</si>
  <si>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</si>
  <si>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</si>
  <si>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</si>
  <si>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t>实习生2019年7月入职</t>
  </si>
  <si>
    <t>黄敏</t>
  </si>
  <si>
    <t>店员</t>
  </si>
  <si>
    <t>曾抗历</t>
  </si>
  <si>
    <t>李雪梅</t>
  </si>
  <si>
    <t>曾艳</t>
  </si>
  <si>
    <t>孙秀琳</t>
  </si>
  <si>
    <t>实习生2019年7月</t>
  </si>
  <si>
    <t>王三佳</t>
  </si>
  <si>
    <t>实习生（2019年4月）</t>
  </si>
  <si>
    <t>高红华</t>
  </si>
  <si>
    <t>王波</t>
  </si>
  <si>
    <t>舒思玉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</si>
  <si>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</si>
  <si>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</si>
  <si>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</si>
  <si>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</si>
  <si>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</si>
  <si>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</si>
  <si>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</si>
  <si>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</si>
  <si>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</si>
  <si>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王旭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</si>
  <si>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</si>
  <si>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</si>
  <si>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</si>
  <si>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</si>
  <si>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</si>
  <si>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</si>
  <si>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>邓洋</t>
  </si>
  <si>
    <t>杨菊</t>
  </si>
  <si>
    <t>李茂霞</t>
  </si>
  <si>
    <t xml:space="preserve">刘丹 </t>
  </si>
  <si>
    <t>试用期员工</t>
  </si>
  <si>
    <t>林霞</t>
  </si>
  <si>
    <t>付蓉</t>
  </si>
  <si>
    <t>赵雅丽</t>
  </si>
  <si>
    <t>何丽萍</t>
  </si>
  <si>
    <t>易月红</t>
  </si>
  <si>
    <t>晏祥春</t>
  </si>
  <si>
    <t>杨科</t>
  </si>
  <si>
    <t>邹芊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</si>
  <si>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</si>
  <si>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</si>
  <si>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</si>
  <si>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</si>
  <si>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</si>
  <si>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</si>
  <si>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</si>
  <si>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</si>
  <si>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</si>
  <si>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</si>
  <si>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</si>
  <si>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</si>
  <si>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</si>
  <si>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</si>
  <si>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刘娟</t>
  </si>
  <si>
    <t>李俊俐</t>
  </si>
  <si>
    <t>刘茹溢</t>
  </si>
  <si>
    <t>黄瑞玉</t>
  </si>
  <si>
    <t>实习生（7.7）</t>
  </si>
  <si>
    <t>李沙</t>
  </si>
  <si>
    <t>店长兼执业药师</t>
  </si>
  <si>
    <t>张群</t>
  </si>
  <si>
    <t>孙莉</t>
  </si>
  <si>
    <t>吕晓琴</t>
  </si>
  <si>
    <t>李阿其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</si>
  <si>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</si>
  <si>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</si>
  <si>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</si>
  <si>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</si>
  <si>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</si>
  <si>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</si>
  <si>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</si>
  <si>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门店店长</t>
  </si>
  <si>
    <t>彭亚丹</t>
  </si>
  <si>
    <t xml:space="preserve">田兰 </t>
  </si>
  <si>
    <t>袁文秀</t>
  </si>
  <si>
    <t>方晓敏</t>
  </si>
  <si>
    <t>邓洁</t>
  </si>
  <si>
    <t xml:space="preserve">黄梅 </t>
  </si>
  <si>
    <t>李娟</t>
  </si>
  <si>
    <t>闵巧</t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</si>
  <si>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</si>
  <si>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</si>
  <si>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</si>
  <si>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</si>
  <si>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</si>
  <si>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</si>
  <si>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</si>
  <si>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</si>
  <si>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</si>
  <si>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</si>
  <si>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t xml:space="preserve">朱晓桃 </t>
  </si>
  <si>
    <t>陈春花</t>
  </si>
  <si>
    <t>姜孝杨</t>
  </si>
  <si>
    <t>万雪倩</t>
  </si>
  <si>
    <t>魏津</t>
  </si>
  <si>
    <t>汤雪芹</t>
  </si>
  <si>
    <t>刘晓燕</t>
  </si>
  <si>
    <t>刘勇</t>
  </si>
  <si>
    <t>曾思静</t>
  </si>
  <si>
    <t>李蕊如</t>
  </si>
  <si>
    <t>张亚红</t>
  </si>
  <si>
    <t>杨武</t>
  </si>
  <si>
    <t>实习生（2019.7月）</t>
  </si>
  <si>
    <t>陈维婷</t>
  </si>
  <si>
    <t>实习生2019年4月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</si>
  <si>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</si>
  <si>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</si>
  <si>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</si>
  <si>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</si>
  <si>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</si>
  <si>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</si>
  <si>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</si>
  <si>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</si>
  <si>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</si>
  <si>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</si>
  <si>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</si>
  <si>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</si>
  <si>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</si>
  <si>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</si>
  <si>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</si>
  <si>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</si>
  <si>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李文静</t>
  </si>
  <si>
    <t>何海燕</t>
  </si>
  <si>
    <t>实习生2019.4.9</t>
  </si>
  <si>
    <t>潘霞</t>
  </si>
  <si>
    <t>实习生19.6</t>
  </si>
  <si>
    <t>纪莉萍</t>
  </si>
  <si>
    <t>邱如秀</t>
  </si>
  <si>
    <t>崔露</t>
  </si>
  <si>
    <t>实习生2019.04.09进公司</t>
  </si>
  <si>
    <t>曹师</t>
  </si>
  <si>
    <t>邓琦</t>
  </si>
  <si>
    <t>廖欣雨</t>
  </si>
  <si>
    <t>实习生2019.7.2日进公司</t>
  </si>
  <si>
    <t>谢敏</t>
  </si>
  <si>
    <t>实习生2019.7.8号进公司</t>
  </si>
  <si>
    <t>梁兰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</si>
  <si>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</si>
  <si>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</si>
  <si>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</si>
  <si>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</si>
  <si>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</si>
  <si>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</si>
  <si>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</si>
  <si>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</si>
  <si>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</si>
  <si>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</si>
  <si>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</si>
  <si>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</si>
  <si>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</si>
  <si>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</si>
  <si>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</si>
  <si>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</si>
  <si>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</si>
  <si>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</si>
  <si>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</si>
  <si>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>袁咏梅</t>
  </si>
  <si>
    <t>王媚</t>
  </si>
  <si>
    <t>唐信银</t>
  </si>
  <si>
    <t>李雯</t>
  </si>
  <si>
    <t>实习生（4.13）</t>
  </si>
  <si>
    <t>黄天平</t>
  </si>
  <si>
    <t>胡康员</t>
  </si>
  <si>
    <t>实习生（2019.07.06）</t>
  </si>
  <si>
    <t>李昌梅</t>
  </si>
  <si>
    <t>刘银花</t>
  </si>
  <si>
    <t>林巧</t>
  </si>
  <si>
    <t>罗霞</t>
  </si>
  <si>
    <t xml:space="preserve">马雪 </t>
  </si>
  <si>
    <t>张丽莎（实习）</t>
  </si>
  <si>
    <t>林巧（劼人路）</t>
  </si>
  <si>
    <t>任情</t>
  </si>
  <si>
    <t>宋留艺</t>
  </si>
  <si>
    <t>副店长</t>
  </si>
  <si>
    <t>曾佳敏</t>
  </si>
  <si>
    <t>杨沙艳</t>
  </si>
  <si>
    <t>实习生（7.9入职）</t>
  </si>
  <si>
    <t>廖桂英（梨花街）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</si>
  <si>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</si>
  <si>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</si>
  <si>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</si>
  <si>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</si>
  <si>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</si>
  <si>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</si>
  <si>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</si>
  <si>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</si>
  <si>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</si>
  <si>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</si>
  <si>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</si>
  <si>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</si>
  <si>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</si>
  <si>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</si>
  <si>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</si>
  <si>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</si>
  <si>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</si>
  <si>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</si>
  <si>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</si>
  <si>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</si>
  <si>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</si>
  <si>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</si>
  <si>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</si>
  <si>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</si>
  <si>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</si>
  <si>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周雪</t>
  </si>
  <si>
    <t>实习生2019.07.9进公司</t>
  </si>
  <si>
    <t>陈文芳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</si>
  <si>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</si>
  <si>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</si>
  <si>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</si>
  <si>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</si>
  <si>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</si>
  <si>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</si>
  <si>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</si>
  <si>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</si>
  <si>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</si>
  <si>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刘学兰</t>
  </si>
  <si>
    <t>唐璇</t>
  </si>
  <si>
    <t>张美顺</t>
  </si>
  <si>
    <t>江月红</t>
  </si>
  <si>
    <t>余济秀</t>
  </si>
  <si>
    <t>龚诗清</t>
  </si>
  <si>
    <t>实习生（2019.07.09入职）</t>
  </si>
  <si>
    <t>李洋米</t>
  </si>
  <si>
    <t xml:space="preserve">代志斌 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</si>
  <si>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</si>
  <si>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</si>
  <si>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</si>
  <si>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</si>
  <si>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</si>
  <si>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</si>
  <si>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</si>
  <si>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</si>
  <si>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代珍慧</t>
  </si>
  <si>
    <t>刘珏宏</t>
  </si>
  <si>
    <t>冯丽娟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</si>
  <si>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</si>
  <si>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</si>
  <si>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</si>
  <si>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</si>
  <si>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</si>
  <si>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</si>
  <si>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</si>
  <si>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</si>
  <si>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</si>
  <si>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</si>
  <si>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</si>
  <si>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</si>
  <si>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</si>
  <si>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</si>
  <si>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</si>
  <si>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</si>
  <si>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</si>
  <si>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</si>
  <si>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</si>
  <si>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</si>
  <si>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</si>
  <si>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</si>
  <si>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t>实习生20190709</t>
  </si>
  <si>
    <t>何媛</t>
  </si>
  <si>
    <t>王俊</t>
  </si>
  <si>
    <t>邓红梅</t>
  </si>
  <si>
    <t>邹东梅</t>
  </si>
  <si>
    <t>骆玲</t>
  </si>
  <si>
    <t>邹鹏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</si>
  <si>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</si>
  <si>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</si>
  <si>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</si>
  <si>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</si>
  <si>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</si>
  <si>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</si>
  <si>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</si>
  <si>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</si>
  <si>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</si>
  <si>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</si>
  <si>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杨敏</t>
  </si>
  <si>
    <t>李丽</t>
  </si>
  <si>
    <t>实习生7.16</t>
  </si>
  <si>
    <t>赵鹏</t>
  </si>
  <si>
    <t>实习生7.9</t>
  </si>
  <si>
    <t>胡艳弘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</si>
  <si>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</si>
  <si>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</si>
  <si>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</si>
  <si>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</si>
  <si>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</si>
  <si>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</si>
  <si>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陈礼凤</t>
  </si>
  <si>
    <t>饶玉银</t>
  </si>
  <si>
    <t xml:space="preserve">戚彩 </t>
  </si>
  <si>
    <t>杨平</t>
  </si>
  <si>
    <t>马婷婷</t>
  </si>
  <si>
    <t>万义丽</t>
  </si>
  <si>
    <t>付静</t>
  </si>
  <si>
    <t>李宋琴</t>
  </si>
  <si>
    <t>闵雪</t>
  </si>
  <si>
    <t>黄静</t>
  </si>
  <si>
    <t>门店营业员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</si>
  <si>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</si>
  <si>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</si>
  <si>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</si>
  <si>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</si>
  <si>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</si>
  <si>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</si>
  <si>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</si>
  <si>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</si>
  <si>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</si>
  <si>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</si>
  <si>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</si>
  <si>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</si>
  <si>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</si>
  <si>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</si>
  <si>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</si>
  <si>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邓磊</t>
  </si>
  <si>
    <t>彭晓媛</t>
  </si>
  <si>
    <t>何倩</t>
  </si>
  <si>
    <t>王娅</t>
  </si>
  <si>
    <t>沈长英</t>
  </si>
  <si>
    <t>李雪</t>
  </si>
  <si>
    <t>实习生2019.7.6</t>
  </si>
  <si>
    <t>罗豪</t>
  </si>
  <si>
    <t>实习生（2019.4.12）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</si>
  <si>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</si>
  <si>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</si>
  <si>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</si>
  <si>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</si>
  <si>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</si>
  <si>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</si>
  <si>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/>
  </si>
  <si>
    <t>胡华</t>
  </si>
  <si>
    <t>冯元香</t>
  </si>
  <si>
    <t>付能梅</t>
  </si>
  <si>
    <t>王佳</t>
  </si>
  <si>
    <t>张阿几</t>
  </si>
  <si>
    <t>赵芮莹</t>
  </si>
  <si>
    <t>刘明慧</t>
  </si>
  <si>
    <t>邹加露</t>
  </si>
  <si>
    <t>刘霞</t>
  </si>
  <si>
    <t>杨苗</t>
  </si>
  <si>
    <t>代茜澜</t>
  </si>
  <si>
    <t>龚玉林</t>
  </si>
  <si>
    <t>实习生20190701</t>
  </si>
  <si>
    <t>斯蕊</t>
  </si>
  <si>
    <t>实习生20190415</t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</si>
  <si>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</si>
  <si>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</si>
  <si>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</si>
  <si>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</si>
  <si>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</si>
  <si>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</si>
  <si>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</si>
  <si>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</si>
  <si>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</si>
  <si>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</si>
  <si>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</si>
  <si>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</si>
  <si>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t xml:space="preserve">黄兴中 </t>
  </si>
  <si>
    <t>李银萍</t>
  </si>
  <si>
    <t>汤艺</t>
  </si>
  <si>
    <t>邹惠</t>
  </si>
  <si>
    <t>涂超男</t>
  </si>
  <si>
    <t>钟世豪</t>
  </si>
  <si>
    <t>贾静</t>
  </si>
  <si>
    <t>刘新</t>
  </si>
  <si>
    <t>何英</t>
  </si>
  <si>
    <t>郭吉娜</t>
  </si>
  <si>
    <t>钟友群</t>
  </si>
  <si>
    <t>赵君兰</t>
  </si>
  <si>
    <t>李金霏</t>
  </si>
  <si>
    <t>李明磊</t>
  </si>
  <si>
    <t>实习生20190710入职</t>
  </si>
  <si>
    <t>周倩</t>
  </si>
  <si>
    <t>2019.7.2实习生</t>
  </si>
  <si>
    <t>林禹帅</t>
  </si>
  <si>
    <t>黄淑琴</t>
  </si>
  <si>
    <t>杨艳</t>
  </si>
  <si>
    <t>黄焰</t>
  </si>
  <si>
    <t>汪婷</t>
  </si>
  <si>
    <t>孔慧玥</t>
  </si>
  <si>
    <t>晏玲</t>
  </si>
  <si>
    <t>黄鑫</t>
  </si>
  <si>
    <t>李莉萍</t>
  </si>
  <si>
    <t>唐静</t>
  </si>
  <si>
    <t>王婷</t>
  </si>
  <si>
    <t>李凤霞</t>
  </si>
  <si>
    <t>邓婧</t>
  </si>
  <si>
    <t>陈浩宇</t>
  </si>
  <si>
    <t>闵腾西</t>
  </si>
  <si>
    <t>罗妍</t>
  </si>
  <si>
    <t>尹萍</t>
  </si>
  <si>
    <t>梅雅霜</t>
  </si>
  <si>
    <t>易珊</t>
  </si>
  <si>
    <t>李媛2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</si>
  <si>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</si>
  <si>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</si>
  <si>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</si>
  <si>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</si>
  <si>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</si>
  <si>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</si>
  <si>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</si>
  <si>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</si>
  <si>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</si>
  <si>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吴霞</t>
  </si>
  <si>
    <t>梁睿</t>
  </si>
  <si>
    <t>王慧</t>
  </si>
  <si>
    <t>王馨</t>
  </si>
  <si>
    <t>贺春芳</t>
  </si>
  <si>
    <t>李思琪</t>
  </si>
  <si>
    <t>王燕丽</t>
  </si>
  <si>
    <t>门店店长兼执业药师</t>
  </si>
  <si>
    <t>刘芬</t>
  </si>
  <si>
    <t>李迎新</t>
  </si>
  <si>
    <t>廖文莉</t>
  </si>
  <si>
    <t xml:space="preserve">杨素芬 </t>
  </si>
  <si>
    <t xml:space="preserve">周娟 </t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</si>
  <si>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</si>
  <si>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</si>
  <si>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</si>
  <si>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</si>
  <si>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</si>
  <si>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</si>
  <si>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</si>
  <si>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</si>
  <si>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</si>
  <si>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</si>
  <si>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</si>
  <si>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</si>
  <si>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</si>
  <si>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</si>
  <si>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</si>
  <si>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张飘</t>
  </si>
  <si>
    <t>祁荣</t>
  </si>
  <si>
    <t>朱春梅</t>
  </si>
  <si>
    <t>魏乔连</t>
  </si>
  <si>
    <t xml:space="preserve">李红梅 </t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</si>
  <si>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</si>
  <si>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</si>
  <si>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</si>
  <si>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</si>
  <si>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</si>
  <si>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</si>
  <si>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</si>
  <si>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</si>
  <si>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</si>
  <si>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</si>
  <si>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t>实习生2019.7.9</t>
  </si>
  <si>
    <t>刘成童</t>
  </si>
  <si>
    <t>庄静</t>
  </si>
  <si>
    <t>张丹</t>
  </si>
  <si>
    <t>刘罗蓉</t>
  </si>
  <si>
    <t>试用期9月21日</t>
  </si>
  <si>
    <t>肖瑶</t>
  </si>
  <si>
    <t>覃顺洪</t>
  </si>
  <si>
    <t>杨怡珩</t>
  </si>
  <si>
    <t>实习生（2019.7.8）</t>
  </si>
  <si>
    <t>货品ID</t>
  </si>
  <si>
    <t>通用名</t>
  </si>
  <si>
    <t>规格</t>
  </si>
  <si>
    <t>单位</t>
  </si>
  <si>
    <t>产地</t>
  </si>
  <si>
    <t>零售价</t>
  </si>
  <si>
    <t>活动内容</t>
  </si>
  <si>
    <t>店员单品奖励</t>
  </si>
  <si>
    <t>,</t>
  </si>
  <si>
    <t>善存小佳维咀嚼片</t>
  </si>
  <si>
    <t>1.95gx80片(香甜柠檬味)</t>
  </si>
  <si>
    <t>瓶</t>
  </si>
  <si>
    <t>惠氏制药</t>
  </si>
  <si>
    <t>一瓶8.5折，二瓶7.5折</t>
  </si>
  <si>
    <t>钙尔奇钙维D维K软胶囊</t>
  </si>
  <si>
    <t>1.05gx110粒+28粒x2盒</t>
  </si>
  <si>
    <t>盒</t>
  </si>
  <si>
    <t>千林氨糖软骨素加钙片</t>
  </si>
  <si>
    <t>92g(1gx64片+1gx28片)</t>
  </si>
  <si>
    <t>广东千林健康产业有限公司</t>
  </si>
  <si>
    <t>多维元素片（29-Ⅱ）（善存银片）</t>
  </si>
  <si>
    <t>100片(薄膜衣)</t>
  </si>
  <si>
    <t>多维元素片(29)(善存)</t>
  </si>
  <si>
    <t>金钙尔奇碳酸钙维D3元素片(4)(金钙尔奇D)</t>
  </si>
  <si>
    <t>100片</t>
  </si>
  <si>
    <t>碳酸钙D3咀嚼片Ⅱ(钙尔奇D300)</t>
  </si>
  <si>
    <t>300mgx30片</t>
  </si>
  <si>
    <t>30片(薄膜衣片)</t>
  </si>
  <si>
    <t>惠氏制药有限公司</t>
  </si>
  <si>
    <t>善存银片</t>
  </si>
  <si>
    <t>60片</t>
  </si>
  <si>
    <t>多维元素片（29）</t>
  </si>
  <si>
    <t>碳酸钙D3片(钙尔奇D600)</t>
  </si>
  <si>
    <t>600mgx60片</t>
  </si>
  <si>
    <t>美敏伪麻溶液</t>
  </si>
  <si>
    <t>100ml(儿童)</t>
  </si>
  <si>
    <t>100ml(成人)</t>
  </si>
  <si>
    <t>盐酸文拉法辛缓释胶囊</t>
  </si>
  <si>
    <t>75mgx14粒</t>
  </si>
  <si>
    <t>碳酸钙维D3元素片(4)(金钙尔奇D)</t>
  </si>
  <si>
    <t>600mgx30片</t>
  </si>
  <si>
    <t>多维元素片(23)</t>
  </si>
  <si>
    <t>碳酸钙D3片(钙尔奇D)</t>
  </si>
  <si>
    <t>600mgx36片</t>
  </si>
  <si>
    <t>碳酸钙D3片(钙尔奇)</t>
  </si>
  <si>
    <t>600mgx100片</t>
  </si>
  <si>
    <t>碳酸钙D3咀嚼片（Ⅱ）</t>
  </si>
  <si>
    <t>300mg*28粒</t>
  </si>
  <si>
    <t>300mg*64粒</t>
  </si>
  <si>
    <t>善存维生素C咀嚼片(香橙口味)</t>
  </si>
  <si>
    <t>120g(1gx90片+1gx15片+1gx15片)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</si>
</sst>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Arial"/>
      <charset val="0"/>
    </font>
    <font>
      <sz val="16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1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4" fillId="2" borderId="1" xfId="1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6" fillId="0" borderId="2" xfId="11" applyFont="1" applyFill="1" applyBorder="1" applyAlignment="1">
      <alignment horizontal="center" vertical="center"/>
    </xf>
    <xf numFmtId="0" fontId="9" fillId="0" borderId="2" xfId="11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/>
    <xf numFmtId="0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城郊一片：邛崃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城郊一片：新津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城郊一片：新津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城郊一片：大邑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城郊一片：新津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城郊一片：大邑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城郊一片：邛崃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城郊一片：邛崃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城郊一片：大邑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城郊一片：大邑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城郊一片：邛崃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西北片区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城郊一片：大邑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</row>
        <row r="91">
          <cell r="B91">
            <v>102564</v>
          </cell>
          <cell r="C91" t="str">
            <v>邛崃翠荫街店</v>
          </cell>
          <cell r="D91" t="str">
            <v>城郊一片：邛崃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城郊一片：大邑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  <row r="112">
          <cell r="B112">
            <v>106865</v>
          </cell>
          <cell r="C112" t="str">
            <v>丝竹路</v>
          </cell>
          <cell r="D112" t="str">
            <v>城中片区</v>
          </cell>
        </row>
        <row r="113">
          <cell r="B113">
            <v>107658</v>
          </cell>
          <cell r="C113" t="str">
            <v>万和路店</v>
          </cell>
          <cell r="D113" t="str">
            <v>西北片区</v>
          </cell>
        </row>
        <row r="114">
          <cell r="B114">
            <v>107829</v>
          </cell>
          <cell r="C114" t="str">
            <v>解放路</v>
          </cell>
          <cell r="D114" t="str">
            <v>城中片区</v>
          </cell>
        </row>
        <row r="115">
          <cell r="B115">
            <v>107728</v>
          </cell>
          <cell r="C115" t="str">
            <v>大邑北街</v>
          </cell>
          <cell r="D115" t="str">
            <v>城郊一片：大邑</v>
          </cell>
        </row>
        <row r="116">
          <cell r="B116">
            <v>108277</v>
          </cell>
          <cell r="C116" t="str">
            <v>四川太极金牛区银沙路药店</v>
          </cell>
          <cell r="D116" t="str">
            <v>西北片区</v>
          </cell>
        </row>
        <row r="117">
          <cell r="B117">
            <v>108656</v>
          </cell>
          <cell r="C117" t="str">
            <v>五津西路2店</v>
          </cell>
          <cell r="D117" t="str">
            <v>城郊一片：新津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pane xSplit="4" ySplit="2" topLeftCell="E121" activePane="bottomRight" state="frozen"/>
      <selection/>
      <selection pane="topRight"/>
      <selection pane="bottomLeft"/>
      <selection pane="bottomRight" activeCell="O107" sqref="O107"/>
    </sheetView>
  </sheetViews>
  <sheetFormatPr defaultColWidth="8" defaultRowHeight="12.75"/>
  <cols>
    <col min="1" max="1" width="8" style="16"/>
    <col min="2" max="2" width="6.25" style="16" customWidth="1"/>
    <col min="3" max="3" width="23.0583333333333" style="16" customWidth="1"/>
    <col min="4" max="4" width="9.575" style="16" hidden="1" customWidth="1"/>
    <col min="5" max="5" width="17.5" style="16" customWidth="1"/>
    <col min="6" max="7" width="12.2166666666667" style="16" customWidth="1"/>
    <col min="8" max="8" width="10.125" style="17" customWidth="1"/>
    <col min="9" max="10" width="10.125" style="16" customWidth="1"/>
    <col min="11" max="16384" width="8" style="16"/>
  </cols>
  <sheetData>
    <row r="1" ht="30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="15" customFormat="1" ht="34" customHeight="1" spans="1:10">
      <c r="A2" s="19" t="s">
        <v>1</v>
      </c>
      <c r="B2" s="20" t="s">
        <v>2</v>
      </c>
      <c r="C2" s="20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1" t="s">
        <v>8</v>
      </c>
      <c r="I2" s="21" t="s">
        <v>9</v>
      </c>
      <c r="J2" s="21" t="s">
        <v>10</v>
      </c>
    </row>
    <row r="3" s="15" customFormat="1" ht="20" customHeight="1" spans="1:10">
      <c r="A3" s="22">
        <v>1</v>
      </c>
      <c r="B3" s="22">
        <v>582</v>
      </c>
      <c r="C3" s="22" t="s">
        <v>11</v>
      </c>
      <c r="D3" s="22" t="s">
        <v>12</v>
      </c>
      <c r="E3" s="22" t="str">
        <f>VLOOKUP(B:B,[1]Sheet3!$B$1:$D$65536,3,0)</f>
        <v>西北片区</v>
      </c>
      <c r="F3" s="23">
        <v>19935</v>
      </c>
      <c r="G3" s="23">
        <v>25915.5</v>
      </c>
      <c r="H3" s="22">
        <v>7444.8</v>
      </c>
      <c r="I3" s="27">
        <f>H3/F3</f>
        <v>0.373453724604966</v>
      </c>
      <c r="J3" s="28" t="s">
        <v>13</v>
      </c>
    </row>
    <row r="4" s="15" customFormat="1" ht="20" customHeight="1" spans="1:10">
      <c r="A4" s="24">
        <v>2</v>
      </c>
      <c r="B4" s="24">
        <v>343</v>
      </c>
      <c r="C4" s="24" t="s">
        <v>14</v>
      </c>
      <c r="D4" s="24" t="s">
        <v>15</v>
      </c>
      <c r="E4" s="24" t="str">
        <f>VLOOKUP(B:B,[1]Sheet3!$B$1:$D$65536,3,0)</f>
        <v>西北片区</v>
      </c>
      <c r="F4" s="25">
        <v>12549.4</v>
      </c>
      <c r="G4" s="25">
        <v>16314.3</v>
      </c>
      <c r="H4" s="24">
        <v>10046.6</v>
      </c>
      <c r="I4" s="27">
        <f t="shared" ref="I4:I35" si="0">H4/F4</f>
        <v>0.800564170398585</v>
      </c>
      <c r="J4" s="29" t="s">
        <v>13</v>
      </c>
    </row>
    <row r="5" s="15" customFormat="1" ht="20" customHeight="1" spans="1:10">
      <c r="A5" s="24">
        <v>3</v>
      </c>
      <c r="B5" s="24">
        <v>365</v>
      </c>
      <c r="C5" s="24" t="s">
        <v>16</v>
      </c>
      <c r="D5" s="24" t="s">
        <v>15</v>
      </c>
      <c r="E5" s="24" t="str">
        <f>VLOOKUP(B:B,[1]Sheet3!$B$1:$D$65536,3,0)</f>
        <v>西北片区</v>
      </c>
      <c r="F5" s="25">
        <v>6771.6</v>
      </c>
      <c r="G5" s="25">
        <v>8803.1</v>
      </c>
      <c r="H5" s="24">
        <v>5350.88</v>
      </c>
      <c r="I5" s="27">
        <f t="shared" si="0"/>
        <v>0.790194341071534</v>
      </c>
      <c r="J5" s="29" t="s">
        <v>13</v>
      </c>
    </row>
    <row r="6" s="15" customFormat="1" ht="20" customHeight="1" spans="1:10">
      <c r="A6" s="24">
        <v>4</v>
      </c>
      <c r="B6" s="24">
        <v>585</v>
      </c>
      <c r="C6" s="24" t="s">
        <v>17</v>
      </c>
      <c r="D6" s="24" t="s">
        <v>15</v>
      </c>
      <c r="E6" s="24" t="str">
        <f>VLOOKUP(B:B,[1]Sheet3!$B$1:$D$65536,3,0)</f>
        <v>西北片区</v>
      </c>
      <c r="F6" s="25">
        <v>5874.5</v>
      </c>
      <c r="G6" s="25">
        <v>7636.8</v>
      </c>
      <c r="H6" s="24">
        <v>7023.27</v>
      </c>
      <c r="I6" s="27">
        <f t="shared" si="0"/>
        <v>1.1955519618691</v>
      </c>
      <c r="J6" s="29" t="s">
        <v>18</v>
      </c>
    </row>
    <row r="7" s="15" customFormat="1" ht="20" customHeight="1" spans="1:10">
      <c r="A7" s="24">
        <v>5</v>
      </c>
      <c r="B7" s="24">
        <v>730</v>
      </c>
      <c r="C7" s="24" t="s">
        <v>19</v>
      </c>
      <c r="D7" s="24" t="s">
        <v>15</v>
      </c>
      <c r="E7" s="24" t="str">
        <f>VLOOKUP(B:B,[1]Sheet3!$B$1:$D$65536,3,0)</f>
        <v>西北片区</v>
      </c>
      <c r="F7" s="25">
        <v>5368.8</v>
      </c>
      <c r="G7" s="25">
        <v>6979.5</v>
      </c>
      <c r="H7" s="24">
        <v>6358.14</v>
      </c>
      <c r="I7" s="27">
        <f t="shared" si="0"/>
        <v>1.18427581582477</v>
      </c>
      <c r="J7" s="29" t="s">
        <v>18</v>
      </c>
    </row>
    <row r="8" s="15" customFormat="1" ht="20" customHeight="1" spans="1:10">
      <c r="A8" s="24">
        <v>6</v>
      </c>
      <c r="B8" s="24">
        <v>357</v>
      </c>
      <c r="C8" s="24" t="s">
        <v>20</v>
      </c>
      <c r="D8" s="24" t="s">
        <v>21</v>
      </c>
      <c r="E8" s="24" t="str">
        <f>VLOOKUP(B:B,[1]Sheet3!$B$1:$D$65536,3,0)</f>
        <v>西北片区</v>
      </c>
      <c r="F8" s="25">
        <v>5138.9</v>
      </c>
      <c r="G8" s="25">
        <v>6680.6</v>
      </c>
      <c r="H8" s="24">
        <v>4845.76</v>
      </c>
      <c r="I8" s="27">
        <f t="shared" si="0"/>
        <v>0.942956663877484</v>
      </c>
      <c r="J8" s="29" t="s">
        <v>13</v>
      </c>
    </row>
    <row r="9" s="15" customFormat="1" ht="20" customHeight="1" spans="1:10">
      <c r="A9" s="24">
        <v>7</v>
      </c>
      <c r="B9" s="24">
        <v>379</v>
      </c>
      <c r="C9" s="24" t="s">
        <v>22</v>
      </c>
      <c r="D9" s="24" t="s">
        <v>21</v>
      </c>
      <c r="E9" s="24" t="str">
        <f>VLOOKUP(B:B,[1]Sheet3!$B$1:$D$65536,3,0)</f>
        <v>西北片区</v>
      </c>
      <c r="F9" s="25">
        <v>4616.8</v>
      </c>
      <c r="G9" s="25">
        <v>6001.8</v>
      </c>
      <c r="H9" s="24">
        <v>6278.52</v>
      </c>
      <c r="I9" s="27">
        <f t="shared" si="0"/>
        <v>1.35992895512043</v>
      </c>
      <c r="J9" s="29" t="s">
        <v>23</v>
      </c>
    </row>
    <row r="10" s="15" customFormat="1" ht="20" customHeight="1" spans="1:10">
      <c r="A10" s="24">
        <v>8</v>
      </c>
      <c r="B10" s="24">
        <v>513</v>
      </c>
      <c r="C10" s="24" t="s">
        <v>24</v>
      </c>
      <c r="D10" s="24" t="s">
        <v>21</v>
      </c>
      <c r="E10" s="24" t="str">
        <f>VLOOKUP(B:B,[1]Sheet3!$B$1:$D$65536,3,0)</f>
        <v>西北片区</v>
      </c>
      <c r="F10" s="25">
        <v>5310</v>
      </c>
      <c r="G10" s="25">
        <v>6903</v>
      </c>
      <c r="H10" s="24">
        <v>8876.59</v>
      </c>
      <c r="I10" s="27">
        <f t="shared" si="0"/>
        <v>1.67167419962335</v>
      </c>
      <c r="J10" s="29" t="s">
        <v>23</v>
      </c>
    </row>
    <row r="11" s="15" customFormat="1" ht="20" customHeight="1" spans="1:10">
      <c r="A11" s="24">
        <v>9</v>
      </c>
      <c r="B11" s="24">
        <v>581</v>
      </c>
      <c r="C11" s="24" t="s">
        <v>25</v>
      </c>
      <c r="D11" s="24" t="s">
        <v>21</v>
      </c>
      <c r="E11" s="24" t="str">
        <f>VLOOKUP(B:B,[1]Sheet3!$B$1:$D$65536,3,0)</f>
        <v>西北片区</v>
      </c>
      <c r="F11" s="25">
        <v>5920</v>
      </c>
      <c r="G11" s="25">
        <v>7696</v>
      </c>
      <c r="H11" s="24">
        <v>7948.4</v>
      </c>
      <c r="I11" s="27">
        <f t="shared" si="0"/>
        <v>1.34263513513514</v>
      </c>
      <c r="J11" s="29" t="s">
        <v>23</v>
      </c>
    </row>
    <row r="12" s="15" customFormat="1" ht="20" customHeight="1" spans="1:10">
      <c r="A12" s="24">
        <v>10</v>
      </c>
      <c r="B12" s="24">
        <v>709</v>
      </c>
      <c r="C12" s="24" t="s">
        <v>26</v>
      </c>
      <c r="D12" s="24" t="s">
        <v>21</v>
      </c>
      <c r="E12" s="24" t="str">
        <f>VLOOKUP(B:B,[1]Sheet3!$B$1:$D$65536,3,0)</f>
        <v>西北片区</v>
      </c>
      <c r="F12" s="25">
        <v>6303</v>
      </c>
      <c r="G12" s="25">
        <v>8193.9</v>
      </c>
      <c r="H12" s="24">
        <v>7263.44</v>
      </c>
      <c r="I12" s="27">
        <f t="shared" si="0"/>
        <v>1.15237823258766</v>
      </c>
      <c r="J12" s="29" t="s">
        <v>18</v>
      </c>
    </row>
    <row r="13" s="15" customFormat="1" ht="20" customHeight="1" spans="1:10">
      <c r="A13" s="24">
        <v>11</v>
      </c>
      <c r="B13" s="24">
        <v>726</v>
      </c>
      <c r="C13" s="24" t="s">
        <v>27</v>
      </c>
      <c r="D13" s="24" t="s">
        <v>21</v>
      </c>
      <c r="E13" s="24" t="str">
        <f>VLOOKUP(B:B,[1]Sheet3!$B$1:$D$65536,3,0)</f>
        <v>西北片区</v>
      </c>
      <c r="F13" s="25">
        <v>4399.6</v>
      </c>
      <c r="G13" s="25">
        <v>5719.5</v>
      </c>
      <c r="H13" s="24">
        <v>6040.6</v>
      </c>
      <c r="I13" s="27">
        <f t="shared" si="0"/>
        <v>1.37298845349577</v>
      </c>
      <c r="J13" s="29" t="s">
        <v>23</v>
      </c>
    </row>
    <row r="14" s="15" customFormat="1" ht="20" customHeight="1" spans="1:10">
      <c r="A14" s="24">
        <v>12</v>
      </c>
      <c r="B14" s="24">
        <v>102934</v>
      </c>
      <c r="C14" s="24" t="s">
        <v>28</v>
      </c>
      <c r="D14" s="24" t="s">
        <v>21</v>
      </c>
      <c r="E14" s="24" t="str">
        <f>VLOOKUP(B:B,[1]Sheet3!$B$1:$D$65536,3,0)</f>
        <v>西北片区</v>
      </c>
      <c r="F14" s="25">
        <v>5650.9</v>
      </c>
      <c r="G14" s="25">
        <v>7346.1</v>
      </c>
      <c r="H14" s="24">
        <v>6004.84</v>
      </c>
      <c r="I14" s="27">
        <f t="shared" si="0"/>
        <v>1.06263427064715</v>
      </c>
      <c r="J14" s="29" t="s">
        <v>18</v>
      </c>
    </row>
    <row r="15" s="15" customFormat="1" ht="20" customHeight="1" spans="1:10">
      <c r="A15" s="24">
        <v>13</v>
      </c>
      <c r="B15" s="24">
        <v>311</v>
      </c>
      <c r="C15" s="24" t="s">
        <v>29</v>
      </c>
      <c r="D15" s="24" t="s">
        <v>30</v>
      </c>
      <c r="E15" s="24" t="str">
        <f>VLOOKUP(B:B,[1]Sheet3!$B$1:$D$65536,3,0)</f>
        <v>西北片区</v>
      </c>
      <c r="F15" s="25">
        <v>2821.5</v>
      </c>
      <c r="G15" s="25">
        <v>3388.8</v>
      </c>
      <c r="H15" s="24">
        <v>1733.92</v>
      </c>
      <c r="I15" s="27">
        <f t="shared" si="0"/>
        <v>0.614538366117313</v>
      </c>
      <c r="J15" s="29" t="s">
        <v>13</v>
      </c>
    </row>
    <row r="16" s="15" customFormat="1" ht="20" customHeight="1" spans="1:10">
      <c r="A16" s="24">
        <v>14</v>
      </c>
      <c r="B16" s="24">
        <v>359</v>
      </c>
      <c r="C16" s="24" t="s">
        <v>31</v>
      </c>
      <c r="D16" s="24" t="s">
        <v>30</v>
      </c>
      <c r="E16" s="24" t="str">
        <f>VLOOKUP(B:B,[1]Sheet3!$B$1:$D$65536,3,0)</f>
        <v>西北片区</v>
      </c>
      <c r="F16" s="25">
        <v>3122.3</v>
      </c>
      <c r="G16" s="25">
        <v>4058.9</v>
      </c>
      <c r="H16" s="24">
        <v>4893.66</v>
      </c>
      <c r="I16" s="27">
        <f t="shared" si="0"/>
        <v>1.56732536911892</v>
      </c>
      <c r="J16" s="29" t="s">
        <v>23</v>
      </c>
    </row>
    <row r="17" s="15" customFormat="1" ht="20" customHeight="1" spans="1:10">
      <c r="A17" s="24">
        <v>15</v>
      </c>
      <c r="B17" s="24">
        <v>102565</v>
      </c>
      <c r="C17" s="24" t="s">
        <v>32</v>
      </c>
      <c r="D17" s="24" t="s">
        <v>30</v>
      </c>
      <c r="E17" s="24" t="str">
        <f>VLOOKUP(B:B,[1]Sheet3!$B$1:$D$65536,3,0)</f>
        <v>西北片区</v>
      </c>
      <c r="F17" s="25">
        <v>3965</v>
      </c>
      <c r="G17" s="25">
        <v>5154.5</v>
      </c>
      <c r="H17" s="24">
        <v>4732.88</v>
      </c>
      <c r="I17" s="27">
        <f t="shared" si="0"/>
        <v>1.19366456494325</v>
      </c>
      <c r="J17" s="29" t="s">
        <v>18</v>
      </c>
    </row>
    <row r="18" s="15" customFormat="1" ht="20" customHeight="1" spans="1:10">
      <c r="A18" s="24">
        <v>16</v>
      </c>
      <c r="B18" s="24">
        <v>103198</v>
      </c>
      <c r="C18" s="24" t="s">
        <v>33</v>
      </c>
      <c r="D18" s="24" t="s">
        <v>30</v>
      </c>
      <c r="E18" s="24" t="str">
        <f>VLOOKUP(B:B,[1]Sheet3!$B$1:$D$65536,3,0)</f>
        <v>西北片区</v>
      </c>
      <c r="F18" s="25">
        <v>4076.1</v>
      </c>
      <c r="G18" s="25">
        <v>5299</v>
      </c>
      <c r="H18" s="24">
        <v>2787.27</v>
      </c>
      <c r="I18" s="27">
        <f t="shared" si="0"/>
        <v>0.683808051814234</v>
      </c>
      <c r="J18" s="29" t="s">
        <v>13</v>
      </c>
    </row>
    <row r="19" s="15" customFormat="1" ht="20" customHeight="1" spans="1:10">
      <c r="A19" s="24">
        <v>17</v>
      </c>
      <c r="B19" s="24">
        <v>103199</v>
      </c>
      <c r="C19" s="24" t="s">
        <v>34</v>
      </c>
      <c r="D19" s="24" t="s">
        <v>30</v>
      </c>
      <c r="E19" s="24" t="str">
        <f>VLOOKUP(B:B,[1]Sheet3!$B$1:$D$65536,3,0)</f>
        <v>西北片区</v>
      </c>
      <c r="F19" s="25">
        <v>3317.1</v>
      </c>
      <c r="G19" s="25">
        <v>4312.3</v>
      </c>
      <c r="H19" s="24">
        <v>1755.3</v>
      </c>
      <c r="I19" s="27">
        <f t="shared" si="0"/>
        <v>0.529167043501854</v>
      </c>
      <c r="J19" s="29" t="s">
        <v>13</v>
      </c>
    </row>
    <row r="20" s="15" customFormat="1" ht="20" customHeight="1" spans="1:10">
      <c r="A20" s="24">
        <v>18</v>
      </c>
      <c r="B20" s="24">
        <v>339</v>
      </c>
      <c r="C20" s="24" t="s">
        <v>35</v>
      </c>
      <c r="D20" s="24" t="s">
        <v>36</v>
      </c>
      <c r="E20" s="24" t="str">
        <f>VLOOKUP(B:B,[1]Sheet3!$B$1:$D$65536,3,0)</f>
        <v>西北片区</v>
      </c>
      <c r="F20" s="25">
        <v>2582.5</v>
      </c>
      <c r="G20" s="25">
        <v>3357.3</v>
      </c>
      <c r="H20" s="24">
        <v>3991.91</v>
      </c>
      <c r="I20" s="27">
        <f t="shared" si="0"/>
        <v>1.5457541142304</v>
      </c>
      <c r="J20" s="29" t="s">
        <v>23</v>
      </c>
    </row>
    <row r="21" s="15" customFormat="1" ht="20" customHeight="1" spans="1:10">
      <c r="A21" s="24">
        <v>19</v>
      </c>
      <c r="B21" s="24">
        <v>347</v>
      </c>
      <c r="C21" s="24" t="s">
        <v>37</v>
      </c>
      <c r="D21" s="24" t="s">
        <v>36</v>
      </c>
      <c r="E21" s="24" t="str">
        <f>VLOOKUP(B:B,[1]Sheet3!$B$1:$D$65536,3,0)</f>
        <v>西北片区</v>
      </c>
      <c r="F21" s="25">
        <v>3015.1</v>
      </c>
      <c r="G21" s="25">
        <v>3919.7</v>
      </c>
      <c r="H21" s="24">
        <v>4307.41</v>
      </c>
      <c r="I21" s="27">
        <f t="shared" si="0"/>
        <v>1.42861264966336</v>
      </c>
      <c r="J21" s="29" t="s">
        <v>23</v>
      </c>
    </row>
    <row r="22" s="15" customFormat="1" ht="20" customHeight="1" spans="1:10">
      <c r="A22" s="24">
        <v>20</v>
      </c>
      <c r="B22" s="24">
        <v>570</v>
      </c>
      <c r="C22" s="20" t="s">
        <v>38</v>
      </c>
      <c r="D22" s="24" t="s">
        <v>36</v>
      </c>
      <c r="E22" s="24" t="str">
        <f>VLOOKUP(B:B,[1]Sheet3!$B$1:$D$65536,3,0)</f>
        <v>西北片区</v>
      </c>
      <c r="F22" s="25">
        <v>2400.1</v>
      </c>
      <c r="G22" s="25">
        <v>3120.1</v>
      </c>
      <c r="H22" s="24">
        <v>1074.3</v>
      </c>
      <c r="I22" s="27">
        <f t="shared" si="0"/>
        <v>0.447606349735428</v>
      </c>
      <c r="J22" s="29" t="s">
        <v>39</v>
      </c>
    </row>
    <row r="23" s="15" customFormat="1" ht="20" customHeight="1" spans="1:10">
      <c r="A23" s="24">
        <v>21</v>
      </c>
      <c r="B23" s="24">
        <v>727</v>
      </c>
      <c r="C23" s="24" t="s">
        <v>40</v>
      </c>
      <c r="D23" s="24" t="s">
        <v>36</v>
      </c>
      <c r="E23" s="24" t="str">
        <f>VLOOKUP(B:B,[1]Sheet3!$B$1:$D$65536,3,0)</f>
        <v>西北片区</v>
      </c>
      <c r="F23" s="25">
        <v>2827.4</v>
      </c>
      <c r="G23" s="25">
        <v>3675.6</v>
      </c>
      <c r="H23" s="24">
        <v>3013.84</v>
      </c>
      <c r="I23" s="27">
        <f t="shared" si="0"/>
        <v>1.06594043998019</v>
      </c>
      <c r="J23" s="29" t="s">
        <v>18</v>
      </c>
    </row>
    <row r="24" s="15" customFormat="1" ht="20" customHeight="1" spans="1:10">
      <c r="A24" s="24">
        <v>22</v>
      </c>
      <c r="B24" s="24">
        <v>745</v>
      </c>
      <c r="C24" s="24" t="s">
        <v>41</v>
      </c>
      <c r="D24" s="24" t="s">
        <v>36</v>
      </c>
      <c r="E24" s="24" t="str">
        <f>VLOOKUP(B:B,[1]Sheet3!$B$1:$D$65536,3,0)</f>
        <v>西北片区</v>
      </c>
      <c r="F24" s="25">
        <v>2621.5</v>
      </c>
      <c r="G24" s="25">
        <v>3407.9</v>
      </c>
      <c r="H24" s="24">
        <v>2359.82</v>
      </c>
      <c r="I24" s="27">
        <f t="shared" si="0"/>
        <v>0.900179286667938</v>
      </c>
      <c r="J24" s="29" t="s">
        <v>13</v>
      </c>
    </row>
    <row r="25" s="15" customFormat="1" ht="20" customHeight="1" spans="1:10">
      <c r="A25" s="24">
        <v>23</v>
      </c>
      <c r="B25" s="24">
        <v>105267</v>
      </c>
      <c r="C25" s="24" t="s">
        <v>42</v>
      </c>
      <c r="D25" s="24" t="s">
        <v>36</v>
      </c>
      <c r="E25" s="24" t="str">
        <f>VLOOKUP(B:B,[1]Sheet3!$B$1:$D$65536,3,0)</f>
        <v>西北片区</v>
      </c>
      <c r="F25" s="25">
        <v>2793</v>
      </c>
      <c r="G25" s="25">
        <v>3630.9</v>
      </c>
      <c r="H25" s="24">
        <v>5713.81</v>
      </c>
      <c r="I25" s="27">
        <f t="shared" si="0"/>
        <v>2.04576083064805</v>
      </c>
      <c r="J25" s="29" t="s">
        <v>23</v>
      </c>
    </row>
    <row r="26" s="15" customFormat="1" ht="20" customHeight="1" spans="1:10">
      <c r="A26" s="24">
        <v>24</v>
      </c>
      <c r="B26" s="24">
        <v>752</v>
      </c>
      <c r="C26" s="24" t="s">
        <v>43</v>
      </c>
      <c r="D26" s="24" t="s">
        <v>44</v>
      </c>
      <c r="E26" s="24" t="str">
        <f>VLOOKUP(B:B,[1]Sheet3!$B$1:$D$65536,3,0)</f>
        <v>西北片区</v>
      </c>
      <c r="F26" s="25">
        <v>2445.4</v>
      </c>
      <c r="G26" s="25">
        <v>3179</v>
      </c>
      <c r="H26" s="24">
        <v>1904.64</v>
      </c>
      <c r="I26" s="27">
        <f t="shared" si="0"/>
        <v>0.77886644311769</v>
      </c>
      <c r="J26" s="29" t="s">
        <v>13</v>
      </c>
    </row>
    <row r="27" s="15" customFormat="1" ht="20" customHeight="1" spans="1:10">
      <c r="A27" s="24">
        <v>25</v>
      </c>
      <c r="B27" s="24">
        <v>104429</v>
      </c>
      <c r="C27" s="24" t="s">
        <v>45</v>
      </c>
      <c r="D27" s="24" t="s">
        <v>44</v>
      </c>
      <c r="E27" s="24" t="str">
        <f>VLOOKUP(B:B,[1]Sheet3!$B$1:$D$65536,3,0)</f>
        <v>西北片区</v>
      </c>
      <c r="F27" s="25">
        <v>1718.4</v>
      </c>
      <c r="G27" s="25">
        <v>2233.9</v>
      </c>
      <c r="H27" s="24">
        <v>1495.39</v>
      </c>
      <c r="I27" s="27">
        <f t="shared" si="0"/>
        <v>0.87022229981378</v>
      </c>
      <c r="J27" s="29" t="s">
        <v>13</v>
      </c>
    </row>
    <row r="28" s="15" customFormat="1" ht="20" customHeight="1" spans="1:10">
      <c r="A28" s="24">
        <v>26</v>
      </c>
      <c r="B28" s="24">
        <v>741</v>
      </c>
      <c r="C28" s="24" t="s">
        <v>46</v>
      </c>
      <c r="D28" s="24" t="s">
        <v>47</v>
      </c>
      <c r="E28" s="24" t="str">
        <f>VLOOKUP(B:B,[1]Sheet3!$B$1:$D$65536,3,0)</f>
        <v>西北片区</v>
      </c>
      <c r="F28" s="25">
        <v>1360.9</v>
      </c>
      <c r="G28" s="25">
        <v>1769.2</v>
      </c>
      <c r="H28" s="24">
        <v>1394.5</v>
      </c>
      <c r="I28" s="27">
        <f t="shared" si="0"/>
        <v>1.02468954368433</v>
      </c>
      <c r="J28" s="29" t="s">
        <v>18</v>
      </c>
    </row>
    <row r="29" s="15" customFormat="1" ht="20" customHeight="1" spans="1:10">
      <c r="A29" s="24">
        <v>27</v>
      </c>
      <c r="B29" s="24">
        <v>106399</v>
      </c>
      <c r="C29" s="26" t="s">
        <v>48</v>
      </c>
      <c r="D29" s="24" t="s">
        <v>47</v>
      </c>
      <c r="E29" s="24" t="str">
        <f>VLOOKUP(B:B,[1]Sheet3!$B$1:$D$65536,3,0)</f>
        <v>西北片区</v>
      </c>
      <c r="F29" s="25">
        <v>2270.2</v>
      </c>
      <c r="G29" s="25">
        <v>2951.2</v>
      </c>
      <c r="H29" s="24">
        <v>2246</v>
      </c>
      <c r="I29" s="27">
        <f t="shared" si="0"/>
        <v>0.989340146242622</v>
      </c>
      <c r="J29" s="29" t="s">
        <v>13</v>
      </c>
    </row>
    <row r="30" s="15" customFormat="1" ht="20" customHeight="1" spans="1:10">
      <c r="A30" s="24">
        <v>28</v>
      </c>
      <c r="B30" s="24">
        <v>106569</v>
      </c>
      <c r="C30" s="26" t="s">
        <v>49</v>
      </c>
      <c r="D30" s="24" t="s">
        <v>47</v>
      </c>
      <c r="E30" s="24" t="str">
        <f>VLOOKUP(B:B,[1]Sheet3!$B$1:$D$65536,3,0)</f>
        <v>西北片区</v>
      </c>
      <c r="F30" s="25">
        <v>2857.4</v>
      </c>
      <c r="G30" s="25">
        <v>3714.6</v>
      </c>
      <c r="H30" s="24">
        <v>5288.91</v>
      </c>
      <c r="I30" s="27">
        <f t="shared" si="0"/>
        <v>1.85095191432771</v>
      </c>
      <c r="J30" s="29" t="s">
        <v>23</v>
      </c>
    </row>
    <row r="31" s="15" customFormat="1" ht="20" customHeight="1" spans="1:10">
      <c r="A31" s="24">
        <v>29</v>
      </c>
      <c r="B31" s="24">
        <v>107658</v>
      </c>
      <c r="C31" s="26" t="s">
        <v>50</v>
      </c>
      <c r="D31" s="24" t="s">
        <v>47</v>
      </c>
      <c r="E31" s="24" t="str">
        <f>VLOOKUP(B:B,[1]Sheet3!$B$1:$D$65536,3,0)</f>
        <v>西北片区</v>
      </c>
      <c r="F31" s="25">
        <v>1598.5</v>
      </c>
      <c r="G31" s="25">
        <v>2078.1</v>
      </c>
      <c r="H31" s="24">
        <v>1594.3</v>
      </c>
      <c r="I31" s="27">
        <f t="shared" si="0"/>
        <v>0.997372536753206</v>
      </c>
      <c r="J31" s="29" t="s">
        <v>13</v>
      </c>
    </row>
    <row r="32" s="15" customFormat="1" ht="20" customHeight="1" spans="1:10">
      <c r="A32" s="24">
        <v>30</v>
      </c>
      <c r="B32" s="24">
        <v>108277</v>
      </c>
      <c r="C32" s="26" t="s">
        <v>51</v>
      </c>
      <c r="D32" s="24" t="s">
        <v>47</v>
      </c>
      <c r="E32" s="24" t="str">
        <f>VLOOKUP(B:B,[1]Sheet3!$B$1:$D$65536,3,0)</f>
        <v>西北片区</v>
      </c>
      <c r="F32" s="25">
        <v>1923.3</v>
      </c>
      <c r="G32" s="25">
        <v>2500.3</v>
      </c>
      <c r="H32" s="24">
        <v>3004.7</v>
      </c>
      <c r="I32" s="27">
        <f t="shared" si="0"/>
        <v>1.56226277751781</v>
      </c>
      <c r="J32" s="29" t="s">
        <v>23</v>
      </c>
    </row>
    <row r="33" s="15" customFormat="1" ht="20" customHeight="1" spans="1:10">
      <c r="A33" s="24">
        <v>31</v>
      </c>
      <c r="B33" s="24">
        <v>106066</v>
      </c>
      <c r="C33" s="26" t="s">
        <v>52</v>
      </c>
      <c r="D33" s="24" t="s">
        <v>36</v>
      </c>
      <c r="E33" s="24" t="str">
        <f>VLOOKUP(B:B,[1]Sheet3!$B$1:$D$65536,3,0)</f>
        <v>旗舰片区</v>
      </c>
      <c r="F33" s="25">
        <v>3557.9</v>
      </c>
      <c r="G33" s="25">
        <v>4625.3</v>
      </c>
      <c r="H33" s="24">
        <v>2274.35</v>
      </c>
      <c r="I33" s="27">
        <f t="shared" si="0"/>
        <v>0.639239438994913</v>
      </c>
      <c r="J33" s="29" t="s">
        <v>13</v>
      </c>
    </row>
    <row r="34" s="15" customFormat="1" ht="20" customHeight="1" spans="1:10">
      <c r="A34" s="24">
        <v>32</v>
      </c>
      <c r="B34" s="24">
        <v>307</v>
      </c>
      <c r="C34" s="24" t="s">
        <v>53</v>
      </c>
      <c r="D34" s="24" t="s">
        <v>54</v>
      </c>
      <c r="E34" s="24" t="str">
        <f>VLOOKUP(B:B,[1]Sheet3!$B$1:$D$65536,3,0)</f>
        <v>旗舰片区</v>
      </c>
      <c r="F34" s="25">
        <v>34683.8</v>
      </c>
      <c r="G34" s="25">
        <v>45089</v>
      </c>
      <c r="H34" s="24">
        <v>42744.04</v>
      </c>
      <c r="I34" s="27">
        <f t="shared" si="0"/>
        <v>1.23239206776651</v>
      </c>
      <c r="J34" s="29" t="s">
        <v>18</v>
      </c>
    </row>
    <row r="35" s="15" customFormat="1" ht="20" customHeight="1" spans="1:10">
      <c r="A35" s="24">
        <v>33</v>
      </c>
      <c r="B35" s="24">
        <v>750</v>
      </c>
      <c r="C35" s="24" t="s">
        <v>55</v>
      </c>
      <c r="D35" s="24" t="s">
        <v>12</v>
      </c>
      <c r="E35" s="24" t="str">
        <f>VLOOKUP(B:B,[1]Sheet3!$B$1:$D$65536,3,0)</f>
        <v>东南片区</v>
      </c>
      <c r="F35" s="25">
        <v>16038.7</v>
      </c>
      <c r="G35" s="25">
        <v>20850.3</v>
      </c>
      <c r="H35" s="24">
        <v>18381.97</v>
      </c>
      <c r="I35" s="27">
        <f t="shared" si="0"/>
        <v>1.14610099322264</v>
      </c>
      <c r="J35" s="29" t="s">
        <v>18</v>
      </c>
    </row>
    <row r="36" s="15" customFormat="1" ht="20" customHeight="1" spans="1:10">
      <c r="A36" s="24">
        <v>34</v>
      </c>
      <c r="B36" s="24">
        <v>571</v>
      </c>
      <c r="C36" s="24" t="s">
        <v>56</v>
      </c>
      <c r="D36" s="24" t="s">
        <v>15</v>
      </c>
      <c r="E36" s="24" t="str">
        <f>VLOOKUP(B:B,[1]Sheet3!$B$1:$D$65536,3,0)</f>
        <v>东南片区</v>
      </c>
      <c r="F36" s="25">
        <v>9741.2</v>
      </c>
      <c r="G36" s="25">
        <v>12663.5</v>
      </c>
      <c r="H36" s="24">
        <v>9813.8</v>
      </c>
      <c r="I36" s="27">
        <f t="shared" ref="I36:I67" si="1">H36/F36</f>
        <v>1.0074528805486</v>
      </c>
      <c r="J36" s="29" t="s">
        <v>18</v>
      </c>
    </row>
    <row r="37" s="15" customFormat="1" ht="20" customHeight="1" spans="1:10">
      <c r="A37" s="24">
        <v>35</v>
      </c>
      <c r="B37" s="24">
        <v>707</v>
      </c>
      <c r="C37" s="24" t="s">
        <v>57</v>
      </c>
      <c r="D37" s="24" t="s">
        <v>15</v>
      </c>
      <c r="E37" s="24" t="str">
        <f>VLOOKUP(B:B,[1]Sheet3!$B$1:$D$65536,3,0)</f>
        <v>东南片区</v>
      </c>
      <c r="F37" s="25">
        <v>6517</v>
      </c>
      <c r="G37" s="25">
        <v>8472.1</v>
      </c>
      <c r="H37" s="24">
        <v>3201.62</v>
      </c>
      <c r="I37" s="27">
        <f t="shared" si="1"/>
        <v>0.491272057695259</v>
      </c>
      <c r="J37" s="29" t="s">
        <v>13</v>
      </c>
    </row>
    <row r="38" s="15" customFormat="1" ht="20" customHeight="1" spans="1:10">
      <c r="A38" s="24">
        <v>36</v>
      </c>
      <c r="B38" s="24">
        <v>712</v>
      </c>
      <c r="C38" s="24" t="s">
        <v>58</v>
      </c>
      <c r="D38" s="24" t="s">
        <v>15</v>
      </c>
      <c r="E38" s="24" t="str">
        <f>VLOOKUP(B:B,[1]Sheet3!$B$1:$D$65536,3,0)</f>
        <v>东南片区</v>
      </c>
      <c r="F38" s="25">
        <v>6537.5</v>
      </c>
      <c r="G38" s="25">
        <v>8498.8</v>
      </c>
      <c r="H38" s="24">
        <v>7624.3</v>
      </c>
      <c r="I38" s="27">
        <f t="shared" si="1"/>
        <v>1.16624091778203</v>
      </c>
      <c r="J38" s="29" t="s">
        <v>18</v>
      </c>
    </row>
    <row r="39" s="15" customFormat="1" ht="20" customHeight="1" spans="1:10">
      <c r="A39" s="24">
        <v>37</v>
      </c>
      <c r="B39" s="24">
        <v>387</v>
      </c>
      <c r="C39" s="24" t="s">
        <v>59</v>
      </c>
      <c r="D39" s="24" t="s">
        <v>21</v>
      </c>
      <c r="E39" s="24" t="str">
        <f>VLOOKUP(B:B,[1]Sheet3!$B$1:$D$65536,3,0)</f>
        <v>东南片区</v>
      </c>
      <c r="F39" s="25">
        <v>5590.9</v>
      </c>
      <c r="G39" s="25">
        <v>7268.1</v>
      </c>
      <c r="H39" s="24">
        <v>4823.11</v>
      </c>
      <c r="I39" s="27">
        <f t="shared" si="1"/>
        <v>0.862671484018673</v>
      </c>
      <c r="J39" s="29" t="s">
        <v>13</v>
      </c>
    </row>
    <row r="40" s="15" customFormat="1" ht="20" customHeight="1" spans="1:10">
      <c r="A40" s="24">
        <v>38</v>
      </c>
      <c r="B40" s="24">
        <v>399</v>
      </c>
      <c r="C40" s="24" t="s">
        <v>60</v>
      </c>
      <c r="D40" s="24" t="s">
        <v>21</v>
      </c>
      <c r="E40" s="24" t="str">
        <f>VLOOKUP(B:B,[1]Sheet3!$B$1:$D$65536,3,0)</f>
        <v>东南片区</v>
      </c>
      <c r="F40" s="25">
        <v>5608.8</v>
      </c>
      <c r="G40" s="25">
        <v>7291.4</v>
      </c>
      <c r="H40" s="24">
        <v>5760.5</v>
      </c>
      <c r="I40" s="27">
        <f t="shared" si="1"/>
        <v>1.02704678362573</v>
      </c>
      <c r="J40" s="29" t="s">
        <v>18</v>
      </c>
    </row>
    <row r="41" s="15" customFormat="1" ht="20" customHeight="1" spans="1:10">
      <c r="A41" s="24">
        <v>39</v>
      </c>
      <c r="B41" s="24">
        <v>546</v>
      </c>
      <c r="C41" s="24" t="s">
        <v>61</v>
      </c>
      <c r="D41" s="24" t="s">
        <v>21</v>
      </c>
      <c r="E41" s="24" t="str">
        <f>VLOOKUP(B:B,[1]Sheet3!$B$1:$D$65536,3,0)</f>
        <v>东南片区</v>
      </c>
      <c r="F41" s="25">
        <v>6281.6</v>
      </c>
      <c r="G41" s="25">
        <v>8166.1</v>
      </c>
      <c r="H41" s="24">
        <v>5035.2</v>
      </c>
      <c r="I41" s="27">
        <f t="shared" si="1"/>
        <v>0.8015792154865</v>
      </c>
      <c r="J41" s="29" t="s">
        <v>13</v>
      </c>
    </row>
    <row r="42" s="15" customFormat="1" ht="20" customHeight="1" spans="1:10">
      <c r="A42" s="24">
        <v>40</v>
      </c>
      <c r="B42" s="24">
        <v>724</v>
      </c>
      <c r="C42" s="24" t="s">
        <v>62</v>
      </c>
      <c r="D42" s="24" t="s">
        <v>21</v>
      </c>
      <c r="E42" s="24" t="str">
        <f>VLOOKUP(B:B,[1]Sheet3!$B$1:$D$65536,3,0)</f>
        <v>东南片区</v>
      </c>
      <c r="F42" s="25">
        <v>5310</v>
      </c>
      <c r="G42" s="25">
        <v>6903.1</v>
      </c>
      <c r="H42" s="24">
        <v>6591.05</v>
      </c>
      <c r="I42" s="27">
        <f t="shared" si="1"/>
        <v>1.24125235404896</v>
      </c>
      <c r="J42" s="29" t="s">
        <v>18</v>
      </c>
    </row>
    <row r="43" s="15" customFormat="1" ht="20" customHeight="1" spans="1:10">
      <c r="A43" s="24">
        <v>41</v>
      </c>
      <c r="B43" s="24">
        <v>377</v>
      </c>
      <c r="C43" s="24" t="s">
        <v>63</v>
      </c>
      <c r="D43" s="24" t="s">
        <v>30</v>
      </c>
      <c r="E43" s="24" t="str">
        <f>VLOOKUP(B:B,[1]Sheet3!$B$1:$D$65536,3,0)</f>
        <v>东南片区</v>
      </c>
      <c r="F43" s="25">
        <v>4516.8</v>
      </c>
      <c r="G43" s="25">
        <v>5871.8</v>
      </c>
      <c r="H43" s="24">
        <v>4776.75</v>
      </c>
      <c r="I43" s="27">
        <f t="shared" si="1"/>
        <v>1.05755180658874</v>
      </c>
      <c r="J43" s="29" t="s">
        <v>18</v>
      </c>
    </row>
    <row r="44" s="15" customFormat="1" ht="20" customHeight="1" spans="1:10">
      <c r="A44" s="24">
        <v>42</v>
      </c>
      <c r="B44" s="24">
        <v>598</v>
      </c>
      <c r="C44" s="24" t="s">
        <v>64</v>
      </c>
      <c r="D44" s="24" t="s">
        <v>30</v>
      </c>
      <c r="E44" s="24" t="str">
        <f>VLOOKUP(B:B,[1]Sheet3!$B$1:$D$65536,3,0)</f>
        <v>东南片区</v>
      </c>
      <c r="F44" s="25">
        <v>3746.3</v>
      </c>
      <c r="G44" s="25">
        <v>4870.2</v>
      </c>
      <c r="H44" s="24">
        <v>2411.59</v>
      </c>
      <c r="I44" s="27">
        <f t="shared" si="1"/>
        <v>0.643725809465339</v>
      </c>
      <c r="J44" s="29" t="s">
        <v>13</v>
      </c>
    </row>
    <row r="45" s="15" customFormat="1" ht="20" customHeight="1" spans="1:10">
      <c r="A45" s="24">
        <v>43</v>
      </c>
      <c r="B45" s="24">
        <v>737</v>
      </c>
      <c r="C45" s="24" t="s">
        <v>65</v>
      </c>
      <c r="D45" s="24" t="s">
        <v>30</v>
      </c>
      <c r="E45" s="24" t="str">
        <f>VLOOKUP(B:B,[1]Sheet3!$B$1:$D$65536,3,0)</f>
        <v>东南片区</v>
      </c>
      <c r="F45" s="25">
        <v>4282</v>
      </c>
      <c r="G45" s="25">
        <v>5566.7</v>
      </c>
      <c r="H45" s="24">
        <v>5068.06</v>
      </c>
      <c r="I45" s="27">
        <f t="shared" si="1"/>
        <v>1.18357309668379</v>
      </c>
      <c r="J45" s="29" t="s">
        <v>18</v>
      </c>
    </row>
    <row r="46" s="15" customFormat="1" ht="20" customHeight="1" spans="1:10">
      <c r="A46" s="24">
        <v>44</v>
      </c>
      <c r="B46" s="24">
        <v>743</v>
      </c>
      <c r="C46" s="24" t="s">
        <v>66</v>
      </c>
      <c r="D46" s="24" t="s">
        <v>30</v>
      </c>
      <c r="E46" s="24" t="str">
        <f>VLOOKUP(B:B,[1]Sheet3!$B$1:$D$65536,3,0)</f>
        <v>东南片区</v>
      </c>
      <c r="F46" s="25">
        <v>3338</v>
      </c>
      <c r="G46" s="25">
        <v>4339.4</v>
      </c>
      <c r="H46" s="24">
        <v>1939.91</v>
      </c>
      <c r="I46" s="27">
        <f t="shared" si="1"/>
        <v>0.581159376872379</v>
      </c>
      <c r="J46" s="29" t="s">
        <v>13</v>
      </c>
    </row>
    <row r="47" s="15" customFormat="1" ht="20" customHeight="1" spans="1:10">
      <c r="A47" s="24">
        <v>45</v>
      </c>
      <c r="B47" s="24">
        <v>103639</v>
      </c>
      <c r="C47" s="24" t="s">
        <v>67</v>
      </c>
      <c r="D47" s="24" t="s">
        <v>30</v>
      </c>
      <c r="E47" s="24" t="str">
        <f>VLOOKUP(B:B,[1]Sheet3!$B$1:$D$65536,3,0)</f>
        <v>东南片区</v>
      </c>
      <c r="F47" s="25">
        <v>3803.1</v>
      </c>
      <c r="G47" s="25">
        <v>4944</v>
      </c>
      <c r="H47" s="24">
        <v>5123.4</v>
      </c>
      <c r="I47" s="27">
        <f t="shared" si="1"/>
        <v>1.34716415555731</v>
      </c>
      <c r="J47" s="29" t="s">
        <v>23</v>
      </c>
    </row>
    <row r="48" s="15" customFormat="1" ht="20" customHeight="1" spans="1:10">
      <c r="A48" s="24">
        <v>46</v>
      </c>
      <c r="B48" s="24">
        <v>105751</v>
      </c>
      <c r="C48" s="26" t="s">
        <v>68</v>
      </c>
      <c r="D48" s="24" t="s">
        <v>36</v>
      </c>
      <c r="E48" s="24" t="str">
        <f>VLOOKUP(B:B,[1]Sheet3!$B$1:$D$65536,3,0)</f>
        <v>东南片区</v>
      </c>
      <c r="F48" s="25">
        <v>3113.7</v>
      </c>
      <c r="G48" s="25">
        <v>4047.8</v>
      </c>
      <c r="H48" s="24">
        <v>3638.24</v>
      </c>
      <c r="I48" s="27">
        <f t="shared" si="1"/>
        <v>1.16846195844173</v>
      </c>
      <c r="J48" s="29" t="s">
        <v>18</v>
      </c>
    </row>
    <row r="49" s="15" customFormat="1" ht="20" customHeight="1" spans="1:10">
      <c r="A49" s="24">
        <v>47</v>
      </c>
      <c r="B49" s="24">
        <v>573</v>
      </c>
      <c r="C49" s="24" t="s">
        <v>69</v>
      </c>
      <c r="D49" s="24" t="s">
        <v>44</v>
      </c>
      <c r="E49" s="24" t="str">
        <f>VLOOKUP(B:B,[1]Sheet3!$B$1:$D$65536,3,0)</f>
        <v>东南片区</v>
      </c>
      <c r="F49" s="25">
        <v>2353</v>
      </c>
      <c r="G49" s="25">
        <v>3059</v>
      </c>
      <c r="H49" s="24">
        <v>1957.36</v>
      </c>
      <c r="I49" s="27">
        <f t="shared" si="1"/>
        <v>0.831857203569911</v>
      </c>
      <c r="J49" s="29" t="s">
        <v>13</v>
      </c>
    </row>
    <row r="50" s="15" customFormat="1" ht="20" customHeight="1" spans="1:10">
      <c r="A50" s="24">
        <v>48</v>
      </c>
      <c r="B50" s="24">
        <v>733</v>
      </c>
      <c r="C50" s="24" t="s">
        <v>70</v>
      </c>
      <c r="D50" s="24" t="s">
        <v>44</v>
      </c>
      <c r="E50" s="24" t="str">
        <f>VLOOKUP(B:B,[1]Sheet3!$B$1:$D$65536,3,0)</f>
        <v>东南片区</v>
      </c>
      <c r="F50" s="25">
        <v>2051.7</v>
      </c>
      <c r="G50" s="25">
        <v>2667.1</v>
      </c>
      <c r="H50" s="24">
        <v>3148.67</v>
      </c>
      <c r="I50" s="27">
        <f t="shared" si="1"/>
        <v>1.53466393722279</v>
      </c>
      <c r="J50" s="29" t="s">
        <v>23</v>
      </c>
    </row>
    <row r="51" s="15" customFormat="1" ht="20" customHeight="1" spans="1:10">
      <c r="A51" s="24">
        <v>49</v>
      </c>
      <c r="B51" s="24">
        <v>740</v>
      </c>
      <c r="C51" s="24" t="s">
        <v>71</v>
      </c>
      <c r="D51" s="24" t="s">
        <v>44</v>
      </c>
      <c r="E51" s="24" t="str">
        <f>VLOOKUP(B:B,[1]Sheet3!$B$1:$D$65536,3,0)</f>
        <v>东南片区</v>
      </c>
      <c r="F51" s="25">
        <v>2303.8</v>
      </c>
      <c r="G51" s="25">
        <v>2995</v>
      </c>
      <c r="H51" s="24">
        <v>3225.56</v>
      </c>
      <c r="I51" s="27">
        <f t="shared" si="1"/>
        <v>1.4001041757097</v>
      </c>
      <c r="J51" s="29" t="s">
        <v>23</v>
      </c>
    </row>
    <row r="52" s="15" customFormat="1" ht="20" customHeight="1" spans="1:10">
      <c r="A52" s="24">
        <v>50</v>
      </c>
      <c r="B52" s="24">
        <v>545</v>
      </c>
      <c r="C52" s="24" t="s">
        <v>72</v>
      </c>
      <c r="D52" s="24" t="s">
        <v>47</v>
      </c>
      <c r="E52" s="24" t="str">
        <f>VLOOKUP(B:B,[1]Sheet3!$B$1:$D$65536,3,0)</f>
        <v>东南片区</v>
      </c>
      <c r="F52" s="25">
        <v>1765.1</v>
      </c>
      <c r="G52" s="25">
        <v>2294.6</v>
      </c>
      <c r="H52" s="24">
        <v>3140.03</v>
      </c>
      <c r="I52" s="27">
        <f t="shared" si="1"/>
        <v>1.77895303382245</v>
      </c>
      <c r="J52" s="29" t="s">
        <v>23</v>
      </c>
    </row>
    <row r="53" s="15" customFormat="1" ht="20" customHeight="1" spans="1:10">
      <c r="A53" s="24">
        <v>51</v>
      </c>
      <c r="B53" s="24">
        <v>753</v>
      </c>
      <c r="C53" s="24" t="s">
        <v>73</v>
      </c>
      <c r="D53" s="24" t="s">
        <v>47</v>
      </c>
      <c r="E53" s="24" t="str">
        <f>VLOOKUP(B:B,[1]Sheet3!$B$1:$D$65536,3,0)</f>
        <v>东南片区</v>
      </c>
      <c r="F53" s="25">
        <v>1791.1</v>
      </c>
      <c r="G53" s="25">
        <v>2328.4</v>
      </c>
      <c r="H53" s="24">
        <v>2054.67</v>
      </c>
      <c r="I53" s="27">
        <f t="shared" si="1"/>
        <v>1.1471553793758</v>
      </c>
      <c r="J53" s="29" t="s">
        <v>18</v>
      </c>
    </row>
    <row r="54" s="15" customFormat="1" ht="20" customHeight="1" spans="1:10">
      <c r="A54" s="24">
        <v>52</v>
      </c>
      <c r="B54" s="24">
        <v>104430</v>
      </c>
      <c r="C54" s="24" t="s">
        <v>74</v>
      </c>
      <c r="D54" s="24" t="s">
        <v>47</v>
      </c>
      <c r="E54" s="24" t="str">
        <f>VLOOKUP(B:B,[1]Sheet3!$B$1:$D$65536,3,0)</f>
        <v>东南片区</v>
      </c>
      <c r="F54" s="25">
        <v>1795.9</v>
      </c>
      <c r="G54" s="25">
        <v>2334.7</v>
      </c>
      <c r="H54" s="24">
        <v>1653.6</v>
      </c>
      <c r="I54" s="27">
        <f t="shared" si="1"/>
        <v>0.920763962358706</v>
      </c>
      <c r="J54" s="29" t="s">
        <v>13</v>
      </c>
    </row>
    <row r="55" s="15" customFormat="1" ht="20" customHeight="1" spans="1:10">
      <c r="A55" s="24">
        <v>53</v>
      </c>
      <c r="B55" s="24">
        <v>105396</v>
      </c>
      <c r="C55" s="24" t="s">
        <v>75</v>
      </c>
      <c r="D55" s="24" t="s">
        <v>47</v>
      </c>
      <c r="E55" s="24" t="str">
        <f>VLOOKUP(B:B,[1]Sheet3!$B$1:$D$65536,3,0)</f>
        <v>东南片区</v>
      </c>
      <c r="F55" s="25">
        <v>1959.1</v>
      </c>
      <c r="G55" s="25">
        <v>2546.9</v>
      </c>
      <c r="H55" s="24">
        <v>2014.1</v>
      </c>
      <c r="I55" s="27">
        <f t="shared" si="1"/>
        <v>1.02807411566536</v>
      </c>
      <c r="J55" s="29" t="s">
        <v>18</v>
      </c>
    </row>
    <row r="56" s="15" customFormat="1" ht="20" customHeight="1" spans="1:10">
      <c r="A56" s="24">
        <v>54</v>
      </c>
      <c r="B56" s="24">
        <v>105910</v>
      </c>
      <c r="C56" s="26" t="s">
        <v>76</v>
      </c>
      <c r="D56" s="24" t="s">
        <v>47</v>
      </c>
      <c r="E56" s="24" t="str">
        <f>VLOOKUP(B:B,[1]Sheet3!$B$1:$D$65536,3,0)</f>
        <v>东南片区</v>
      </c>
      <c r="F56" s="25">
        <v>1369.4</v>
      </c>
      <c r="G56" s="25">
        <v>1780.2</v>
      </c>
      <c r="H56" s="24">
        <v>2173</v>
      </c>
      <c r="I56" s="27">
        <f t="shared" si="1"/>
        <v>1.58682634730539</v>
      </c>
      <c r="J56" s="29" t="s">
        <v>23</v>
      </c>
    </row>
    <row r="57" s="15" customFormat="1" ht="20" customHeight="1" spans="1:10">
      <c r="A57" s="24">
        <v>55</v>
      </c>
      <c r="B57" s="24">
        <v>106485</v>
      </c>
      <c r="C57" s="26" t="s">
        <v>77</v>
      </c>
      <c r="D57" s="24" t="s">
        <v>47</v>
      </c>
      <c r="E57" s="24" t="str">
        <f>VLOOKUP(B:B,[1]Sheet3!$B$1:$D$65536,3,0)</f>
        <v>东南片区</v>
      </c>
      <c r="F57" s="25">
        <v>1256.8</v>
      </c>
      <c r="G57" s="25">
        <v>1633.9</v>
      </c>
      <c r="H57" s="24">
        <v>3492.94</v>
      </c>
      <c r="I57" s="27">
        <f t="shared" si="1"/>
        <v>2.7792329726289</v>
      </c>
      <c r="J57" s="29" t="s">
        <v>23</v>
      </c>
    </row>
    <row r="58" s="15" customFormat="1" ht="20" customHeight="1" spans="1:10">
      <c r="A58" s="24">
        <v>56</v>
      </c>
      <c r="B58" s="24">
        <v>106568</v>
      </c>
      <c r="C58" s="26" t="s">
        <v>78</v>
      </c>
      <c r="D58" s="24" t="s">
        <v>47</v>
      </c>
      <c r="E58" s="24" t="str">
        <f>VLOOKUP(B:B,[1]Sheet3!$B$1:$D$65536,3,0)</f>
        <v>东南片区</v>
      </c>
      <c r="F58" s="25">
        <v>1266.4</v>
      </c>
      <c r="G58" s="25">
        <v>1646.4</v>
      </c>
      <c r="H58" s="24">
        <v>845.2</v>
      </c>
      <c r="I58" s="27">
        <f t="shared" si="1"/>
        <v>0.667403663929248</v>
      </c>
      <c r="J58" s="29" t="s">
        <v>13</v>
      </c>
    </row>
    <row r="59" s="15" customFormat="1" ht="20" customHeight="1" spans="1:10">
      <c r="A59" s="24">
        <v>57</v>
      </c>
      <c r="B59" s="24">
        <v>337</v>
      </c>
      <c r="C59" s="24" t="s">
        <v>79</v>
      </c>
      <c r="D59" s="24" t="s">
        <v>12</v>
      </c>
      <c r="E59" s="24" t="str">
        <f>VLOOKUP(B:B,[1]Sheet3!$B$1:$D$65536,3,0)</f>
        <v>城中片区</v>
      </c>
      <c r="F59" s="25">
        <v>18301.5</v>
      </c>
      <c r="G59" s="25">
        <v>23792</v>
      </c>
      <c r="H59" s="24">
        <v>11815.43</v>
      </c>
      <c r="I59" s="27">
        <f t="shared" si="1"/>
        <v>0.645598994617927</v>
      </c>
      <c r="J59" s="29" t="s">
        <v>13</v>
      </c>
    </row>
    <row r="60" s="15" customFormat="1" ht="20" customHeight="1" spans="1:10">
      <c r="A60" s="24">
        <v>58</v>
      </c>
      <c r="B60" s="24">
        <v>517</v>
      </c>
      <c r="C60" s="24" t="s">
        <v>80</v>
      </c>
      <c r="D60" s="24" t="s">
        <v>12</v>
      </c>
      <c r="E60" s="24" t="str">
        <f>VLOOKUP(B:B,[1]Sheet3!$B$1:$D$65536,3,0)</f>
        <v>城中片区</v>
      </c>
      <c r="F60" s="25">
        <v>14292.8</v>
      </c>
      <c r="G60" s="25">
        <v>18580.7</v>
      </c>
      <c r="H60" s="24">
        <v>15419.3</v>
      </c>
      <c r="I60" s="27">
        <f t="shared" si="1"/>
        <v>1.07881590730997</v>
      </c>
      <c r="J60" s="29" t="s">
        <v>18</v>
      </c>
    </row>
    <row r="61" s="15" customFormat="1" ht="20" customHeight="1" spans="1:10">
      <c r="A61" s="24">
        <v>59</v>
      </c>
      <c r="B61" s="24">
        <v>308</v>
      </c>
      <c r="C61" s="24" t="s">
        <v>81</v>
      </c>
      <c r="D61" s="24" t="s">
        <v>21</v>
      </c>
      <c r="E61" s="24" t="str">
        <f>VLOOKUP(B:B,[1]Sheet3!$B$1:$D$65536,3,0)</f>
        <v>城中片区</v>
      </c>
      <c r="F61" s="25">
        <v>4194</v>
      </c>
      <c r="G61" s="25">
        <v>5452.2</v>
      </c>
      <c r="H61" s="24">
        <v>3807.7</v>
      </c>
      <c r="I61" s="27">
        <f t="shared" si="1"/>
        <v>0.907892226990939</v>
      </c>
      <c r="J61" s="29" t="s">
        <v>13</v>
      </c>
    </row>
    <row r="62" s="15" customFormat="1" ht="20" customHeight="1" spans="1:10">
      <c r="A62" s="24">
        <v>60</v>
      </c>
      <c r="B62" s="24">
        <v>355</v>
      </c>
      <c r="C62" s="24" t="s">
        <v>82</v>
      </c>
      <c r="D62" s="24" t="s">
        <v>21</v>
      </c>
      <c r="E62" s="24" t="str">
        <f>VLOOKUP(B:B,[1]Sheet3!$B$1:$D$65536,3,0)</f>
        <v>城中片区</v>
      </c>
      <c r="F62" s="25">
        <v>4610.2</v>
      </c>
      <c r="G62" s="25">
        <v>5993.3</v>
      </c>
      <c r="H62" s="24">
        <v>4002.93</v>
      </c>
      <c r="I62" s="27">
        <f t="shared" si="1"/>
        <v>0.86827686434428</v>
      </c>
      <c r="J62" s="29" t="s">
        <v>13</v>
      </c>
    </row>
    <row r="63" s="15" customFormat="1" ht="20" customHeight="1" spans="1:10">
      <c r="A63" s="24">
        <v>61</v>
      </c>
      <c r="B63" s="24">
        <v>373</v>
      </c>
      <c r="C63" s="24" t="s">
        <v>83</v>
      </c>
      <c r="D63" s="24" t="s">
        <v>21</v>
      </c>
      <c r="E63" s="24" t="str">
        <f>VLOOKUP(B:B,[1]Sheet3!$B$1:$D$65536,3,0)</f>
        <v>城中片区</v>
      </c>
      <c r="F63" s="25">
        <v>5955.7</v>
      </c>
      <c r="G63" s="25">
        <v>7742.5</v>
      </c>
      <c r="H63" s="24">
        <v>4186.9</v>
      </c>
      <c r="I63" s="27">
        <f t="shared" si="1"/>
        <v>0.703007203183505</v>
      </c>
      <c r="J63" s="29" t="s">
        <v>13</v>
      </c>
    </row>
    <row r="64" s="15" customFormat="1" ht="20" customHeight="1" spans="1:10">
      <c r="A64" s="24">
        <v>62</v>
      </c>
      <c r="B64" s="24">
        <v>578</v>
      </c>
      <c r="C64" s="24" t="s">
        <v>84</v>
      </c>
      <c r="D64" s="24" t="s">
        <v>21</v>
      </c>
      <c r="E64" s="24" t="str">
        <f>VLOOKUP(B:B,[1]Sheet3!$B$1:$D$65536,3,0)</f>
        <v>城中片区</v>
      </c>
      <c r="F64" s="25">
        <v>5633.8</v>
      </c>
      <c r="G64" s="25">
        <v>7324</v>
      </c>
      <c r="H64" s="24">
        <v>4533.7</v>
      </c>
      <c r="I64" s="27">
        <f t="shared" si="1"/>
        <v>0.804732152366076</v>
      </c>
      <c r="J64" s="29" t="s">
        <v>13</v>
      </c>
    </row>
    <row r="65" s="15" customFormat="1" ht="20" customHeight="1" spans="1:10">
      <c r="A65" s="24">
        <v>63</v>
      </c>
      <c r="B65" s="24">
        <v>742</v>
      </c>
      <c r="C65" s="24" t="s">
        <v>85</v>
      </c>
      <c r="D65" s="24" t="s">
        <v>21</v>
      </c>
      <c r="E65" s="24" t="str">
        <f>VLOOKUP(B:B,[1]Sheet3!$B$1:$D$65536,3,0)</f>
        <v>城中片区</v>
      </c>
      <c r="F65" s="25">
        <v>5999</v>
      </c>
      <c r="G65" s="25">
        <v>7798.7</v>
      </c>
      <c r="H65" s="24">
        <v>3208.4</v>
      </c>
      <c r="I65" s="27">
        <f t="shared" si="1"/>
        <v>0.534822470411735</v>
      </c>
      <c r="J65" s="29" t="s">
        <v>13</v>
      </c>
    </row>
    <row r="66" s="15" customFormat="1" ht="20" customHeight="1" spans="1:10">
      <c r="A66" s="24">
        <v>64</v>
      </c>
      <c r="B66" s="24">
        <v>744</v>
      </c>
      <c r="C66" s="24" t="s">
        <v>86</v>
      </c>
      <c r="D66" s="24" t="s">
        <v>21</v>
      </c>
      <c r="E66" s="24" t="str">
        <f>VLOOKUP(B:B,[1]Sheet3!$B$1:$D$65536,3,0)</f>
        <v>城中片区</v>
      </c>
      <c r="F66" s="25">
        <v>5768.5</v>
      </c>
      <c r="G66" s="25">
        <v>7499</v>
      </c>
      <c r="H66" s="24">
        <v>5125.91</v>
      </c>
      <c r="I66" s="27">
        <f t="shared" si="1"/>
        <v>0.888603623125596</v>
      </c>
      <c r="J66" s="29" t="s">
        <v>13</v>
      </c>
    </row>
    <row r="67" s="15" customFormat="1" ht="20" customHeight="1" spans="1:10">
      <c r="A67" s="24">
        <v>65</v>
      </c>
      <c r="B67" s="24">
        <v>747</v>
      </c>
      <c r="C67" s="24" t="s">
        <v>87</v>
      </c>
      <c r="D67" s="24" t="s">
        <v>21</v>
      </c>
      <c r="E67" s="24" t="str">
        <f>VLOOKUP(B:B,[1]Sheet3!$B$1:$D$65536,3,0)</f>
        <v>城中片区</v>
      </c>
      <c r="F67" s="25">
        <v>5192.8</v>
      </c>
      <c r="G67" s="25">
        <v>6750.7</v>
      </c>
      <c r="H67" s="24">
        <v>3677.31</v>
      </c>
      <c r="I67" s="27">
        <f t="shared" si="1"/>
        <v>0.70815552303189</v>
      </c>
      <c r="J67" s="29" t="s">
        <v>13</v>
      </c>
    </row>
    <row r="68" s="15" customFormat="1" ht="20" customHeight="1" spans="1:10">
      <c r="A68" s="24">
        <v>66</v>
      </c>
      <c r="B68" s="24">
        <v>349</v>
      </c>
      <c r="C68" s="24" t="s">
        <v>88</v>
      </c>
      <c r="D68" s="24" t="s">
        <v>30</v>
      </c>
      <c r="E68" s="24" t="str">
        <f>VLOOKUP(B:B,[1]Sheet3!$B$1:$D$65536,3,0)</f>
        <v>城中片区</v>
      </c>
      <c r="F68" s="25">
        <v>3405.8</v>
      </c>
      <c r="G68" s="25">
        <v>4427.5</v>
      </c>
      <c r="H68" s="24">
        <v>2866.58</v>
      </c>
      <c r="I68" s="27">
        <f t="shared" ref="I68:I99" si="2">H68/F68</f>
        <v>0.841675964531094</v>
      </c>
      <c r="J68" s="29" t="s">
        <v>13</v>
      </c>
    </row>
    <row r="69" s="15" customFormat="1" ht="20" customHeight="1" spans="1:10">
      <c r="A69" s="24">
        <v>67</v>
      </c>
      <c r="B69" s="24">
        <v>391</v>
      </c>
      <c r="C69" s="24" t="s">
        <v>89</v>
      </c>
      <c r="D69" s="24" t="s">
        <v>30</v>
      </c>
      <c r="E69" s="24" t="str">
        <f>VLOOKUP(B:B,[1]Sheet3!$B$1:$D$65536,3,0)</f>
        <v>城中片区</v>
      </c>
      <c r="F69" s="25">
        <v>4157.4</v>
      </c>
      <c r="G69" s="25">
        <v>5404.6</v>
      </c>
      <c r="H69" s="24">
        <v>2415.63</v>
      </c>
      <c r="I69" s="27">
        <f t="shared" si="2"/>
        <v>0.581043440611921</v>
      </c>
      <c r="J69" s="29" t="s">
        <v>13</v>
      </c>
    </row>
    <row r="70" s="15" customFormat="1" ht="20" customHeight="1" spans="1:10">
      <c r="A70" s="24">
        <v>68</v>
      </c>
      <c r="B70" s="24">
        <v>511</v>
      </c>
      <c r="C70" s="24" t="s">
        <v>90</v>
      </c>
      <c r="D70" s="24" t="s">
        <v>30</v>
      </c>
      <c r="E70" s="24" t="str">
        <f>VLOOKUP(B:B,[1]Sheet3!$B$1:$D$65536,3,0)</f>
        <v>城中片区</v>
      </c>
      <c r="F70" s="25">
        <v>4613.2</v>
      </c>
      <c r="G70" s="25">
        <v>5997.2</v>
      </c>
      <c r="H70" s="24">
        <v>3542.4</v>
      </c>
      <c r="I70" s="27">
        <f t="shared" si="2"/>
        <v>0.767883464840024</v>
      </c>
      <c r="J70" s="29" t="s">
        <v>13</v>
      </c>
    </row>
    <row r="71" s="15" customFormat="1" ht="20" customHeight="1" spans="1:10">
      <c r="A71" s="24">
        <v>69</v>
      </c>
      <c r="B71" s="24">
        <v>515</v>
      </c>
      <c r="C71" s="24" t="s">
        <v>91</v>
      </c>
      <c r="D71" s="24" t="s">
        <v>30</v>
      </c>
      <c r="E71" s="24" t="str">
        <f>VLOOKUP(B:B,[1]Sheet3!$B$1:$D$65536,3,0)</f>
        <v>城中片区</v>
      </c>
      <c r="F71" s="25">
        <v>4018.8</v>
      </c>
      <c r="G71" s="25">
        <v>5224.4</v>
      </c>
      <c r="H71" s="24">
        <v>3806.04</v>
      </c>
      <c r="I71" s="27">
        <f t="shared" si="2"/>
        <v>0.947058823529412</v>
      </c>
      <c r="J71" s="29" t="s">
        <v>13</v>
      </c>
    </row>
    <row r="72" s="15" customFormat="1" ht="20" customHeight="1" spans="1:10">
      <c r="A72" s="24">
        <v>70</v>
      </c>
      <c r="B72" s="24">
        <v>572</v>
      </c>
      <c r="C72" s="24" t="s">
        <v>92</v>
      </c>
      <c r="D72" s="24" t="s">
        <v>30</v>
      </c>
      <c r="E72" s="24" t="str">
        <f>VLOOKUP(B:B,[1]Sheet3!$B$1:$D$65536,3,0)</f>
        <v>城中片区</v>
      </c>
      <c r="F72" s="25">
        <v>3201.5</v>
      </c>
      <c r="G72" s="25">
        <v>4161.9</v>
      </c>
      <c r="H72" s="24">
        <v>2469.5</v>
      </c>
      <c r="I72" s="27">
        <f t="shared" si="2"/>
        <v>0.771357176323598</v>
      </c>
      <c r="J72" s="29" t="s">
        <v>13</v>
      </c>
    </row>
    <row r="73" s="15" customFormat="1" ht="20" customHeight="1" spans="1:10">
      <c r="A73" s="24">
        <v>71</v>
      </c>
      <c r="B73" s="24">
        <v>723</v>
      </c>
      <c r="C73" s="24" t="s">
        <v>93</v>
      </c>
      <c r="D73" s="24" t="s">
        <v>36</v>
      </c>
      <c r="E73" s="24" t="str">
        <f>VLOOKUP(B:B,[1]Sheet3!$B$1:$D$65536,3,0)</f>
        <v>城中片区</v>
      </c>
      <c r="F73" s="25">
        <v>2308.6</v>
      </c>
      <c r="G73" s="25">
        <v>3001.2</v>
      </c>
      <c r="H73" s="24">
        <v>2610.4</v>
      </c>
      <c r="I73" s="27">
        <f t="shared" si="2"/>
        <v>1.13072858009183</v>
      </c>
      <c r="J73" s="29" t="s">
        <v>18</v>
      </c>
    </row>
    <row r="74" s="15" customFormat="1" ht="20" customHeight="1" spans="1:10">
      <c r="A74" s="24">
        <v>72</v>
      </c>
      <c r="B74" s="24">
        <v>102479</v>
      </c>
      <c r="C74" s="24" t="s">
        <v>94</v>
      </c>
      <c r="D74" s="24" t="s">
        <v>36</v>
      </c>
      <c r="E74" s="24" t="str">
        <f>VLOOKUP(B:B,[1]Sheet3!$B$1:$D$65536,3,0)</f>
        <v>城中片区</v>
      </c>
      <c r="F74" s="25">
        <v>3093.5</v>
      </c>
      <c r="G74" s="25">
        <v>4021.6</v>
      </c>
      <c r="H74" s="24">
        <v>2438.23</v>
      </c>
      <c r="I74" s="27">
        <f t="shared" si="2"/>
        <v>0.78817843866171</v>
      </c>
      <c r="J74" s="29" t="s">
        <v>13</v>
      </c>
    </row>
    <row r="75" s="15" customFormat="1" ht="20" customHeight="1" spans="1:10">
      <c r="A75" s="24">
        <v>73</v>
      </c>
      <c r="B75" s="24">
        <v>102935</v>
      </c>
      <c r="C75" s="24" t="s">
        <v>95</v>
      </c>
      <c r="D75" s="24" t="s">
        <v>36</v>
      </c>
      <c r="E75" s="24" t="str">
        <f>VLOOKUP(B:B,[1]Sheet3!$B$1:$D$65536,3,0)</f>
        <v>城中片区</v>
      </c>
      <c r="F75" s="25">
        <v>3335.4</v>
      </c>
      <c r="G75" s="25">
        <v>4336</v>
      </c>
      <c r="H75" s="24">
        <v>3690.81</v>
      </c>
      <c r="I75" s="27">
        <f t="shared" si="2"/>
        <v>1.10655693470049</v>
      </c>
      <c r="J75" s="29" t="s">
        <v>18</v>
      </c>
    </row>
    <row r="76" s="15" customFormat="1" ht="20" customHeight="1" spans="1:10">
      <c r="A76" s="24">
        <v>74</v>
      </c>
      <c r="B76" s="24">
        <v>718</v>
      </c>
      <c r="C76" s="24" t="s">
        <v>96</v>
      </c>
      <c r="D76" s="24" t="s">
        <v>47</v>
      </c>
      <c r="E76" s="24" t="str">
        <f>VLOOKUP(B:B,[1]Sheet3!$B$1:$D$65536,3,0)</f>
        <v>城中片区</v>
      </c>
      <c r="F76" s="25">
        <v>1407.4</v>
      </c>
      <c r="G76" s="25">
        <v>1829.7</v>
      </c>
      <c r="H76" s="24">
        <v>1212.53</v>
      </c>
      <c r="I76" s="27">
        <f t="shared" si="2"/>
        <v>0.861539008100043</v>
      </c>
      <c r="J76" s="29" t="s">
        <v>13</v>
      </c>
    </row>
    <row r="77" s="15" customFormat="1" ht="20" customHeight="1" spans="1:10">
      <c r="A77" s="24">
        <v>75</v>
      </c>
      <c r="B77" s="24">
        <v>102478</v>
      </c>
      <c r="C77" s="24" t="s">
        <v>97</v>
      </c>
      <c r="D77" s="24" t="s">
        <v>47</v>
      </c>
      <c r="E77" s="24" t="str">
        <f>VLOOKUP(B:B,[1]Sheet3!$B$1:$D$65536,3,0)</f>
        <v>城中片区</v>
      </c>
      <c r="F77" s="25">
        <v>1366.9</v>
      </c>
      <c r="G77" s="25">
        <v>1777</v>
      </c>
      <c r="H77" s="24">
        <v>1422</v>
      </c>
      <c r="I77" s="27">
        <f t="shared" si="2"/>
        <v>1.04031019094301</v>
      </c>
      <c r="J77" s="29" t="s">
        <v>18</v>
      </c>
    </row>
    <row r="78" s="15" customFormat="1" ht="20" customHeight="1" spans="1:10">
      <c r="A78" s="24">
        <v>76</v>
      </c>
      <c r="B78" s="24">
        <v>106865</v>
      </c>
      <c r="C78" s="26" t="s">
        <v>98</v>
      </c>
      <c r="D78" s="24" t="s">
        <v>47</v>
      </c>
      <c r="E78" s="24" t="str">
        <f>VLOOKUP(B:B,[1]Sheet3!$B$1:$D$65536,3,0)</f>
        <v>城中片区</v>
      </c>
      <c r="F78" s="25">
        <v>1420.2</v>
      </c>
      <c r="G78" s="25">
        <v>1846.3</v>
      </c>
      <c r="H78" s="24">
        <v>1778.08</v>
      </c>
      <c r="I78" s="27">
        <f t="shared" si="2"/>
        <v>1.25199267708773</v>
      </c>
      <c r="J78" s="29" t="s">
        <v>18</v>
      </c>
    </row>
    <row r="79" s="15" customFormat="1" ht="20" customHeight="1" spans="1:10">
      <c r="A79" s="24">
        <v>77</v>
      </c>
      <c r="B79" s="24">
        <v>107829</v>
      </c>
      <c r="C79" s="26" t="s">
        <v>99</v>
      </c>
      <c r="D79" s="24" t="s">
        <v>47</v>
      </c>
      <c r="E79" s="24" t="str">
        <f>VLOOKUP(B:B,[1]Sheet3!$B$1:$D$65536,3,0)</f>
        <v>城中片区</v>
      </c>
      <c r="F79" s="25">
        <v>1186.7</v>
      </c>
      <c r="G79" s="25">
        <v>1542.8</v>
      </c>
      <c r="H79" s="24">
        <v>3604.25</v>
      </c>
      <c r="I79" s="27">
        <f t="shared" si="2"/>
        <v>3.03720401112328</v>
      </c>
      <c r="J79" s="29" t="s">
        <v>23</v>
      </c>
    </row>
    <row r="80" s="15" customFormat="1" ht="20" customHeight="1" spans="1:10">
      <c r="A80" s="24">
        <v>78</v>
      </c>
      <c r="B80" s="24">
        <v>385</v>
      </c>
      <c r="C80" s="24" t="s">
        <v>100</v>
      </c>
      <c r="D80" s="24" t="s">
        <v>15</v>
      </c>
      <c r="E80" s="24" t="str">
        <f>VLOOKUP(B:B,[1]Sheet3!$B$1:$D$65536,3,0)</f>
        <v>城郊一片：新津</v>
      </c>
      <c r="F80" s="25">
        <v>6656.2</v>
      </c>
      <c r="G80" s="25">
        <v>8653</v>
      </c>
      <c r="H80" s="24">
        <v>6016.05</v>
      </c>
      <c r="I80" s="27">
        <f t="shared" si="2"/>
        <v>0.903826507616959</v>
      </c>
      <c r="J80" s="29" t="s">
        <v>13</v>
      </c>
    </row>
    <row r="81" s="15" customFormat="1" ht="20" customHeight="1" spans="1:10">
      <c r="A81" s="24">
        <v>79</v>
      </c>
      <c r="B81" s="24">
        <v>514</v>
      </c>
      <c r="C81" s="30" t="s">
        <v>101</v>
      </c>
      <c r="D81" s="24" t="s">
        <v>21</v>
      </c>
      <c r="E81" s="24" t="str">
        <f>VLOOKUP(B:B,[1]Sheet3!$B$1:$D$65536,3,0)</f>
        <v>城郊一片：新津</v>
      </c>
      <c r="F81" s="25">
        <v>4639.6</v>
      </c>
      <c r="G81" s="25">
        <v>6031.5</v>
      </c>
      <c r="H81" s="24">
        <v>4967.3</v>
      </c>
      <c r="I81" s="27">
        <f t="shared" si="2"/>
        <v>1.07063108888697</v>
      </c>
      <c r="J81" s="29" t="s">
        <v>18</v>
      </c>
    </row>
    <row r="82" s="15" customFormat="1" ht="20" customHeight="1" spans="1:10">
      <c r="A82" s="24">
        <v>80</v>
      </c>
      <c r="B82" s="24">
        <v>371</v>
      </c>
      <c r="C82" s="24" t="s">
        <v>102</v>
      </c>
      <c r="D82" s="24" t="s">
        <v>44</v>
      </c>
      <c r="E82" s="24" t="str">
        <f>VLOOKUP(B:B,[1]Sheet3!$B$1:$D$65536,3,0)</f>
        <v>城郊一片：新津</v>
      </c>
      <c r="F82" s="25">
        <v>1815.7</v>
      </c>
      <c r="G82" s="25">
        <v>2360.5</v>
      </c>
      <c r="H82" s="24">
        <v>2142.7</v>
      </c>
      <c r="I82" s="27">
        <f t="shared" si="2"/>
        <v>1.18009583080905</v>
      </c>
      <c r="J82" s="29" t="s">
        <v>18</v>
      </c>
    </row>
    <row r="83" s="15" customFormat="1" ht="20" customHeight="1" spans="1:10">
      <c r="A83" s="24">
        <v>81</v>
      </c>
      <c r="B83" s="24">
        <v>102567</v>
      </c>
      <c r="C83" s="24" t="s">
        <v>103</v>
      </c>
      <c r="D83" s="24" t="s">
        <v>44</v>
      </c>
      <c r="E83" s="24" t="str">
        <f>VLOOKUP(B:B,[1]Sheet3!$B$1:$D$65536,3,0)</f>
        <v>城郊一片：新津</v>
      </c>
      <c r="F83" s="25">
        <v>1844.9</v>
      </c>
      <c r="G83" s="25">
        <v>2398.4</v>
      </c>
      <c r="H83" s="24">
        <v>2060.66</v>
      </c>
      <c r="I83" s="27">
        <f t="shared" si="2"/>
        <v>1.11694942815329</v>
      </c>
      <c r="J83" s="29" t="s">
        <v>18</v>
      </c>
    </row>
    <row r="84" s="15" customFormat="1" ht="20" customHeight="1" spans="1:10">
      <c r="A84" s="24">
        <v>82</v>
      </c>
      <c r="B84" s="24">
        <v>108656</v>
      </c>
      <c r="C84" s="26" t="s">
        <v>104</v>
      </c>
      <c r="D84" s="24" t="s">
        <v>47</v>
      </c>
      <c r="E84" s="24" t="str">
        <f>VLOOKUP(B:B,[1]Sheet3!$B$1:$D$65536,3,0)</f>
        <v>城郊一片：新津</v>
      </c>
      <c r="F84" s="25">
        <v>1894</v>
      </c>
      <c r="G84" s="25">
        <v>2462.3</v>
      </c>
      <c r="H84" s="24">
        <v>2736.51</v>
      </c>
      <c r="I84" s="27">
        <f t="shared" si="2"/>
        <v>1.44483104540655</v>
      </c>
      <c r="J84" s="29" t="s">
        <v>23</v>
      </c>
    </row>
    <row r="85" s="15" customFormat="1" ht="20" customHeight="1" spans="1:10">
      <c r="A85" s="24">
        <v>83</v>
      </c>
      <c r="B85" s="24">
        <v>341</v>
      </c>
      <c r="C85" s="24" t="s">
        <v>105</v>
      </c>
      <c r="D85" s="24" t="s">
        <v>12</v>
      </c>
      <c r="E85" s="24" t="str">
        <f>VLOOKUP(B:B,[1]Sheet3!$B$1:$D$65536,3,0)</f>
        <v>城郊一片：邛崃</v>
      </c>
      <c r="F85" s="25">
        <v>12838.3</v>
      </c>
      <c r="G85" s="25">
        <v>16689.8</v>
      </c>
      <c r="H85" s="24">
        <v>9327.41</v>
      </c>
      <c r="I85" s="27">
        <f t="shared" si="2"/>
        <v>0.726529992288699</v>
      </c>
      <c r="J85" s="29" t="s">
        <v>13</v>
      </c>
    </row>
    <row r="86" s="15" customFormat="1" ht="20" customHeight="1" spans="1:10">
      <c r="A86" s="24">
        <v>84</v>
      </c>
      <c r="B86" s="24">
        <v>721</v>
      </c>
      <c r="C86" s="24" t="s">
        <v>106</v>
      </c>
      <c r="D86" s="24" t="s">
        <v>30</v>
      </c>
      <c r="E86" s="24" t="str">
        <f>VLOOKUP(B:B,[1]Sheet3!$B$1:$D$65536,3,0)</f>
        <v>城郊一片：邛崃</v>
      </c>
      <c r="F86" s="25">
        <v>3291.2</v>
      </c>
      <c r="G86" s="25">
        <v>4278.5</v>
      </c>
      <c r="H86" s="24">
        <v>3507.9</v>
      </c>
      <c r="I86" s="27">
        <f t="shared" si="2"/>
        <v>1.0658422459893</v>
      </c>
      <c r="J86" s="29" t="s">
        <v>18</v>
      </c>
    </row>
    <row r="87" s="15" customFormat="1" ht="20" customHeight="1" spans="1:10">
      <c r="A87" s="24">
        <v>85</v>
      </c>
      <c r="B87" s="24">
        <v>591</v>
      </c>
      <c r="C87" s="24" t="s">
        <v>107</v>
      </c>
      <c r="D87" s="24" t="s">
        <v>36</v>
      </c>
      <c r="E87" s="24" t="str">
        <f>VLOOKUP(B:B,[1]Sheet3!$B$1:$D$65536,3,0)</f>
        <v>城郊一片：邛崃</v>
      </c>
      <c r="F87" s="25">
        <v>2275.2</v>
      </c>
      <c r="G87" s="25">
        <v>2957.8</v>
      </c>
      <c r="H87" s="24">
        <v>2779.3</v>
      </c>
      <c r="I87" s="27">
        <f t="shared" si="2"/>
        <v>1.2215629395218</v>
      </c>
      <c r="J87" s="29" t="s">
        <v>18</v>
      </c>
    </row>
    <row r="88" s="15" customFormat="1" ht="20" customHeight="1" spans="1:10">
      <c r="A88" s="24">
        <v>86</v>
      </c>
      <c r="B88" s="24">
        <v>732</v>
      </c>
      <c r="C88" s="24" t="s">
        <v>108</v>
      </c>
      <c r="D88" s="24" t="s">
        <v>44</v>
      </c>
      <c r="E88" s="24" t="str">
        <f>VLOOKUP(B:B,[1]Sheet3!$B$1:$D$65536,3,0)</f>
        <v>城郊一片：邛崃</v>
      </c>
      <c r="F88" s="25">
        <v>2012</v>
      </c>
      <c r="G88" s="25">
        <v>2615.6</v>
      </c>
      <c r="H88" s="24">
        <v>2167.65</v>
      </c>
      <c r="I88" s="27">
        <f t="shared" si="2"/>
        <v>1.07736083499006</v>
      </c>
      <c r="J88" s="29" t="s">
        <v>18</v>
      </c>
    </row>
    <row r="89" s="15" customFormat="1" ht="20" customHeight="1" spans="1:10">
      <c r="A89" s="24">
        <v>87</v>
      </c>
      <c r="B89" s="24">
        <v>102564</v>
      </c>
      <c r="C89" s="24" t="s">
        <v>109</v>
      </c>
      <c r="D89" s="24" t="s">
        <v>44</v>
      </c>
      <c r="E89" s="24" t="str">
        <f>VLOOKUP(B:B,[1]Sheet3!$B$1:$D$65536,3,0)</f>
        <v>城郊一片：邛崃</v>
      </c>
      <c r="F89" s="25">
        <v>2485.2</v>
      </c>
      <c r="G89" s="25">
        <v>3230.7</v>
      </c>
      <c r="H89" s="24">
        <v>2520.36</v>
      </c>
      <c r="I89" s="27">
        <f t="shared" si="2"/>
        <v>1.01414775470787</v>
      </c>
      <c r="J89" s="29" t="s">
        <v>18</v>
      </c>
    </row>
    <row r="90" s="15" customFormat="1" ht="20" customHeight="1" spans="1:10">
      <c r="A90" s="24">
        <v>88</v>
      </c>
      <c r="B90" s="24">
        <v>746</v>
      </c>
      <c r="C90" s="24" t="s">
        <v>110</v>
      </c>
      <c r="D90" s="24" t="s">
        <v>21</v>
      </c>
      <c r="E90" s="24" t="str">
        <f>VLOOKUP(B:B,[1]Sheet3!$B$1:$D$65536,3,0)</f>
        <v>城郊一片：大邑</v>
      </c>
      <c r="F90" s="25">
        <v>5031.6</v>
      </c>
      <c r="G90" s="25">
        <v>6541</v>
      </c>
      <c r="H90" s="24">
        <v>5286.88</v>
      </c>
      <c r="I90" s="27">
        <f t="shared" si="2"/>
        <v>1.05073535257175</v>
      </c>
      <c r="J90" s="29" t="s">
        <v>18</v>
      </c>
    </row>
    <row r="91" s="15" customFormat="1" ht="20" customHeight="1" spans="1:10">
      <c r="A91" s="24">
        <v>89</v>
      </c>
      <c r="B91" s="24">
        <v>716</v>
      </c>
      <c r="C91" s="24" t="s">
        <v>111</v>
      </c>
      <c r="D91" s="24" t="s">
        <v>30</v>
      </c>
      <c r="E91" s="24" t="str">
        <f>VLOOKUP(B:B,[1]Sheet3!$B$1:$D$65536,3,0)</f>
        <v>城郊一片：大邑</v>
      </c>
      <c r="F91" s="25">
        <v>3213.6</v>
      </c>
      <c r="G91" s="25">
        <v>4177.7</v>
      </c>
      <c r="H91" s="24">
        <v>5032.3</v>
      </c>
      <c r="I91" s="27">
        <f t="shared" si="2"/>
        <v>1.56593851132686</v>
      </c>
      <c r="J91" s="29" t="s">
        <v>23</v>
      </c>
    </row>
    <row r="92" s="15" customFormat="1" ht="20" customHeight="1" spans="1:10">
      <c r="A92" s="24">
        <v>90</v>
      </c>
      <c r="B92" s="24">
        <v>748</v>
      </c>
      <c r="C92" s="24" t="s">
        <v>112</v>
      </c>
      <c r="D92" s="24" t="s">
        <v>30</v>
      </c>
      <c r="E92" s="24" t="str">
        <f>VLOOKUP(B:B,[1]Sheet3!$B$1:$D$65536,3,0)</f>
        <v>城郊一片：大邑</v>
      </c>
      <c r="F92" s="25">
        <v>3096.1</v>
      </c>
      <c r="G92" s="25">
        <v>4024.9</v>
      </c>
      <c r="H92" s="24">
        <v>2437.21</v>
      </c>
      <c r="I92" s="27">
        <f t="shared" si="2"/>
        <v>0.787187106359614</v>
      </c>
      <c r="J92" s="29" t="s">
        <v>13</v>
      </c>
    </row>
    <row r="93" s="15" customFormat="1" ht="20" customHeight="1" spans="1:10">
      <c r="A93" s="24">
        <v>91</v>
      </c>
      <c r="B93" s="24">
        <v>539</v>
      </c>
      <c r="C93" s="24" t="s">
        <v>113</v>
      </c>
      <c r="D93" s="24" t="s">
        <v>36</v>
      </c>
      <c r="E93" s="24" t="str">
        <f>VLOOKUP(B:B,[1]Sheet3!$B$1:$D$65536,3,0)</f>
        <v>城郊一片：大邑</v>
      </c>
      <c r="F93" s="25">
        <v>3033.1</v>
      </c>
      <c r="G93" s="25">
        <v>3943.1</v>
      </c>
      <c r="H93" s="24">
        <v>1698.3</v>
      </c>
      <c r="I93" s="27">
        <f t="shared" si="2"/>
        <v>0.559922191816953</v>
      </c>
      <c r="J93" s="29" t="s">
        <v>13</v>
      </c>
    </row>
    <row r="94" s="15" customFormat="1" ht="20" customHeight="1" spans="1:10">
      <c r="A94" s="24">
        <v>92</v>
      </c>
      <c r="B94" s="24">
        <v>549</v>
      </c>
      <c r="C94" s="24" t="s">
        <v>114</v>
      </c>
      <c r="D94" s="24" t="s">
        <v>36</v>
      </c>
      <c r="E94" s="24" t="str">
        <f>VLOOKUP(B:B,[1]Sheet3!$B$1:$D$65536,3,0)</f>
        <v>城郊一片：大邑</v>
      </c>
      <c r="F94" s="25">
        <v>3001.7</v>
      </c>
      <c r="G94" s="25">
        <v>3902.3</v>
      </c>
      <c r="H94" s="24">
        <v>4576.71</v>
      </c>
      <c r="I94" s="27">
        <f t="shared" si="2"/>
        <v>1.52470599993337</v>
      </c>
      <c r="J94" s="29" t="s">
        <v>23</v>
      </c>
    </row>
    <row r="95" s="15" customFormat="1" ht="20" customHeight="1" spans="1:10">
      <c r="A95" s="24">
        <v>93</v>
      </c>
      <c r="B95" s="24">
        <v>717</v>
      </c>
      <c r="C95" s="24" t="s">
        <v>115</v>
      </c>
      <c r="D95" s="24" t="s">
        <v>36</v>
      </c>
      <c r="E95" s="24" t="str">
        <f>VLOOKUP(B:B,[1]Sheet3!$B$1:$D$65536,3,0)</f>
        <v>城郊一片：大邑</v>
      </c>
      <c r="F95" s="25">
        <v>3070.6</v>
      </c>
      <c r="G95" s="25">
        <v>3991.7</v>
      </c>
      <c r="H95" s="24">
        <v>3390.8</v>
      </c>
      <c r="I95" s="27">
        <f t="shared" si="2"/>
        <v>1.10427929394907</v>
      </c>
      <c r="J95" s="29" t="s">
        <v>18</v>
      </c>
    </row>
    <row r="96" s="15" customFormat="1" ht="20" customHeight="1" spans="1:10">
      <c r="A96" s="24">
        <v>94</v>
      </c>
      <c r="B96" s="24">
        <v>720</v>
      </c>
      <c r="C96" s="24" t="s">
        <v>116</v>
      </c>
      <c r="D96" s="24" t="s">
        <v>36</v>
      </c>
      <c r="E96" s="24" t="str">
        <f>VLOOKUP(B:B,[1]Sheet3!$B$1:$D$65536,3,0)</f>
        <v>城郊一片：大邑</v>
      </c>
      <c r="F96" s="25">
        <v>2482.8</v>
      </c>
      <c r="G96" s="25">
        <v>3227.7</v>
      </c>
      <c r="H96" s="24">
        <v>3226.31</v>
      </c>
      <c r="I96" s="27">
        <f t="shared" si="2"/>
        <v>1.29946431448365</v>
      </c>
      <c r="J96" s="29" t="s">
        <v>18</v>
      </c>
    </row>
    <row r="97" s="15" customFormat="1" ht="20" customHeight="1" spans="1:10">
      <c r="A97" s="24">
        <v>95</v>
      </c>
      <c r="B97" s="24">
        <v>594</v>
      </c>
      <c r="C97" s="24" t="s">
        <v>117</v>
      </c>
      <c r="D97" s="24" t="s">
        <v>44</v>
      </c>
      <c r="E97" s="24" t="str">
        <f>VLOOKUP(B:B,[1]Sheet3!$B$1:$D$65536,3,0)</f>
        <v>城郊一片：大邑</v>
      </c>
      <c r="F97" s="25">
        <v>2022.6</v>
      </c>
      <c r="G97" s="25">
        <v>2629.4</v>
      </c>
      <c r="H97" s="24">
        <v>2911.68</v>
      </c>
      <c r="I97" s="27">
        <f t="shared" si="2"/>
        <v>1.43957282705429</v>
      </c>
      <c r="J97" s="29" t="s">
        <v>23</v>
      </c>
    </row>
    <row r="98" s="15" customFormat="1" ht="20" customHeight="1" spans="1:10">
      <c r="A98" s="24">
        <v>96</v>
      </c>
      <c r="B98" s="24">
        <v>104533</v>
      </c>
      <c r="C98" s="24" t="s">
        <v>118</v>
      </c>
      <c r="D98" s="24" t="s">
        <v>44</v>
      </c>
      <c r="E98" s="24" t="str">
        <f>VLOOKUP(B:B,[1]Sheet3!$B$1:$D$65536,3,0)</f>
        <v>城郊一片：大邑</v>
      </c>
      <c r="F98" s="25">
        <v>2104.7</v>
      </c>
      <c r="G98" s="25">
        <v>2736.2</v>
      </c>
      <c r="H98" s="24">
        <v>3628.81</v>
      </c>
      <c r="I98" s="27">
        <f t="shared" si="2"/>
        <v>1.72414595904404</v>
      </c>
      <c r="J98" s="29" t="s">
        <v>23</v>
      </c>
    </row>
    <row r="99" s="15" customFormat="1" ht="20" customHeight="1" spans="1:10">
      <c r="A99" s="24">
        <v>97</v>
      </c>
      <c r="B99" s="24">
        <v>107728</v>
      </c>
      <c r="C99" s="26" t="s">
        <v>119</v>
      </c>
      <c r="D99" s="24" t="s">
        <v>47</v>
      </c>
      <c r="E99" s="24" t="str">
        <f>VLOOKUP(B:B,[1]Sheet3!$B$1:$D$65536,3,0)</f>
        <v>城郊一片：大邑</v>
      </c>
      <c r="F99" s="25">
        <v>1810.5</v>
      </c>
      <c r="G99" s="25">
        <v>2353.7</v>
      </c>
      <c r="H99" s="24">
        <v>2053.35</v>
      </c>
      <c r="I99" s="27">
        <f t="shared" si="2"/>
        <v>1.13413421706711</v>
      </c>
      <c r="J99" s="29" t="s">
        <v>18</v>
      </c>
    </row>
    <row r="100" s="15" customFormat="1" ht="20" customHeight="1" spans="1:10">
      <c r="A100" s="24">
        <v>98</v>
      </c>
      <c r="B100" s="24">
        <v>754</v>
      </c>
      <c r="C100" s="24" t="s">
        <v>120</v>
      </c>
      <c r="D100" s="24" t="s">
        <v>21</v>
      </c>
      <c r="E100" s="24" t="str">
        <f>VLOOKUP(B:B,[1]Sheet3!$B$1:$D$65536,3,0)</f>
        <v>城郊二片</v>
      </c>
      <c r="F100" s="25">
        <v>4317.3</v>
      </c>
      <c r="G100" s="25">
        <v>5612.5</v>
      </c>
      <c r="H100" s="24">
        <v>3869.73</v>
      </c>
      <c r="I100" s="27">
        <f t="shared" ref="I100:I116" si="3">H100/F100</f>
        <v>0.896331040233479</v>
      </c>
      <c r="J100" s="29" t="s">
        <v>13</v>
      </c>
    </row>
    <row r="101" s="15" customFormat="1" ht="20" customHeight="1" spans="1:10">
      <c r="A101" s="24">
        <v>99</v>
      </c>
      <c r="B101" s="24">
        <v>54</v>
      </c>
      <c r="C101" s="24" t="s">
        <v>121</v>
      </c>
      <c r="D101" s="24" t="s">
        <v>30</v>
      </c>
      <c r="E101" s="24" t="str">
        <f>VLOOKUP(B:B,[1]Sheet3!$B$1:$D$65536,3,0)</f>
        <v>城郊二片</v>
      </c>
      <c r="F101" s="25">
        <v>4304.6</v>
      </c>
      <c r="G101" s="25">
        <v>5596</v>
      </c>
      <c r="H101" s="24">
        <v>5252.73</v>
      </c>
      <c r="I101" s="27">
        <f t="shared" si="3"/>
        <v>1.22025972215769</v>
      </c>
      <c r="J101" s="29" t="s">
        <v>18</v>
      </c>
    </row>
    <row r="102" s="15" customFormat="1" ht="20" customHeight="1" spans="1:10">
      <c r="A102" s="24">
        <v>100</v>
      </c>
      <c r="B102" s="24">
        <v>329</v>
      </c>
      <c r="C102" s="24" t="s">
        <v>122</v>
      </c>
      <c r="D102" s="24" t="s">
        <v>30</v>
      </c>
      <c r="E102" s="24" t="str">
        <f>VLOOKUP(B:B,[1]Sheet3!$B$1:$D$65536,3,0)</f>
        <v>城郊二片</v>
      </c>
      <c r="F102" s="25">
        <v>2377.2</v>
      </c>
      <c r="G102" s="25">
        <v>3090.3</v>
      </c>
      <c r="H102" s="24">
        <v>2460.18</v>
      </c>
      <c r="I102" s="27">
        <f t="shared" si="3"/>
        <v>1.03490661282181</v>
      </c>
      <c r="J102" s="29" t="s">
        <v>18</v>
      </c>
    </row>
    <row r="103" s="15" customFormat="1" ht="20" customHeight="1" spans="1:10">
      <c r="A103" s="24">
        <v>101</v>
      </c>
      <c r="B103" s="24">
        <v>351</v>
      </c>
      <c r="C103" s="24" t="s">
        <v>123</v>
      </c>
      <c r="D103" s="24" t="s">
        <v>30</v>
      </c>
      <c r="E103" s="24" t="str">
        <f>VLOOKUP(B:B,[1]Sheet3!$B$1:$D$65536,3,0)</f>
        <v>城郊二片</v>
      </c>
      <c r="F103" s="25">
        <v>3140.8</v>
      </c>
      <c r="G103" s="25">
        <v>4083</v>
      </c>
      <c r="H103" s="24">
        <v>5263.21</v>
      </c>
      <c r="I103" s="27">
        <f t="shared" si="3"/>
        <v>1.67575458481915</v>
      </c>
      <c r="J103" s="29" t="s">
        <v>23</v>
      </c>
    </row>
    <row r="104" s="15" customFormat="1" ht="20" customHeight="1" spans="1:10">
      <c r="A104" s="24">
        <v>102</v>
      </c>
      <c r="B104" s="24">
        <v>367</v>
      </c>
      <c r="C104" s="24" t="s">
        <v>124</v>
      </c>
      <c r="D104" s="24" t="s">
        <v>30</v>
      </c>
      <c r="E104" s="24" t="str">
        <f>VLOOKUP(B:B,[1]Sheet3!$B$1:$D$65536,3,0)</f>
        <v>城郊二片</v>
      </c>
      <c r="F104" s="25">
        <v>3287.9</v>
      </c>
      <c r="G104" s="25">
        <v>4274.2</v>
      </c>
      <c r="H104" s="24">
        <v>5707.81</v>
      </c>
      <c r="I104" s="27">
        <f t="shared" si="3"/>
        <v>1.73600474466985</v>
      </c>
      <c r="J104" s="29" t="s">
        <v>23</v>
      </c>
    </row>
    <row r="105" s="15" customFormat="1" ht="20" customHeight="1" spans="1:10">
      <c r="A105" s="24">
        <v>103</v>
      </c>
      <c r="B105" s="24">
        <v>101453</v>
      </c>
      <c r="C105" s="24" t="s">
        <v>125</v>
      </c>
      <c r="D105" s="24" t="s">
        <v>30</v>
      </c>
      <c r="E105" s="24" t="str">
        <f>VLOOKUP(B:B,[1]Sheet3!$B$1:$D$65536,3,0)</f>
        <v>城郊二片</v>
      </c>
      <c r="F105" s="25">
        <v>4741.5</v>
      </c>
      <c r="G105" s="25">
        <v>6164</v>
      </c>
      <c r="H105" s="24">
        <v>2840.21</v>
      </c>
      <c r="I105" s="27">
        <f t="shared" si="3"/>
        <v>0.599010861541706</v>
      </c>
      <c r="J105" s="29" t="s">
        <v>13</v>
      </c>
    </row>
    <row r="106" s="15" customFormat="1" ht="20" customHeight="1" spans="1:10">
      <c r="A106" s="24">
        <v>104</v>
      </c>
      <c r="B106" s="24">
        <v>52</v>
      </c>
      <c r="C106" s="24" t="s">
        <v>126</v>
      </c>
      <c r="D106" s="24" t="s">
        <v>36</v>
      </c>
      <c r="E106" s="24" t="str">
        <f>VLOOKUP(B:B,[1]Sheet3!$B$1:$D$65536,3,0)</f>
        <v>城郊二片</v>
      </c>
      <c r="F106" s="25">
        <v>2471.4</v>
      </c>
      <c r="G106" s="25">
        <v>3212.8</v>
      </c>
      <c r="H106" s="24">
        <v>4206.3</v>
      </c>
      <c r="I106" s="27">
        <f t="shared" si="3"/>
        <v>1.70199077445982</v>
      </c>
      <c r="J106" s="29" t="s">
        <v>23</v>
      </c>
    </row>
    <row r="107" s="15" customFormat="1" ht="20" customHeight="1" spans="1:10">
      <c r="A107" s="24">
        <v>105</v>
      </c>
      <c r="B107" s="24">
        <v>587</v>
      </c>
      <c r="C107" s="24" t="s">
        <v>127</v>
      </c>
      <c r="D107" s="24" t="s">
        <v>36</v>
      </c>
      <c r="E107" s="24" t="str">
        <f>VLOOKUP(B:B,[1]Sheet3!$B$1:$D$65536,3,0)</f>
        <v>城郊二片</v>
      </c>
      <c r="F107" s="25">
        <v>3222.8</v>
      </c>
      <c r="G107" s="25">
        <v>4189.7</v>
      </c>
      <c r="H107" s="24">
        <v>4112.8</v>
      </c>
      <c r="I107" s="27">
        <f t="shared" si="3"/>
        <v>1.27615737867693</v>
      </c>
      <c r="J107" s="29" t="s">
        <v>18</v>
      </c>
    </row>
    <row r="108" s="15" customFormat="1" ht="20" customHeight="1" spans="1:10">
      <c r="A108" s="24">
        <v>106</v>
      </c>
      <c r="B108" s="24">
        <v>704</v>
      </c>
      <c r="C108" s="24" t="s">
        <v>128</v>
      </c>
      <c r="D108" s="24" t="s">
        <v>36</v>
      </c>
      <c r="E108" s="24" t="str">
        <f>VLOOKUP(B:B,[1]Sheet3!$B$1:$D$65536,3,0)</f>
        <v>城郊二片</v>
      </c>
      <c r="F108" s="25">
        <v>2661.4</v>
      </c>
      <c r="G108" s="25">
        <v>3459.8</v>
      </c>
      <c r="H108" s="24">
        <v>3728.56</v>
      </c>
      <c r="I108" s="27">
        <f t="shared" si="3"/>
        <v>1.40097692943564</v>
      </c>
      <c r="J108" s="29" t="s">
        <v>23</v>
      </c>
    </row>
    <row r="109" s="15" customFormat="1" ht="20" customHeight="1" spans="1:10">
      <c r="A109" s="24">
        <v>107</v>
      </c>
      <c r="B109" s="24">
        <v>104428</v>
      </c>
      <c r="C109" s="24" t="s">
        <v>129</v>
      </c>
      <c r="D109" s="24" t="s">
        <v>36</v>
      </c>
      <c r="E109" s="24" t="str">
        <f>VLOOKUP(B:B,[1]Sheet3!$B$1:$D$65536,3,0)</f>
        <v>城郊二片</v>
      </c>
      <c r="F109" s="25">
        <v>2750.2</v>
      </c>
      <c r="G109" s="25">
        <v>3575.2</v>
      </c>
      <c r="H109" s="24">
        <v>4550.47</v>
      </c>
      <c r="I109" s="27">
        <f t="shared" si="3"/>
        <v>1.65459602937968</v>
      </c>
      <c r="J109" s="29" t="s">
        <v>23</v>
      </c>
    </row>
    <row r="110" s="15" customFormat="1" ht="20" customHeight="1" spans="1:10">
      <c r="A110" s="24">
        <v>108</v>
      </c>
      <c r="B110" s="24">
        <v>56</v>
      </c>
      <c r="C110" s="24" t="s">
        <v>130</v>
      </c>
      <c r="D110" s="24" t="s">
        <v>44</v>
      </c>
      <c r="E110" s="24" t="str">
        <f>VLOOKUP(B:B,[1]Sheet3!$B$1:$D$65536,3,0)</f>
        <v>城郊二片</v>
      </c>
      <c r="F110" s="25">
        <v>1803.6</v>
      </c>
      <c r="G110" s="25">
        <v>2344.7</v>
      </c>
      <c r="H110" s="24">
        <v>1028.7</v>
      </c>
      <c r="I110" s="27">
        <f t="shared" si="3"/>
        <v>0.570359281437126</v>
      </c>
      <c r="J110" s="29" t="s">
        <v>13</v>
      </c>
    </row>
    <row r="111" s="15" customFormat="1" ht="20" customHeight="1" spans="1:10">
      <c r="A111" s="24">
        <v>109</v>
      </c>
      <c r="B111" s="24">
        <v>706</v>
      </c>
      <c r="C111" s="24" t="s">
        <v>131</v>
      </c>
      <c r="D111" s="24" t="s">
        <v>44</v>
      </c>
      <c r="E111" s="24" t="str">
        <f>VLOOKUP(B:B,[1]Sheet3!$B$1:$D$65536,3,0)</f>
        <v>城郊二片</v>
      </c>
      <c r="F111" s="25">
        <v>2472.1</v>
      </c>
      <c r="G111" s="25">
        <v>3213.7</v>
      </c>
      <c r="H111" s="24">
        <v>3420.01</v>
      </c>
      <c r="I111" s="27">
        <f t="shared" si="3"/>
        <v>1.3834432264067</v>
      </c>
      <c r="J111" s="29" t="s">
        <v>23</v>
      </c>
    </row>
    <row r="112" s="15" customFormat="1" ht="20" customHeight="1" spans="1:10">
      <c r="A112" s="24">
        <v>110</v>
      </c>
      <c r="B112" s="24">
        <v>710</v>
      </c>
      <c r="C112" s="24" t="s">
        <v>132</v>
      </c>
      <c r="D112" s="24" t="s">
        <v>44</v>
      </c>
      <c r="E112" s="24" t="str">
        <f>VLOOKUP(B:B,[1]Sheet3!$B$1:$D$65536,3,0)</f>
        <v>城郊二片</v>
      </c>
      <c r="F112" s="25">
        <v>2230.7</v>
      </c>
      <c r="G112" s="25">
        <v>2899.9</v>
      </c>
      <c r="H112" s="24">
        <v>3332.8</v>
      </c>
      <c r="I112" s="27">
        <f t="shared" si="3"/>
        <v>1.49406016048774</v>
      </c>
      <c r="J112" s="29" t="s">
        <v>23</v>
      </c>
    </row>
    <row r="113" s="15" customFormat="1" ht="20" customHeight="1" spans="1:10">
      <c r="A113" s="24">
        <v>111</v>
      </c>
      <c r="B113" s="24">
        <v>713</v>
      </c>
      <c r="C113" s="24" t="s">
        <v>133</v>
      </c>
      <c r="D113" s="24" t="s">
        <v>44</v>
      </c>
      <c r="E113" s="24" t="str">
        <f>VLOOKUP(B:B,[1]Sheet3!$B$1:$D$65536,3,0)</f>
        <v>城郊二片</v>
      </c>
      <c r="F113" s="25">
        <v>1536.2</v>
      </c>
      <c r="G113" s="25">
        <v>1997</v>
      </c>
      <c r="H113" s="24">
        <v>2080.38</v>
      </c>
      <c r="I113" s="27">
        <f t="shared" si="3"/>
        <v>1.35423772946231</v>
      </c>
      <c r="J113" s="29" t="s">
        <v>23</v>
      </c>
    </row>
    <row r="114" s="15" customFormat="1" ht="20" customHeight="1" spans="1:10">
      <c r="A114" s="24">
        <v>112</v>
      </c>
      <c r="B114" s="24">
        <v>738</v>
      </c>
      <c r="C114" s="24" t="s">
        <v>134</v>
      </c>
      <c r="D114" s="24" t="s">
        <v>44</v>
      </c>
      <c r="E114" s="24" t="str">
        <f>VLOOKUP(B:B,[1]Sheet3!$B$1:$D$65536,3,0)</f>
        <v>城郊二片</v>
      </c>
      <c r="F114" s="25">
        <v>2161.6</v>
      </c>
      <c r="G114" s="25">
        <v>2810.1</v>
      </c>
      <c r="H114" s="24">
        <v>3178.94</v>
      </c>
      <c r="I114" s="27">
        <f t="shared" si="3"/>
        <v>1.47064211695041</v>
      </c>
      <c r="J114" s="29" t="s">
        <v>23</v>
      </c>
    </row>
    <row r="115" s="15" customFormat="1" ht="20" customHeight="1" spans="1:10">
      <c r="A115" s="24">
        <v>113</v>
      </c>
      <c r="B115" s="24">
        <v>104838</v>
      </c>
      <c r="C115" s="24" t="s">
        <v>135</v>
      </c>
      <c r="D115" s="24" t="s">
        <v>47</v>
      </c>
      <c r="E115" s="24" t="str">
        <f>VLOOKUP(B:B,[1]Sheet3!$B$1:$D$65536,3,0)</f>
        <v>城郊二片</v>
      </c>
      <c r="F115" s="25">
        <v>2068.7</v>
      </c>
      <c r="G115" s="25">
        <v>2689.3</v>
      </c>
      <c r="H115" s="24">
        <v>3161.2</v>
      </c>
      <c r="I115" s="27">
        <f t="shared" si="3"/>
        <v>1.52810944071156</v>
      </c>
      <c r="J115" s="29" t="s">
        <v>23</v>
      </c>
    </row>
    <row r="116" s="15" customFormat="1" ht="20" customHeight="1" spans="1:10">
      <c r="A116" s="24"/>
      <c r="B116" s="24"/>
      <c r="C116" s="30" t="s">
        <v>136</v>
      </c>
      <c r="D116" s="24"/>
      <c r="E116" s="24"/>
      <c r="F116" s="25">
        <f>SUM(F3:F115)</f>
        <v>493765.1</v>
      </c>
      <c r="G116" s="25">
        <f>SUM(G3:G115)</f>
        <v>641616.5</v>
      </c>
      <c r="H116" s="25">
        <f>SUM(H3:H115)</f>
        <v>507983.67</v>
      </c>
      <c r="I116" s="27">
        <f t="shared" si="3"/>
        <v>1.02879622314335</v>
      </c>
      <c r="J116" s="33"/>
    </row>
    <row r="117" s="16" customFormat="1" ht="24" customHeight="1" spans="1:10">
      <c r="A117" s="31" t="s">
        <v>137</v>
      </c>
      <c r="B117" s="24"/>
      <c r="C117" s="24"/>
      <c r="D117" s="24"/>
      <c r="E117" s="24"/>
      <c r="F117" s="24"/>
      <c r="G117" s="24"/>
      <c r="H117" s="24"/>
      <c r="I117" s="24"/>
      <c r="J117" s="24"/>
    </row>
    <row r="118" s="16" customFormat="1" spans="8:8">
      <c r="H118" s="17"/>
    </row>
    <row r="119" spans="7:7">
      <c r="G119" s="32"/>
    </row>
    <row r="120" spans="7:7">
      <c r="G120" s="32"/>
    </row>
    <row r="121" spans="7:7">
      <c r="G121" s="32"/>
    </row>
    <row r="122" spans="7:7">
      <c r="G122" s="32"/>
    </row>
    <row r="123" spans="7:7">
      <c r="G123" s="32"/>
    </row>
    <row r="124" spans="7:7">
      <c r="G124" s="32"/>
    </row>
    <row r="125" spans="7:7">
      <c r="G125" s="32"/>
    </row>
    <row r="126" spans="7:7">
      <c r="G126" s="32"/>
    </row>
    <row r="127" spans="7:7">
      <c r="G127" s="32"/>
    </row>
    <row r="128" spans="7:7">
      <c r="G128" s="32"/>
    </row>
    <row r="129" spans="7:7">
      <c r="G129" s="32"/>
    </row>
    <row r="130" spans="7:7">
      <c r="G130" s="32"/>
    </row>
    <row r="131" spans="7:7">
      <c r="G131" s="32"/>
    </row>
    <row r="132" s="16" customFormat="1" spans="6:8">
      <c r="F132" s="32"/>
      <c r="H132" s="17"/>
    </row>
  </sheetData>
  <sortState ref="A3:J132">
    <sortCondition ref="E3" descending="1"/>
  </sortState>
  <mergeCells count="2">
    <mergeCell ref="A1:J1"/>
    <mergeCell ref="A117:J1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0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3.5"/>
  <cols>
    <col min="1" max="1" width="6.875" customWidth="1"/>
    <col min="2" max="4" width="9" style="6"/>
    <col min="5" max="5" width="31.75" style="6" customWidth="1"/>
    <col min="6" max="6" width="9" style="6"/>
    <col min="7" max="8" width="9.375" style="6"/>
    <col min="9" max="9" width="15.75" style="6" customWidth="1"/>
    <col min="10" max="10" width="10.375" style="6" customWidth="1"/>
    <col min="11" max="11" width="9.5" style="6" hidden="1" customWidth="1"/>
    <col min="12" max="12" width="9" style="6"/>
  </cols>
  <sheetData>
    <row r="1" ht="22" customHeight="1" spans="1:14">
      <c r="A1" s="7" t="s">
        <v>138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5" customFormat="1" ht="27" customHeight="1" spans="1:14">
      <c r="A2" s="8" t="s">
        <v>1</v>
      </c>
      <c r="B2" s="8" t="s">
        <v>139</v>
      </c>
      <c r="C2" s="8" t="s">
        <v>140</v>
      </c>
      <c r="D2" s="8" t="s">
        <v>141</v>
      </c>
      <c r="E2" s="8" t="s">
        <v>142</v>
      </c>
      <c r="F2" s="8" t="s">
        <v>143</v>
      </c>
      <c r="G2" s="8" t="s">
        <v>18</v>
      </c>
      <c r="H2" s="8" t="s">
        <v>23</v>
      </c>
      <c r="I2" s="8" t="s">
        <v>144</v>
      </c>
      <c r="J2" s="8" t="s">
        <v>9</v>
      </c>
      <c r="K2" s="8" t="s">
        <v>145</v>
      </c>
      <c r="L2" s="8" t="s">
        <v>146</v>
      </c>
      <c r="M2" s="8" t="s">
        <v>147</v>
      </c>
      <c r="N2" s="8" t="s">
        <v>148</v>
      </c>
    </row>
    <row r="3" spans="1:14">
      <c r="A3" s="9">
        <v>1</v>
      </c>
      <c r="B3" s="9">
        <v>4033</v>
      </c>
      <c r="C3" s="9" t="s">
        <v>149</v>
      </c>
      <c r="D3" s="9">
        <v>750</v>
      </c>
      <c r="E3" s="9" t="s">
        <v>55</v>
      </c>
      <c r="F3" s="9" t="s">
        <v>150</v>
      </c>
      <c r="G3" s="9">
        <v>2916.12</v>
      </c>
      <c r="H3" s="9">
        <v>3790.96</v>
      </c>
      <c r="I3" s="9">
        <v>3686.42</v>
      </c>
      <c r="J3" s="10">
        <f>I3/G3</f>
        <v>1.26415236684361</v>
      </c>
      <c r="K3" s="9" t="s">
        <v>18</v>
      </c>
      <c r="L3" s="9" t="str">
        <f>VLOOKUP(D:D,门店完成情况!B:J,9,0)</f>
        <v>基础档</v>
      </c>
      <c r="M3" s="9">
        <f>ROUND(I3*0.01,0)</f>
        <v>37</v>
      </c>
      <c r="N3" s="9"/>
    </row>
    <row r="4" spans="1:14">
      <c r="A4" s="9">
        <v>2</v>
      </c>
      <c r="B4" s="9">
        <v>11051</v>
      </c>
      <c r="C4" s="9" t="s">
        <v>151</v>
      </c>
      <c r="D4" s="9">
        <v>750</v>
      </c>
      <c r="E4" s="9" t="s">
        <v>55</v>
      </c>
      <c r="F4" s="9" t="s">
        <v>152</v>
      </c>
      <c r="G4" s="9">
        <v>2916.12</v>
      </c>
      <c r="H4" s="9">
        <v>3790.96</v>
      </c>
      <c r="I4" s="9">
        <v>3526.3</v>
      </c>
      <c r="J4" s="10">
        <f t="shared" ref="J4:J67" si="0">I4/G4</f>
        <v>1.20924378969315</v>
      </c>
      <c r="K4" s="9" t="s">
        <v>18</v>
      </c>
      <c r="L4" s="9" t="str">
        <f>VLOOKUP(D:D,门店完成情况!B:J,9,0)</f>
        <v>基础档</v>
      </c>
      <c r="M4" s="9">
        <f t="shared" ref="M4:M9" si="1">ROUND(I4*0.01,0)</f>
        <v>35</v>
      </c>
      <c r="N4" s="9"/>
    </row>
    <row r="5" spans="1:14">
      <c r="A5" s="9">
        <v>3</v>
      </c>
      <c r="B5" s="9">
        <v>11463</v>
      </c>
      <c r="C5" s="9" t="s">
        <v>153</v>
      </c>
      <c r="D5" s="9">
        <v>750</v>
      </c>
      <c r="E5" s="9" t="s">
        <v>55</v>
      </c>
      <c r="F5" s="9" t="s">
        <v>152</v>
      </c>
      <c r="G5" s="9">
        <v>2916.12</v>
      </c>
      <c r="H5" s="9">
        <v>3790.96</v>
      </c>
      <c r="I5" s="9">
        <v>3215.97</v>
      </c>
      <c r="J5" s="10">
        <f t="shared" si="0"/>
        <v>1.10282498662606</v>
      </c>
      <c r="K5" s="9" t="s">
        <v>18</v>
      </c>
      <c r="L5" s="9" t="str">
        <f>VLOOKUP(D:D,门店完成情况!B:J,9,0)</f>
        <v>基础档</v>
      </c>
      <c r="M5" s="9">
        <f t="shared" si="1"/>
        <v>32</v>
      </c>
      <c r="N5" s="9"/>
    </row>
    <row r="6" spans="1:14">
      <c r="A6" s="9">
        <v>4</v>
      </c>
      <c r="B6" s="9">
        <v>12254</v>
      </c>
      <c r="C6" s="9" t="s">
        <v>154</v>
      </c>
      <c r="D6" s="9">
        <v>750</v>
      </c>
      <c r="E6" s="9" t="s">
        <v>55</v>
      </c>
      <c r="F6" s="9" t="s">
        <v>152</v>
      </c>
      <c r="G6" s="9">
        <v>2332.9</v>
      </c>
      <c r="H6" s="9">
        <v>3032.77</v>
      </c>
      <c r="I6" s="9">
        <v>2471.22</v>
      </c>
      <c r="J6" s="10">
        <f t="shared" si="0"/>
        <v>1.05929101118779</v>
      </c>
      <c r="K6" s="9" t="s">
        <v>18</v>
      </c>
      <c r="L6" s="9" t="str">
        <f>VLOOKUP(D:D,门店完成情况!B:J,9,0)</f>
        <v>基础档</v>
      </c>
      <c r="M6" s="9">
        <f t="shared" si="1"/>
        <v>25</v>
      </c>
      <c r="N6" s="9"/>
    </row>
    <row r="7" spans="1:14">
      <c r="A7" s="9">
        <v>5</v>
      </c>
      <c r="B7" s="9">
        <v>12474</v>
      </c>
      <c r="C7" s="9" t="s">
        <v>155</v>
      </c>
      <c r="D7" s="9">
        <v>750</v>
      </c>
      <c r="E7" s="9" t="s">
        <v>55</v>
      </c>
      <c r="F7" s="9" t="s">
        <v>156</v>
      </c>
      <c r="G7" s="9">
        <v>1458.078</v>
      </c>
      <c r="H7" s="9">
        <v>1895.489</v>
      </c>
      <c r="I7" s="9">
        <v>2033</v>
      </c>
      <c r="J7" s="10">
        <f t="shared" si="0"/>
        <v>1.39430126509007</v>
      </c>
      <c r="K7" s="9" t="s">
        <v>23</v>
      </c>
      <c r="L7" s="9" t="str">
        <f>VLOOKUP(D:D,门店完成情况!B:J,9,0)</f>
        <v>基础档</v>
      </c>
      <c r="M7" s="9">
        <f t="shared" si="1"/>
        <v>20</v>
      </c>
      <c r="N7" s="9"/>
    </row>
    <row r="8" spans="1:14">
      <c r="A8" s="9">
        <v>6</v>
      </c>
      <c r="B8" s="9">
        <v>12478</v>
      </c>
      <c r="C8" s="9" t="s">
        <v>157</v>
      </c>
      <c r="D8" s="9">
        <v>750</v>
      </c>
      <c r="E8" s="9" t="s">
        <v>55</v>
      </c>
      <c r="F8" s="9" t="s">
        <v>156</v>
      </c>
      <c r="G8" s="9">
        <v>1458.078</v>
      </c>
      <c r="H8" s="9">
        <v>1895.489</v>
      </c>
      <c r="I8" s="9">
        <v>1579.61</v>
      </c>
      <c r="J8" s="10">
        <f t="shared" si="0"/>
        <v>1.08335082210965</v>
      </c>
      <c r="K8" s="9" t="s">
        <v>18</v>
      </c>
      <c r="L8" s="9" t="str">
        <f>VLOOKUP(D:D,门店完成情况!B:J,9,0)</f>
        <v>基础档</v>
      </c>
      <c r="M8" s="9">
        <f t="shared" si="1"/>
        <v>16</v>
      </c>
      <c r="N8" s="9"/>
    </row>
    <row r="9" spans="1:14">
      <c r="A9" s="9">
        <v>7</v>
      </c>
      <c r="B9" s="9">
        <v>12215</v>
      </c>
      <c r="C9" s="9" t="s">
        <v>158</v>
      </c>
      <c r="D9" s="9">
        <v>750</v>
      </c>
      <c r="E9" s="9" t="s">
        <v>55</v>
      </c>
      <c r="F9" s="9" t="s">
        <v>156</v>
      </c>
      <c r="G9" s="9">
        <v>2041.284</v>
      </c>
      <c r="H9" s="9">
        <v>2653.672</v>
      </c>
      <c r="I9" s="9">
        <v>1869.45</v>
      </c>
      <c r="J9" s="10">
        <f t="shared" si="0"/>
        <v>0.915820630544304</v>
      </c>
      <c r="K9" s="9" t="s">
        <v>13</v>
      </c>
      <c r="L9" s="9" t="str">
        <f>VLOOKUP(D:D,门店完成情况!B:J,9,0)</f>
        <v>基础档</v>
      </c>
      <c r="M9" s="9">
        <f t="shared" si="1"/>
        <v>19</v>
      </c>
      <c r="N9" s="11">
        <v>15</v>
      </c>
    </row>
    <row r="10" spans="1:14">
      <c r="A10" s="9">
        <v>8</v>
      </c>
      <c r="B10" s="9">
        <v>8763</v>
      </c>
      <c r="C10" s="9" t="s">
        <v>159</v>
      </c>
      <c r="D10" s="9">
        <v>106485</v>
      </c>
      <c r="E10" s="9" t="s">
        <v>77</v>
      </c>
      <c r="F10" s="9" t="s">
        <v>150</v>
      </c>
      <c r="G10" s="9">
        <v>420</v>
      </c>
      <c r="H10" s="9">
        <v>550</v>
      </c>
      <c r="I10" s="9">
        <v>1175.85</v>
      </c>
      <c r="J10" s="10">
        <f t="shared" si="0"/>
        <v>2.79964285714286</v>
      </c>
      <c r="K10" s="9" t="s">
        <v>23</v>
      </c>
      <c r="L10" s="9" t="str">
        <f>VLOOKUP(D:D,门店完成情况!B:J,9,0)</f>
        <v>挑战档</v>
      </c>
      <c r="M10" s="9">
        <f>ROUND(I10*0.02,0)</f>
        <v>24</v>
      </c>
      <c r="N10" s="9"/>
    </row>
    <row r="11" spans="1:14">
      <c r="A11" s="9">
        <v>9</v>
      </c>
      <c r="B11" s="9">
        <v>11319</v>
      </c>
      <c r="C11" s="9" t="s">
        <v>160</v>
      </c>
      <c r="D11" s="9">
        <v>106485</v>
      </c>
      <c r="E11" s="9" t="s">
        <v>77</v>
      </c>
      <c r="F11" s="9" t="s">
        <v>152</v>
      </c>
      <c r="G11" s="9">
        <v>420</v>
      </c>
      <c r="H11" s="9">
        <v>550</v>
      </c>
      <c r="I11" s="9">
        <v>983.01</v>
      </c>
      <c r="J11" s="10">
        <f t="shared" si="0"/>
        <v>2.3405</v>
      </c>
      <c r="K11" s="9" t="s">
        <v>23</v>
      </c>
      <c r="L11" s="9" t="str">
        <f>VLOOKUP(D:D,门店完成情况!B:J,9,0)</f>
        <v>挑战档</v>
      </c>
      <c r="M11" s="9">
        <f>ROUND(I11*0.02,0)</f>
        <v>20</v>
      </c>
      <c r="N11" s="9"/>
    </row>
    <row r="12" spans="1:14">
      <c r="A12" s="9">
        <v>10</v>
      </c>
      <c r="B12" s="9">
        <v>12495</v>
      </c>
      <c r="C12" s="9" t="s">
        <v>161</v>
      </c>
      <c r="D12" s="9">
        <v>106485</v>
      </c>
      <c r="E12" s="9" t="s">
        <v>77</v>
      </c>
      <c r="F12" s="9" t="s">
        <v>162</v>
      </c>
      <c r="G12" s="9">
        <v>176.8</v>
      </c>
      <c r="H12" s="9">
        <v>253.9</v>
      </c>
      <c r="I12" s="9">
        <v>678.68</v>
      </c>
      <c r="J12" s="10">
        <f t="shared" si="0"/>
        <v>3.83868778280543</v>
      </c>
      <c r="K12" s="9" t="s">
        <v>23</v>
      </c>
      <c r="L12" s="9" t="str">
        <f>VLOOKUP(D:D,门店完成情况!B:J,9,0)</f>
        <v>挑战档</v>
      </c>
      <c r="M12" s="9">
        <f>ROUND(I12*0.02,0)</f>
        <v>14</v>
      </c>
      <c r="N12" s="9"/>
    </row>
    <row r="13" spans="1:14">
      <c r="A13" s="9">
        <v>11</v>
      </c>
      <c r="B13" s="9">
        <v>12229</v>
      </c>
      <c r="C13" s="9" t="s">
        <v>163</v>
      </c>
      <c r="D13" s="9">
        <v>106485</v>
      </c>
      <c r="E13" s="9" t="s">
        <v>77</v>
      </c>
      <c r="F13" s="9" t="s">
        <v>164</v>
      </c>
      <c r="G13" s="9">
        <v>240</v>
      </c>
      <c r="H13" s="9">
        <v>280</v>
      </c>
      <c r="I13" s="9">
        <v>369</v>
      </c>
      <c r="J13" s="10">
        <f t="shared" si="0"/>
        <v>1.5375</v>
      </c>
      <c r="K13" s="9" t="s">
        <v>23</v>
      </c>
      <c r="L13" s="9" t="str">
        <f>VLOOKUP(D:D,门店完成情况!B:J,9,0)</f>
        <v>挑战档</v>
      </c>
      <c r="M13" s="9">
        <f>ROUND(I13*0.02,0)</f>
        <v>7</v>
      </c>
      <c r="N13" s="9"/>
    </row>
    <row r="14" spans="1:14">
      <c r="A14" s="9">
        <v>12</v>
      </c>
      <c r="B14" s="9">
        <v>7917</v>
      </c>
      <c r="C14" s="9" t="s">
        <v>165</v>
      </c>
      <c r="D14" s="9">
        <v>515</v>
      </c>
      <c r="E14" s="9" t="s">
        <v>91</v>
      </c>
      <c r="F14" s="9" t="s">
        <v>152</v>
      </c>
      <c r="G14" s="9">
        <v>1675</v>
      </c>
      <c r="H14" s="9">
        <v>2177</v>
      </c>
      <c r="I14" s="9">
        <v>1826.31</v>
      </c>
      <c r="J14" s="10">
        <f t="shared" si="0"/>
        <v>1.09033432835821</v>
      </c>
      <c r="K14" s="9" t="s">
        <v>18</v>
      </c>
      <c r="L14" s="9" t="str">
        <f>VLOOKUP(D:D,门店完成情况!B:J,9,0)</f>
        <v>未完成</v>
      </c>
      <c r="M14" s="9"/>
      <c r="N14" s="9"/>
    </row>
    <row r="15" spans="1:14">
      <c r="A15" s="9">
        <v>13</v>
      </c>
      <c r="B15" s="9">
        <v>7006</v>
      </c>
      <c r="C15" s="9" t="s">
        <v>166</v>
      </c>
      <c r="D15" s="9">
        <v>515</v>
      </c>
      <c r="E15" s="9" t="s">
        <v>91</v>
      </c>
      <c r="F15" s="9" t="s">
        <v>150</v>
      </c>
      <c r="G15" s="9">
        <v>1507</v>
      </c>
      <c r="H15" s="9">
        <v>1959</v>
      </c>
      <c r="I15" s="9">
        <v>1048</v>
      </c>
      <c r="J15" s="10">
        <f t="shared" si="0"/>
        <v>0.695421366954214</v>
      </c>
      <c r="K15" s="9" t="s">
        <v>13</v>
      </c>
      <c r="L15" s="9" t="str">
        <f>VLOOKUP(D:D,门店完成情况!B:J,9,0)</f>
        <v>未完成</v>
      </c>
      <c r="M15" s="9"/>
      <c r="N15" s="12">
        <v>30</v>
      </c>
    </row>
    <row r="16" spans="1:14">
      <c r="A16" s="9">
        <v>14</v>
      </c>
      <c r="B16" s="9">
        <v>12483</v>
      </c>
      <c r="C16" s="9" t="s">
        <v>167</v>
      </c>
      <c r="D16" s="9">
        <v>515</v>
      </c>
      <c r="E16" s="9" t="s">
        <v>91</v>
      </c>
      <c r="F16" s="9" t="s">
        <v>156</v>
      </c>
      <c r="G16" s="9">
        <v>836.8</v>
      </c>
      <c r="H16" s="9">
        <v>1088.4</v>
      </c>
      <c r="I16" s="9">
        <v>742.53</v>
      </c>
      <c r="J16" s="10">
        <f t="shared" si="0"/>
        <v>0.887344646271511</v>
      </c>
      <c r="K16" s="9" t="s">
        <v>13</v>
      </c>
      <c r="L16" s="9" t="str">
        <f>VLOOKUP(D:D,门店完成情况!B:J,9,0)</f>
        <v>未完成</v>
      </c>
      <c r="M16" s="9"/>
      <c r="N16" s="11">
        <v>15</v>
      </c>
    </row>
    <row r="17" spans="1:14">
      <c r="A17" s="9">
        <v>15</v>
      </c>
      <c r="B17" s="9">
        <v>990487</v>
      </c>
      <c r="C17" s="9" t="s">
        <v>168</v>
      </c>
      <c r="D17" s="9">
        <v>581</v>
      </c>
      <c r="E17" s="9" t="s">
        <v>25</v>
      </c>
      <c r="F17" s="9" t="s">
        <v>169</v>
      </c>
      <c r="G17" s="9">
        <v>2000</v>
      </c>
      <c r="H17" s="9">
        <v>2500</v>
      </c>
      <c r="I17" s="9">
        <v>2345.8</v>
      </c>
      <c r="J17" s="10">
        <f t="shared" si="0"/>
        <v>1.1729</v>
      </c>
      <c r="K17" s="9" t="s">
        <v>18</v>
      </c>
      <c r="L17" s="9" t="str">
        <f>VLOOKUP(D:D,门店完成情况!B:J,9,0)</f>
        <v>挑战档</v>
      </c>
      <c r="M17" s="9">
        <f t="shared" ref="M17:M23" si="2">ROUND(I17*0.02,0)</f>
        <v>47</v>
      </c>
      <c r="N17" s="9"/>
    </row>
    <row r="18" spans="1:14">
      <c r="A18" s="9">
        <v>16</v>
      </c>
      <c r="B18" s="9">
        <v>5641</v>
      </c>
      <c r="C18" s="9" t="s">
        <v>170</v>
      </c>
      <c r="D18" s="9">
        <v>581</v>
      </c>
      <c r="E18" s="9" t="s">
        <v>25</v>
      </c>
      <c r="F18" s="9" t="s">
        <v>150</v>
      </c>
      <c r="G18" s="9">
        <v>2000</v>
      </c>
      <c r="H18" s="9">
        <v>2500</v>
      </c>
      <c r="I18" s="9">
        <v>2555.6</v>
      </c>
      <c r="J18" s="10">
        <f t="shared" si="0"/>
        <v>1.2778</v>
      </c>
      <c r="K18" s="9" t="s">
        <v>23</v>
      </c>
      <c r="L18" s="9" t="str">
        <f>VLOOKUP(D:D,门店完成情况!B:J,9,0)</f>
        <v>挑战档</v>
      </c>
      <c r="M18" s="9">
        <f t="shared" si="2"/>
        <v>51</v>
      </c>
      <c r="N18" s="9"/>
    </row>
    <row r="19" spans="1:14">
      <c r="A19" s="9">
        <v>17</v>
      </c>
      <c r="B19" s="9">
        <v>7279</v>
      </c>
      <c r="C19" s="9" t="s">
        <v>171</v>
      </c>
      <c r="D19" s="9">
        <v>581</v>
      </c>
      <c r="E19" s="9" t="s">
        <v>25</v>
      </c>
      <c r="F19" s="9" t="s">
        <v>152</v>
      </c>
      <c r="G19" s="9">
        <v>1500</v>
      </c>
      <c r="H19" s="9">
        <v>2096</v>
      </c>
      <c r="I19" s="9">
        <v>2245</v>
      </c>
      <c r="J19" s="10">
        <f t="shared" si="0"/>
        <v>1.49666666666667</v>
      </c>
      <c r="K19" s="9" t="s">
        <v>23</v>
      </c>
      <c r="L19" s="9" t="str">
        <f>VLOOKUP(D:D,门店完成情况!B:J,9,0)</f>
        <v>挑战档</v>
      </c>
      <c r="M19" s="9">
        <f t="shared" si="2"/>
        <v>45</v>
      </c>
      <c r="N19" s="9"/>
    </row>
    <row r="20" spans="1:14">
      <c r="A20" s="9">
        <v>18</v>
      </c>
      <c r="B20" s="9">
        <v>12487</v>
      </c>
      <c r="C20" s="9" t="s">
        <v>172</v>
      </c>
      <c r="D20" s="9">
        <v>581</v>
      </c>
      <c r="E20" s="9" t="s">
        <v>25</v>
      </c>
      <c r="F20" s="9" t="s">
        <v>173</v>
      </c>
      <c r="G20" s="9">
        <v>210</v>
      </c>
      <c r="H20" s="9">
        <v>300</v>
      </c>
      <c r="I20" s="9">
        <v>324</v>
      </c>
      <c r="J20" s="10">
        <f t="shared" si="0"/>
        <v>1.54285714285714</v>
      </c>
      <c r="K20" s="9" t="s">
        <v>23</v>
      </c>
      <c r="L20" s="9" t="str">
        <f>VLOOKUP(D:D,门店完成情况!B:J,9,0)</f>
        <v>挑战档</v>
      </c>
      <c r="M20" s="9">
        <f t="shared" si="2"/>
        <v>6</v>
      </c>
      <c r="N20" s="9"/>
    </row>
    <row r="21" spans="1:14">
      <c r="A21" s="9">
        <v>19</v>
      </c>
      <c r="B21" s="9">
        <v>12494</v>
      </c>
      <c r="C21" s="9" t="s">
        <v>174</v>
      </c>
      <c r="D21" s="9">
        <v>581</v>
      </c>
      <c r="E21" s="9" t="s">
        <v>25</v>
      </c>
      <c r="F21" s="9" t="s">
        <v>173</v>
      </c>
      <c r="G21" s="9">
        <v>210</v>
      </c>
      <c r="H21" s="9">
        <v>300</v>
      </c>
      <c r="I21" s="9">
        <v>478</v>
      </c>
      <c r="J21" s="10">
        <f t="shared" si="0"/>
        <v>2.27619047619048</v>
      </c>
      <c r="K21" s="9" t="s">
        <v>23</v>
      </c>
      <c r="L21" s="9" t="str">
        <f>VLOOKUP(D:D,门店完成情况!B:J,9,0)</f>
        <v>挑战档</v>
      </c>
      <c r="M21" s="9">
        <f t="shared" si="2"/>
        <v>10</v>
      </c>
      <c r="N21" s="9"/>
    </row>
    <row r="22" spans="1:14">
      <c r="A22" s="9">
        <v>20</v>
      </c>
      <c r="B22" s="9">
        <v>9749</v>
      </c>
      <c r="C22" s="9" t="s">
        <v>175</v>
      </c>
      <c r="D22" s="9">
        <v>740</v>
      </c>
      <c r="E22" s="9" t="s">
        <v>71</v>
      </c>
      <c r="F22" s="9" t="s">
        <v>152</v>
      </c>
      <c r="G22" s="9">
        <v>1151.9</v>
      </c>
      <c r="H22" s="9">
        <v>1497.5</v>
      </c>
      <c r="I22" s="9">
        <v>1247.25</v>
      </c>
      <c r="J22" s="10">
        <f t="shared" si="0"/>
        <v>1.08277628266343</v>
      </c>
      <c r="K22" s="9" t="s">
        <v>18</v>
      </c>
      <c r="L22" s="9" t="str">
        <f>VLOOKUP(D:D,门店完成情况!B:J,9,0)</f>
        <v>挑战档</v>
      </c>
      <c r="M22" s="9">
        <f t="shared" si="2"/>
        <v>25</v>
      </c>
      <c r="N22" s="9"/>
    </row>
    <row r="23" spans="1:14">
      <c r="A23" s="9">
        <v>21</v>
      </c>
      <c r="B23" s="9">
        <v>9328</v>
      </c>
      <c r="C23" s="9" t="s">
        <v>176</v>
      </c>
      <c r="D23" s="9">
        <v>740</v>
      </c>
      <c r="E23" s="9" t="s">
        <v>71</v>
      </c>
      <c r="F23" s="9" t="s">
        <v>150</v>
      </c>
      <c r="G23" s="9">
        <v>1151.9</v>
      </c>
      <c r="H23" s="9">
        <v>1497.5</v>
      </c>
      <c r="I23" s="9">
        <v>1978.31</v>
      </c>
      <c r="J23" s="10">
        <f t="shared" si="0"/>
        <v>1.71743206875597</v>
      </c>
      <c r="K23" s="9" t="s">
        <v>23</v>
      </c>
      <c r="L23" s="9" t="str">
        <f>VLOOKUP(D:D,门店完成情况!B:J,9,0)</f>
        <v>挑战档</v>
      </c>
      <c r="M23" s="9">
        <f t="shared" si="2"/>
        <v>40</v>
      </c>
      <c r="N23" s="9"/>
    </row>
    <row r="24" spans="1:14">
      <c r="A24" s="9">
        <v>22</v>
      </c>
      <c r="B24" s="9">
        <v>8972</v>
      </c>
      <c r="C24" s="9" t="s">
        <v>177</v>
      </c>
      <c r="D24" s="9">
        <v>712</v>
      </c>
      <c r="E24" s="9" t="s">
        <v>58</v>
      </c>
      <c r="F24" s="9" t="s">
        <v>152</v>
      </c>
      <c r="G24" s="9">
        <v>1676</v>
      </c>
      <c r="H24" s="9">
        <v>2178</v>
      </c>
      <c r="I24" s="9">
        <v>1835.1</v>
      </c>
      <c r="J24" s="10">
        <f t="shared" si="0"/>
        <v>1.09492840095465</v>
      </c>
      <c r="K24" s="9" t="s">
        <v>18</v>
      </c>
      <c r="L24" s="9" t="str">
        <f>VLOOKUP(D:D,门店完成情况!B:J,9,0)</f>
        <v>基础档</v>
      </c>
      <c r="M24" s="9">
        <f>ROUND(I24*0.01,0)</f>
        <v>18</v>
      </c>
      <c r="N24" s="9"/>
    </row>
    <row r="25" spans="1:14">
      <c r="A25" s="9">
        <v>23</v>
      </c>
      <c r="B25" s="9">
        <v>10650</v>
      </c>
      <c r="C25" s="9" t="s">
        <v>178</v>
      </c>
      <c r="D25" s="9">
        <v>712</v>
      </c>
      <c r="E25" s="9" t="s">
        <v>58</v>
      </c>
      <c r="F25" s="9" t="s">
        <v>150</v>
      </c>
      <c r="G25" s="9">
        <v>1509.5</v>
      </c>
      <c r="H25" s="9">
        <v>1960.8</v>
      </c>
      <c r="I25" s="9">
        <v>1875.2</v>
      </c>
      <c r="J25" s="10">
        <f t="shared" si="0"/>
        <v>1.24226565087777</v>
      </c>
      <c r="K25" s="9" t="s">
        <v>18</v>
      </c>
      <c r="L25" s="9" t="str">
        <f>VLOOKUP(D:D,门店完成情况!B:J,9,0)</f>
        <v>基础档</v>
      </c>
      <c r="M25" s="9">
        <f>ROUND(I25*0.01,0)</f>
        <v>19</v>
      </c>
      <c r="N25" s="9"/>
    </row>
    <row r="26" spans="1:14">
      <c r="A26" s="9">
        <v>24</v>
      </c>
      <c r="B26" s="9">
        <v>11487</v>
      </c>
      <c r="C26" s="9" t="s">
        <v>179</v>
      </c>
      <c r="D26" s="9">
        <v>712</v>
      </c>
      <c r="E26" s="9" t="s">
        <v>58</v>
      </c>
      <c r="F26" s="9" t="s">
        <v>152</v>
      </c>
      <c r="G26" s="9">
        <v>1676</v>
      </c>
      <c r="H26" s="9">
        <v>2178</v>
      </c>
      <c r="I26" s="9">
        <v>2021.4</v>
      </c>
      <c r="J26" s="10">
        <f t="shared" si="0"/>
        <v>1.20608591885442</v>
      </c>
      <c r="K26" s="9" t="s">
        <v>18</v>
      </c>
      <c r="L26" s="9" t="str">
        <f>VLOOKUP(D:D,门店完成情况!B:J,9,0)</f>
        <v>基础档</v>
      </c>
      <c r="M26" s="9">
        <f>ROUND(I26*0.01,0)</f>
        <v>20</v>
      </c>
      <c r="N26" s="9"/>
    </row>
    <row r="27" spans="1:14">
      <c r="A27" s="9">
        <v>25</v>
      </c>
      <c r="B27" s="9">
        <v>12189</v>
      </c>
      <c r="C27" s="9" t="s">
        <v>180</v>
      </c>
      <c r="D27" s="9">
        <v>712</v>
      </c>
      <c r="E27" s="9" t="s">
        <v>58</v>
      </c>
      <c r="F27" s="9" t="s">
        <v>152</v>
      </c>
      <c r="G27" s="9">
        <v>1676</v>
      </c>
      <c r="H27" s="9">
        <v>2178</v>
      </c>
      <c r="I27" s="9">
        <v>1799.4</v>
      </c>
      <c r="J27" s="10">
        <f t="shared" si="0"/>
        <v>1.0736276849642</v>
      </c>
      <c r="K27" s="9" t="s">
        <v>18</v>
      </c>
      <c r="L27" s="9" t="str">
        <f>VLOOKUP(D:D,门店完成情况!B:J,9,0)</f>
        <v>基础档</v>
      </c>
      <c r="M27" s="9">
        <f>ROUND(I27*0.01,0)</f>
        <v>18</v>
      </c>
      <c r="N27" s="9"/>
    </row>
    <row r="28" spans="1:14">
      <c r="A28" s="9">
        <v>26</v>
      </c>
      <c r="B28" s="9">
        <v>5519</v>
      </c>
      <c r="C28" s="9" t="s">
        <v>181</v>
      </c>
      <c r="D28" s="9">
        <v>578</v>
      </c>
      <c r="E28" s="9" t="s">
        <v>84</v>
      </c>
      <c r="F28" s="9" t="s">
        <v>182</v>
      </c>
      <c r="G28" s="9">
        <v>1502.3</v>
      </c>
      <c r="H28" s="9">
        <v>1953</v>
      </c>
      <c r="I28" s="9">
        <v>652</v>
      </c>
      <c r="J28" s="10">
        <f t="shared" si="0"/>
        <v>0.434001198162817</v>
      </c>
      <c r="K28" s="9" t="s">
        <v>13</v>
      </c>
      <c r="L28" s="9" t="str">
        <f>VLOOKUP(D:D,门店完成情况!B:J,9,0)</f>
        <v>未完成</v>
      </c>
      <c r="M28" s="9"/>
      <c r="N28" s="12">
        <v>30</v>
      </c>
    </row>
    <row r="29" spans="1:14">
      <c r="A29" s="9">
        <v>27</v>
      </c>
      <c r="B29" s="9">
        <v>9331</v>
      </c>
      <c r="C29" s="9" t="s">
        <v>183</v>
      </c>
      <c r="D29" s="9">
        <v>578</v>
      </c>
      <c r="E29" s="9" t="s">
        <v>84</v>
      </c>
      <c r="F29" s="9" t="s">
        <v>150</v>
      </c>
      <c r="G29" s="9">
        <v>1126.8</v>
      </c>
      <c r="H29" s="9">
        <v>1465</v>
      </c>
      <c r="I29" s="9">
        <v>1092.5</v>
      </c>
      <c r="J29" s="13">
        <f t="shared" si="0"/>
        <v>0.969559815406461</v>
      </c>
      <c r="K29" s="9" t="s">
        <v>13</v>
      </c>
      <c r="L29" s="9" t="str">
        <f>VLOOKUP(D:D,门店完成情况!B:J,9,0)</f>
        <v>未完成</v>
      </c>
      <c r="M29" s="9"/>
      <c r="N29" s="11"/>
    </row>
    <row r="30" spans="1:14">
      <c r="A30" s="9">
        <v>28</v>
      </c>
      <c r="B30" s="9">
        <v>9140</v>
      </c>
      <c r="C30" s="9" t="s">
        <v>184</v>
      </c>
      <c r="D30" s="9">
        <v>578</v>
      </c>
      <c r="E30" s="9" t="s">
        <v>84</v>
      </c>
      <c r="F30" s="9" t="s">
        <v>182</v>
      </c>
      <c r="G30" s="9">
        <v>1502.3</v>
      </c>
      <c r="H30" s="9">
        <v>1953</v>
      </c>
      <c r="I30" s="9">
        <v>1286.9</v>
      </c>
      <c r="J30" s="13">
        <f t="shared" si="0"/>
        <v>0.856619849564002</v>
      </c>
      <c r="K30" s="9" t="s">
        <v>13</v>
      </c>
      <c r="L30" s="9" t="str">
        <f>VLOOKUP(D:D,门店完成情况!B:J,9,0)</f>
        <v>未完成</v>
      </c>
      <c r="M30" s="9"/>
      <c r="N30" s="11"/>
    </row>
    <row r="31" spans="1:14">
      <c r="A31" s="9">
        <v>29</v>
      </c>
      <c r="B31" s="9">
        <v>12472</v>
      </c>
      <c r="C31" s="9" t="s">
        <v>185</v>
      </c>
      <c r="D31" s="9">
        <v>578</v>
      </c>
      <c r="E31" s="9" t="s">
        <v>84</v>
      </c>
      <c r="F31" s="9" t="s">
        <v>156</v>
      </c>
      <c r="G31" s="9">
        <v>751.2</v>
      </c>
      <c r="H31" s="9">
        <v>976.5</v>
      </c>
      <c r="I31" s="9">
        <v>778.3</v>
      </c>
      <c r="J31" s="13">
        <f t="shared" si="0"/>
        <v>1.03607561235357</v>
      </c>
      <c r="K31" s="9" t="s">
        <v>18</v>
      </c>
      <c r="L31" s="9" t="str">
        <f>VLOOKUP(D:D,门店完成情况!B:J,9,0)</f>
        <v>未完成</v>
      </c>
      <c r="M31" s="9"/>
      <c r="N31" s="14"/>
    </row>
    <row r="32" spans="1:14">
      <c r="A32" s="9">
        <v>30</v>
      </c>
      <c r="B32" s="9">
        <v>12465</v>
      </c>
      <c r="C32" s="9" t="s">
        <v>186</v>
      </c>
      <c r="D32" s="9">
        <v>578</v>
      </c>
      <c r="E32" s="9" t="s">
        <v>84</v>
      </c>
      <c r="F32" s="9" t="s">
        <v>156</v>
      </c>
      <c r="G32" s="9">
        <v>751.2</v>
      </c>
      <c r="H32" s="9">
        <v>976.5</v>
      </c>
      <c r="I32" s="9">
        <v>724</v>
      </c>
      <c r="J32" s="13">
        <f t="shared" si="0"/>
        <v>0.963791267305644</v>
      </c>
      <c r="K32" s="9" t="s">
        <v>13</v>
      </c>
      <c r="L32" s="9" t="str">
        <f>VLOOKUP(D:D,门店完成情况!B:J,9,0)</f>
        <v>未完成</v>
      </c>
      <c r="M32" s="9"/>
      <c r="N32" s="11"/>
    </row>
    <row r="33" spans="1:14">
      <c r="A33" s="9">
        <v>31</v>
      </c>
      <c r="B33" s="9">
        <v>9682</v>
      </c>
      <c r="C33" s="9" t="s">
        <v>187</v>
      </c>
      <c r="D33" s="9">
        <v>103639</v>
      </c>
      <c r="E33" s="9" t="s">
        <v>67</v>
      </c>
      <c r="F33" s="9" t="s">
        <v>150</v>
      </c>
      <c r="G33" s="9">
        <v>1069.6</v>
      </c>
      <c r="H33" s="9">
        <v>1390.5</v>
      </c>
      <c r="I33" s="9">
        <v>1061.8</v>
      </c>
      <c r="J33" s="10">
        <f t="shared" si="0"/>
        <v>0.992707554225879</v>
      </c>
      <c r="K33" s="9" t="s">
        <v>13</v>
      </c>
      <c r="L33" s="9" t="str">
        <f>VLOOKUP(D:D,门店完成情况!B:J,9,0)</f>
        <v>挑战档</v>
      </c>
      <c r="M33" s="9">
        <f>ROUND(I33*0.02,0)</f>
        <v>21</v>
      </c>
      <c r="N33" s="12">
        <v>30</v>
      </c>
    </row>
    <row r="34" spans="1:14">
      <c r="A34" s="9">
        <v>32</v>
      </c>
      <c r="B34" s="9">
        <v>11382</v>
      </c>
      <c r="C34" s="9" t="s">
        <v>188</v>
      </c>
      <c r="D34" s="9">
        <v>103639</v>
      </c>
      <c r="E34" s="9" t="s">
        <v>67</v>
      </c>
      <c r="F34" s="9" t="s">
        <v>152</v>
      </c>
      <c r="G34" s="9">
        <v>1188.5</v>
      </c>
      <c r="H34" s="9">
        <v>1545</v>
      </c>
      <c r="I34" s="9">
        <v>1777.6</v>
      </c>
      <c r="J34" s="10">
        <f t="shared" si="0"/>
        <v>1.49566680689945</v>
      </c>
      <c r="K34" s="9" t="s">
        <v>23</v>
      </c>
      <c r="L34" s="9" t="str">
        <f>VLOOKUP(D:D,门店完成情况!B:J,9,0)</f>
        <v>挑战档</v>
      </c>
      <c r="M34" s="9">
        <f>ROUND(I34*0.02,0)</f>
        <v>36</v>
      </c>
      <c r="N34" s="9"/>
    </row>
    <row r="35" spans="1:14">
      <c r="A35" s="9">
        <v>33</v>
      </c>
      <c r="B35" s="9">
        <v>12164</v>
      </c>
      <c r="C35" s="9" t="s">
        <v>189</v>
      </c>
      <c r="D35" s="9">
        <v>103639</v>
      </c>
      <c r="E35" s="9" t="s">
        <v>67</v>
      </c>
      <c r="F35" s="9" t="s">
        <v>152</v>
      </c>
      <c r="G35" s="9">
        <v>1188.5</v>
      </c>
      <c r="H35" s="9">
        <v>1545</v>
      </c>
      <c r="I35" s="9">
        <v>2026</v>
      </c>
      <c r="J35" s="10">
        <f t="shared" si="0"/>
        <v>1.70466975178797</v>
      </c>
      <c r="K35" s="9" t="s">
        <v>23</v>
      </c>
      <c r="L35" s="9" t="str">
        <f>VLOOKUP(D:D,门店完成情况!B:J,9,0)</f>
        <v>挑战档</v>
      </c>
      <c r="M35" s="9">
        <f>ROUND(I35*0.02,0)</f>
        <v>41</v>
      </c>
      <c r="N35" s="9"/>
    </row>
    <row r="36" spans="1:14">
      <c r="A36" s="9">
        <v>34</v>
      </c>
      <c r="B36" s="9">
        <v>12454</v>
      </c>
      <c r="C36" s="9" t="s">
        <v>190</v>
      </c>
      <c r="D36" s="9">
        <v>103639</v>
      </c>
      <c r="E36" s="9" t="s">
        <v>67</v>
      </c>
      <c r="F36" s="9" t="s">
        <v>156</v>
      </c>
      <c r="G36" s="9">
        <v>356.5</v>
      </c>
      <c r="H36" s="9">
        <v>463.5</v>
      </c>
      <c r="I36" s="9">
        <v>258</v>
      </c>
      <c r="J36" s="10">
        <f t="shared" si="0"/>
        <v>0.723702664796634</v>
      </c>
      <c r="K36" s="9" t="s">
        <v>13</v>
      </c>
      <c r="L36" s="9" t="str">
        <f>VLOOKUP(D:D,门店完成情况!B:J,9,0)</f>
        <v>挑战档</v>
      </c>
      <c r="M36" s="9">
        <f>ROUND(I36*0.02,0)</f>
        <v>5</v>
      </c>
      <c r="N36" s="11">
        <v>15</v>
      </c>
    </row>
    <row r="37" spans="1:14">
      <c r="A37" s="9">
        <v>35</v>
      </c>
      <c r="B37" s="9">
        <v>6494</v>
      </c>
      <c r="C37" s="9" t="s">
        <v>191</v>
      </c>
      <c r="D37" s="9">
        <v>707</v>
      </c>
      <c r="E37" s="9" t="s">
        <v>57</v>
      </c>
      <c r="F37" s="9" t="s">
        <v>192</v>
      </c>
      <c r="G37" s="9">
        <v>1552</v>
      </c>
      <c r="H37" s="9">
        <v>2017.2</v>
      </c>
      <c r="I37" s="9">
        <v>661.3</v>
      </c>
      <c r="J37" s="10">
        <f t="shared" si="0"/>
        <v>0.426095360824742</v>
      </c>
      <c r="K37" s="9" t="s">
        <v>13</v>
      </c>
      <c r="L37" s="9" t="str">
        <f>VLOOKUP(D:D,门店完成情况!B:J,9,0)</f>
        <v>未完成</v>
      </c>
      <c r="M37" s="9"/>
      <c r="N37" s="12">
        <v>30</v>
      </c>
    </row>
    <row r="38" spans="1:14">
      <c r="A38" s="9">
        <v>36</v>
      </c>
      <c r="B38" s="9">
        <v>10951</v>
      </c>
      <c r="C38" s="9" t="s">
        <v>193</v>
      </c>
      <c r="D38" s="9">
        <v>707</v>
      </c>
      <c r="E38" s="9" t="s">
        <v>57</v>
      </c>
      <c r="F38" s="9" t="s">
        <v>150</v>
      </c>
      <c r="G38" s="9">
        <v>1396</v>
      </c>
      <c r="H38" s="9">
        <v>1815.5</v>
      </c>
      <c r="I38" s="9">
        <v>721</v>
      </c>
      <c r="J38" s="10">
        <f t="shared" si="0"/>
        <v>0.51647564469914</v>
      </c>
      <c r="K38" s="9" t="s">
        <v>13</v>
      </c>
      <c r="L38" s="9" t="str">
        <f>VLOOKUP(D:D,门店完成情况!B:J,9,0)</f>
        <v>未完成</v>
      </c>
      <c r="M38" s="9"/>
      <c r="N38" s="12">
        <v>30</v>
      </c>
    </row>
    <row r="39" spans="1:14">
      <c r="A39" s="9">
        <v>37</v>
      </c>
      <c r="B39" s="9">
        <v>10952</v>
      </c>
      <c r="C39" s="9" t="s">
        <v>194</v>
      </c>
      <c r="D39" s="9">
        <v>707</v>
      </c>
      <c r="E39" s="9" t="s">
        <v>57</v>
      </c>
      <c r="F39" s="9" t="s">
        <v>192</v>
      </c>
      <c r="G39" s="9">
        <v>1552</v>
      </c>
      <c r="H39" s="9">
        <v>2017.2</v>
      </c>
      <c r="I39" s="9">
        <v>948.6</v>
      </c>
      <c r="J39" s="10">
        <f t="shared" si="0"/>
        <v>0.611211340206186</v>
      </c>
      <c r="K39" s="9" t="s">
        <v>13</v>
      </c>
      <c r="L39" s="9" t="str">
        <f>VLOOKUP(D:D,门店完成情况!B:J,9,0)</f>
        <v>未完成</v>
      </c>
      <c r="M39" s="9"/>
      <c r="N39" s="12">
        <v>30</v>
      </c>
    </row>
    <row r="40" spans="1:14">
      <c r="A40" s="9">
        <v>38</v>
      </c>
      <c r="B40" s="9">
        <v>11797</v>
      </c>
      <c r="C40" s="9" t="s">
        <v>195</v>
      </c>
      <c r="D40" s="9">
        <v>707</v>
      </c>
      <c r="E40" s="9" t="s">
        <v>57</v>
      </c>
      <c r="F40" s="9" t="s">
        <v>192</v>
      </c>
      <c r="G40" s="9">
        <v>1552</v>
      </c>
      <c r="H40" s="9">
        <v>2017.2</v>
      </c>
      <c r="I40" s="9">
        <v>751.72</v>
      </c>
      <c r="J40" s="10">
        <f t="shared" si="0"/>
        <v>0.484355670103093</v>
      </c>
      <c r="K40" s="9" t="s">
        <v>13</v>
      </c>
      <c r="L40" s="9" t="str">
        <f>VLOOKUP(D:D,门店完成情况!B:J,9,0)</f>
        <v>未完成</v>
      </c>
      <c r="M40" s="9"/>
      <c r="N40" s="12">
        <v>30</v>
      </c>
    </row>
    <row r="41" spans="1:14">
      <c r="A41" s="9">
        <v>39</v>
      </c>
      <c r="B41" s="9">
        <v>12490</v>
      </c>
      <c r="C41" s="9" t="s">
        <v>196</v>
      </c>
      <c r="D41" s="9">
        <v>707</v>
      </c>
      <c r="E41" s="9" t="s">
        <v>57</v>
      </c>
      <c r="F41" s="9" t="s">
        <v>156</v>
      </c>
      <c r="G41" s="9">
        <v>465</v>
      </c>
      <c r="H41" s="9">
        <v>605</v>
      </c>
      <c r="I41" s="9">
        <v>119</v>
      </c>
      <c r="J41" s="10">
        <f t="shared" si="0"/>
        <v>0.255913978494624</v>
      </c>
      <c r="K41" s="9" t="s">
        <v>13</v>
      </c>
      <c r="L41" s="9" t="str">
        <f>VLOOKUP(D:D,门店完成情况!B:J,9,0)</f>
        <v>未完成</v>
      </c>
      <c r="M41" s="9"/>
      <c r="N41" s="11">
        <v>15</v>
      </c>
    </row>
    <row r="42" spans="1:14">
      <c r="A42" s="9">
        <v>40</v>
      </c>
      <c r="B42" s="9">
        <v>10893</v>
      </c>
      <c r="C42" s="9" t="s">
        <v>197</v>
      </c>
      <c r="D42" s="9">
        <v>743</v>
      </c>
      <c r="E42" s="9" t="s">
        <v>66</v>
      </c>
      <c r="F42" s="9" t="s">
        <v>150</v>
      </c>
      <c r="G42" s="9">
        <v>960</v>
      </c>
      <c r="H42" s="9">
        <v>1276</v>
      </c>
      <c r="I42" s="9">
        <v>585</v>
      </c>
      <c r="J42" s="10">
        <f t="shared" si="0"/>
        <v>0.609375</v>
      </c>
      <c r="K42" s="9" t="s">
        <v>13</v>
      </c>
      <c r="L42" s="9" t="str">
        <f>VLOOKUP(D:D,门店完成情况!B:J,9,0)</f>
        <v>未完成</v>
      </c>
      <c r="M42" s="9"/>
      <c r="N42" s="12">
        <v>30</v>
      </c>
    </row>
    <row r="43" spans="1:14">
      <c r="A43" s="9">
        <v>41</v>
      </c>
      <c r="B43" s="9">
        <v>11761</v>
      </c>
      <c r="C43" s="9" t="s">
        <v>198</v>
      </c>
      <c r="D43" s="9">
        <v>743</v>
      </c>
      <c r="E43" s="9" t="s">
        <v>66</v>
      </c>
      <c r="F43" s="9" t="s">
        <v>152</v>
      </c>
      <c r="G43" s="9">
        <v>960</v>
      </c>
      <c r="H43" s="9">
        <v>1276</v>
      </c>
      <c r="I43" s="9">
        <v>733.31</v>
      </c>
      <c r="J43" s="10">
        <f t="shared" si="0"/>
        <v>0.763864583333333</v>
      </c>
      <c r="K43" s="9" t="s">
        <v>13</v>
      </c>
      <c r="L43" s="9" t="str">
        <f>VLOOKUP(D:D,门店完成情况!B:J,9,0)</f>
        <v>未完成</v>
      </c>
      <c r="M43" s="9"/>
      <c r="N43" s="12">
        <v>30</v>
      </c>
    </row>
    <row r="44" spans="1:14">
      <c r="A44" s="9">
        <v>42</v>
      </c>
      <c r="B44" s="9">
        <v>12163</v>
      </c>
      <c r="C44" s="9" t="s">
        <v>199</v>
      </c>
      <c r="D44" s="9">
        <v>743</v>
      </c>
      <c r="E44" s="9" t="s">
        <v>66</v>
      </c>
      <c r="F44" s="9" t="s">
        <v>200</v>
      </c>
      <c r="G44" s="9">
        <v>960</v>
      </c>
      <c r="H44" s="9">
        <v>1276</v>
      </c>
      <c r="I44" s="9">
        <v>404.6</v>
      </c>
      <c r="J44" s="10">
        <f t="shared" si="0"/>
        <v>0.421458333333333</v>
      </c>
      <c r="K44" s="9" t="s">
        <v>13</v>
      </c>
      <c r="L44" s="9" t="str">
        <f>VLOOKUP(D:D,门店完成情况!B:J,9,0)</f>
        <v>未完成</v>
      </c>
      <c r="M44" s="9"/>
      <c r="N44" s="11">
        <v>15</v>
      </c>
    </row>
    <row r="45" spans="1:14">
      <c r="A45" s="9">
        <v>43</v>
      </c>
      <c r="B45" s="9">
        <v>12488</v>
      </c>
      <c r="C45" s="9" t="s">
        <v>201</v>
      </c>
      <c r="D45" s="9">
        <v>743</v>
      </c>
      <c r="E45" s="9" t="s">
        <v>66</v>
      </c>
      <c r="F45" s="9" t="s">
        <v>202</v>
      </c>
      <c r="G45" s="9">
        <v>460</v>
      </c>
      <c r="H45" s="9">
        <v>511.4</v>
      </c>
      <c r="I45" s="9">
        <v>217</v>
      </c>
      <c r="J45" s="10">
        <f t="shared" si="0"/>
        <v>0.471739130434783</v>
      </c>
      <c r="K45" s="9" t="s">
        <v>13</v>
      </c>
      <c r="L45" s="9" t="str">
        <f>VLOOKUP(D:D,门店完成情况!B:J,9,0)</f>
        <v>未完成</v>
      </c>
      <c r="M45" s="9"/>
      <c r="N45" s="11">
        <v>15</v>
      </c>
    </row>
    <row r="46" spans="1:14">
      <c r="A46" s="9">
        <v>44</v>
      </c>
      <c r="B46" s="9">
        <v>6306</v>
      </c>
      <c r="C46" s="9" t="s">
        <v>203</v>
      </c>
      <c r="D46" s="9">
        <v>103199</v>
      </c>
      <c r="E46" s="9" t="s">
        <v>34</v>
      </c>
      <c r="F46" s="9" t="s">
        <v>204</v>
      </c>
      <c r="G46" s="9">
        <v>1200</v>
      </c>
      <c r="H46" s="9">
        <v>1550</v>
      </c>
      <c r="I46" s="9">
        <v>1296.71</v>
      </c>
      <c r="J46" s="10">
        <f t="shared" si="0"/>
        <v>1.08059166666667</v>
      </c>
      <c r="K46" s="9" t="s">
        <v>18</v>
      </c>
      <c r="L46" s="9" t="str">
        <f>VLOOKUP(D:D,门店完成情况!B:J,9,0)</f>
        <v>未完成</v>
      </c>
      <c r="M46" s="9"/>
      <c r="N46" s="9"/>
    </row>
    <row r="47" spans="1:14">
      <c r="A47" s="9">
        <v>45</v>
      </c>
      <c r="B47" s="9">
        <v>11796</v>
      </c>
      <c r="C47" s="9" t="s">
        <v>205</v>
      </c>
      <c r="D47" s="9">
        <v>103199</v>
      </c>
      <c r="E47" s="9" t="s">
        <v>34</v>
      </c>
      <c r="F47" s="9" t="s">
        <v>150</v>
      </c>
      <c r="G47" s="9">
        <v>1200</v>
      </c>
      <c r="H47" s="9">
        <v>1550</v>
      </c>
      <c r="I47" s="9">
        <v>301.59</v>
      </c>
      <c r="J47" s="10">
        <f t="shared" si="0"/>
        <v>0.251325</v>
      </c>
      <c r="K47" s="9" t="s">
        <v>13</v>
      </c>
      <c r="L47" s="9" t="str">
        <f>VLOOKUP(D:D,门店完成情况!B:J,9,0)</f>
        <v>未完成</v>
      </c>
      <c r="M47" s="9"/>
      <c r="N47" s="12">
        <v>30</v>
      </c>
    </row>
    <row r="48" spans="1:14">
      <c r="A48" s="9">
        <v>46</v>
      </c>
      <c r="B48" s="9">
        <v>12449</v>
      </c>
      <c r="C48" s="9" t="s">
        <v>206</v>
      </c>
      <c r="D48" s="9">
        <v>103199</v>
      </c>
      <c r="E48" s="9" t="s">
        <v>34</v>
      </c>
      <c r="F48" s="9" t="s">
        <v>156</v>
      </c>
      <c r="G48" s="9">
        <v>917.1</v>
      </c>
      <c r="H48" s="9">
        <v>1212.3</v>
      </c>
      <c r="I48" s="9">
        <v>157</v>
      </c>
      <c r="J48" s="10">
        <f t="shared" si="0"/>
        <v>0.171191800239887</v>
      </c>
      <c r="K48" s="9" t="s">
        <v>13</v>
      </c>
      <c r="L48" s="9" t="str">
        <f>VLOOKUP(D:D,门店完成情况!B:J,9,0)</f>
        <v>未完成</v>
      </c>
      <c r="M48" s="9"/>
      <c r="N48" s="11">
        <v>15</v>
      </c>
    </row>
    <row r="49" spans="1:14">
      <c r="A49" s="9">
        <v>47</v>
      </c>
      <c r="B49" s="9">
        <v>7666</v>
      </c>
      <c r="C49" s="9" t="s">
        <v>207</v>
      </c>
      <c r="D49" s="9">
        <v>741</v>
      </c>
      <c r="E49" s="9" t="s">
        <v>46</v>
      </c>
      <c r="F49" s="9" t="s">
        <v>150</v>
      </c>
      <c r="G49" s="9">
        <v>582</v>
      </c>
      <c r="H49" s="9">
        <v>758</v>
      </c>
      <c r="I49" s="9">
        <v>659.8</v>
      </c>
      <c r="J49" s="10">
        <f t="shared" si="0"/>
        <v>1.13367697594502</v>
      </c>
      <c r="K49" s="9" t="s">
        <v>18</v>
      </c>
      <c r="L49" s="9" t="str">
        <f>VLOOKUP(D:D,门店完成情况!B:J,9,0)</f>
        <v>基础档</v>
      </c>
      <c r="M49" s="9">
        <f t="shared" ref="M49:M55" si="3">ROUND(I49*0.01,0)</f>
        <v>7</v>
      </c>
      <c r="N49" s="9"/>
    </row>
    <row r="50" spans="1:14">
      <c r="A50" s="9">
        <v>48</v>
      </c>
      <c r="B50" s="9">
        <v>12486</v>
      </c>
      <c r="C50" s="9" t="s">
        <v>208</v>
      </c>
      <c r="D50" s="9">
        <v>741</v>
      </c>
      <c r="E50" s="9" t="s">
        <v>46</v>
      </c>
      <c r="F50" s="9" t="s">
        <v>209</v>
      </c>
      <c r="G50" s="9">
        <v>325.9</v>
      </c>
      <c r="H50" s="9">
        <v>422.2</v>
      </c>
      <c r="I50" s="9">
        <v>168.7</v>
      </c>
      <c r="J50" s="10">
        <f t="shared" si="0"/>
        <v>0.517643448910709</v>
      </c>
      <c r="K50" s="9" t="s">
        <v>13</v>
      </c>
      <c r="L50" s="9" t="str">
        <f>VLOOKUP(D:D,门店完成情况!B:J,9,0)</f>
        <v>基础档</v>
      </c>
      <c r="M50" s="9">
        <f t="shared" si="3"/>
        <v>2</v>
      </c>
      <c r="N50" s="11">
        <v>15</v>
      </c>
    </row>
    <row r="51" spans="1:14">
      <c r="A51" s="9">
        <v>49</v>
      </c>
      <c r="B51" s="9">
        <v>12204</v>
      </c>
      <c r="C51" s="9" t="s">
        <v>210</v>
      </c>
      <c r="D51" s="9">
        <v>741</v>
      </c>
      <c r="E51" s="9" t="s">
        <v>46</v>
      </c>
      <c r="F51" s="9" t="s">
        <v>211</v>
      </c>
      <c r="G51" s="9">
        <v>453</v>
      </c>
      <c r="H51" s="9">
        <v>589</v>
      </c>
      <c r="I51" s="9">
        <v>566</v>
      </c>
      <c r="J51" s="10">
        <f t="shared" si="0"/>
        <v>1.24944812362031</v>
      </c>
      <c r="K51" s="9" t="s">
        <v>18</v>
      </c>
      <c r="L51" s="9" t="str">
        <f>VLOOKUP(D:D,门店完成情况!B:J,9,0)</f>
        <v>基础档</v>
      </c>
      <c r="M51" s="9">
        <f t="shared" si="3"/>
        <v>6</v>
      </c>
      <c r="N51" s="9"/>
    </row>
    <row r="52" spans="1:14">
      <c r="A52" s="9">
        <v>50</v>
      </c>
      <c r="B52" s="9">
        <v>6303</v>
      </c>
      <c r="C52" s="9" t="s">
        <v>212</v>
      </c>
      <c r="D52" s="9">
        <v>585</v>
      </c>
      <c r="E52" s="9" t="s">
        <v>17</v>
      </c>
      <c r="F52" s="9" t="s">
        <v>150</v>
      </c>
      <c r="G52" s="9">
        <v>1429</v>
      </c>
      <c r="H52" s="9">
        <v>1858</v>
      </c>
      <c r="I52" s="9">
        <v>1670.4</v>
      </c>
      <c r="J52" s="10">
        <f t="shared" si="0"/>
        <v>1.16892932120364</v>
      </c>
      <c r="K52" s="9" t="s">
        <v>18</v>
      </c>
      <c r="L52" s="9" t="str">
        <f>VLOOKUP(D:D,门店完成情况!B:J,9,0)</f>
        <v>基础档</v>
      </c>
      <c r="M52" s="9">
        <f t="shared" si="3"/>
        <v>17</v>
      </c>
      <c r="N52" s="9"/>
    </row>
    <row r="53" spans="1:14">
      <c r="A53" s="9">
        <v>51</v>
      </c>
      <c r="B53" s="9">
        <v>7046</v>
      </c>
      <c r="C53" s="9" t="s">
        <v>213</v>
      </c>
      <c r="D53" s="9">
        <v>585</v>
      </c>
      <c r="E53" s="9" t="s">
        <v>17</v>
      </c>
      <c r="F53" s="9" t="s">
        <v>152</v>
      </c>
      <c r="G53" s="9">
        <v>1587.7</v>
      </c>
      <c r="H53" s="9">
        <v>2064</v>
      </c>
      <c r="I53" s="9">
        <v>2022.41</v>
      </c>
      <c r="J53" s="10">
        <f t="shared" si="0"/>
        <v>1.27379857655728</v>
      </c>
      <c r="K53" s="9" t="s">
        <v>18</v>
      </c>
      <c r="L53" s="9" t="str">
        <f>VLOOKUP(D:D,门店完成情况!B:J,9,0)</f>
        <v>基础档</v>
      </c>
      <c r="M53" s="9">
        <f t="shared" si="3"/>
        <v>20</v>
      </c>
      <c r="N53" s="9"/>
    </row>
    <row r="54" spans="1:14">
      <c r="A54" s="9">
        <v>52</v>
      </c>
      <c r="B54" s="9">
        <v>12190</v>
      </c>
      <c r="C54" s="9" t="s">
        <v>214</v>
      </c>
      <c r="D54" s="9">
        <v>585</v>
      </c>
      <c r="E54" s="9" t="s">
        <v>17</v>
      </c>
      <c r="F54" s="9" t="s">
        <v>152</v>
      </c>
      <c r="G54" s="9">
        <v>1587.7</v>
      </c>
      <c r="H54" s="9">
        <v>2064</v>
      </c>
      <c r="I54" s="9">
        <v>1914.68</v>
      </c>
      <c r="J54" s="10">
        <f t="shared" si="0"/>
        <v>1.20594570762739</v>
      </c>
      <c r="K54" s="9" t="s">
        <v>18</v>
      </c>
      <c r="L54" s="9" t="str">
        <f>VLOOKUP(D:D,门店完成情况!B:J,9,0)</f>
        <v>基础档</v>
      </c>
      <c r="M54" s="9">
        <f t="shared" si="3"/>
        <v>19</v>
      </c>
      <c r="N54" s="9"/>
    </row>
    <row r="55" spans="1:14">
      <c r="A55" s="9">
        <v>53</v>
      </c>
      <c r="B55" s="9">
        <v>12212</v>
      </c>
      <c r="C55" s="9" t="s">
        <v>215</v>
      </c>
      <c r="D55" s="9">
        <v>585</v>
      </c>
      <c r="E55" s="9" t="s">
        <v>17</v>
      </c>
      <c r="F55" s="9" t="s">
        <v>156</v>
      </c>
      <c r="G55" s="9">
        <v>1270.1</v>
      </c>
      <c r="H55" s="9">
        <v>1650.8</v>
      </c>
      <c r="I55" s="9">
        <v>1415.78</v>
      </c>
      <c r="J55" s="10">
        <f t="shared" si="0"/>
        <v>1.1146996299504</v>
      </c>
      <c r="K55" s="9" t="s">
        <v>18</v>
      </c>
      <c r="L55" s="9" t="str">
        <f>VLOOKUP(D:D,门店完成情况!B:J,9,0)</f>
        <v>基础档</v>
      </c>
      <c r="M55" s="9">
        <f t="shared" si="3"/>
        <v>14</v>
      </c>
      <c r="N55" s="9"/>
    </row>
    <row r="56" spans="1:14">
      <c r="A56" s="9">
        <v>54</v>
      </c>
      <c r="B56" s="9">
        <v>5527</v>
      </c>
      <c r="C56" s="9" t="s">
        <v>216</v>
      </c>
      <c r="D56" s="9">
        <v>511</v>
      </c>
      <c r="E56" s="9" t="s">
        <v>90</v>
      </c>
      <c r="F56" s="9" t="s">
        <v>150</v>
      </c>
      <c r="G56" s="9">
        <v>1214</v>
      </c>
      <c r="H56" s="9">
        <v>1578</v>
      </c>
      <c r="I56" s="9">
        <v>668</v>
      </c>
      <c r="J56" s="10">
        <f t="shared" si="0"/>
        <v>0.550247116968699</v>
      </c>
      <c r="K56" s="9" t="s">
        <v>13</v>
      </c>
      <c r="L56" s="9" t="str">
        <f>VLOOKUP(D:D,门店完成情况!B:J,9,0)</f>
        <v>未完成</v>
      </c>
      <c r="M56" s="9"/>
      <c r="N56" s="12">
        <v>30</v>
      </c>
    </row>
    <row r="57" spans="1:14">
      <c r="A57" s="9">
        <v>55</v>
      </c>
      <c r="B57" s="9">
        <v>11602</v>
      </c>
      <c r="C57" s="9" t="s">
        <v>217</v>
      </c>
      <c r="D57" s="9">
        <v>511</v>
      </c>
      <c r="E57" s="9" t="s">
        <v>90</v>
      </c>
      <c r="F57" s="9" t="s">
        <v>152</v>
      </c>
      <c r="G57" s="9">
        <v>1214</v>
      </c>
      <c r="H57" s="9">
        <v>1578</v>
      </c>
      <c r="I57" s="9">
        <v>974.07</v>
      </c>
      <c r="J57" s="10">
        <f t="shared" si="0"/>
        <v>0.802364085667216</v>
      </c>
      <c r="K57" s="9" t="s">
        <v>13</v>
      </c>
      <c r="L57" s="9" t="str">
        <f>VLOOKUP(D:D,门店完成情况!B:J,9,0)</f>
        <v>未完成</v>
      </c>
      <c r="M57" s="9"/>
      <c r="N57" s="12">
        <v>30</v>
      </c>
    </row>
    <row r="58" spans="1:14">
      <c r="A58" s="9">
        <v>56</v>
      </c>
      <c r="B58" s="9">
        <v>11876</v>
      </c>
      <c r="C58" s="9" t="s">
        <v>218</v>
      </c>
      <c r="D58" s="9">
        <v>511</v>
      </c>
      <c r="E58" s="9" t="s">
        <v>90</v>
      </c>
      <c r="F58" s="9" t="s">
        <v>152</v>
      </c>
      <c r="G58" s="9">
        <v>971.2</v>
      </c>
      <c r="H58" s="9">
        <v>1263.2</v>
      </c>
      <c r="I58" s="9">
        <v>1128.67</v>
      </c>
      <c r="J58" s="10">
        <f t="shared" si="0"/>
        <v>1.16213962108731</v>
      </c>
      <c r="K58" s="9" t="s">
        <v>18</v>
      </c>
      <c r="L58" s="9" t="str">
        <f>VLOOKUP(D:D,门店完成情况!B:J,9,0)</f>
        <v>未完成</v>
      </c>
      <c r="M58" s="9"/>
      <c r="N58" s="9"/>
    </row>
    <row r="59" spans="1:14">
      <c r="A59" s="9">
        <v>57</v>
      </c>
      <c r="B59" s="9">
        <v>11829</v>
      </c>
      <c r="C59" s="9" t="s">
        <v>219</v>
      </c>
      <c r="D59" s="9">
        <v>511</v>
      </c>
      <c r="E59" s="9" t="s">
        <v>90</v>
      </c>
      <c r="F59" s="9" t="s">
        <v>152</v>
      </c>
      <c r="G59" s="9">
        <v>1214</v>
      </c>
      <c r="H59" s="9">
        <v>1578</v>
      </c>
      <c r="I59" s="9">
        <v>771.66</v>
      </c>
      <c r="J59" s="10">
        <f t="shared" si="0"/>
        <v>0.635634266886326</v>
      </c>
      <c r="K59" s="9" t="s">
        <v>13</v>
      </c>
      <c r="L59" s="9" t="str">
        <f>VLOOKUP(D:D,门店完成情况!B:J,9,0)</f>
        <v>未完成</v>
      </c>
      <c r="M59" s="9"/>
      <c r="N59" s="12">
        <v>30</v>
      </c>
    </row>
    <row r="60" spans="1:14">
      <c r="A60" s="9">
        <v>58</v>
      </c>
      <c r="B60" s="9">
        <v>4540</v>
      </c>
      <c r="C60" s="9" t="s">
        <v>220</v>
      </c>
      <c r="D60" s="9">
        <v>754</v>
      </c>
      <c r="E60" s="9" t="s">
        <v>120</v>
      </c>
      <c r="F60" s="9" t="s">
        <v>150</v>
      </c>
      <c r="G60" s="9">
        <v>1050</v>
      </c>
      <c r="H60" s="9">
        <v>1365</v>
      </c>
      <c r="I60" s="9">
        <v>1266.5</v>
      </c>
      <c r="J60" s="10">
        <f t="shared" si="0"/>
        <v>1.20619047619048</v>
      </c>
      <c r="K60" s="9" t="s">
        <v>18</v>
      </c>
      <c r="L60" s="9" t="str">
        <f>VLOOKUP(D:D,门店完成情况!B:J,9,0)</f>
        <v>未完成</v>
      </c>
      <c r="M60" s="9"/>
      <c r="N60" s="9"/>
    </row>
    <row r="61" spans="1:14">
      <c r="A61" s="9">
        <v>59</v>
      </c>
      <c r="B61" s="9">
        <v>10900</v>
      </c>
      <c r="C61" s="9" t="s">
        <v>221</v>
      </c>
      <c r="D61" s="9">
        <v>754</v>
      </c>
      <c r="E61" s="9" t="s">
        <v>120</v>
      </c>
      <c r="F61" s="9" t="s">
        <v>204</v>
      </c>
      <c r="G61" s="9">
        <v>1167</v>
      </c>
      <c r="H61" s="9">
        <v>1517</v>
      </c>
      <c r="I61" s="9">
        <v>864</v>
      </c>
      <c r="J61" s="10">
        <f t="shared" si="0"/>
        <v>0.740359897172236</v>
      </c>
      <c r="K61" s="9" t="s">
        <v>13</v>
      </c>
      <c r="L61" s="9" t="str">
        <f>VLOOKUP(D:D,门店完成情况!B:J,9,0)</f>
        <v>未完成</v>
      </c>
      <c r="M61" s="9"/>
      <c r="N61" s="12">
        <v>30</v>
      </c>
    </row>
    <row r="62" spans="1:14">
      <c r="A62" s="9">
        <v>60</v>
      </c>
      <c r="B62" s="9">
        <v>11949</v>
      </c>
      <c r="C62" s="9" t="s">
        <v>222</v>
      </c>
      <c r="D62" s="9">
        <v>754</v>
      </c>
      <c r="E62" s="9" t="s">
        <v>120</v>
      </c>
      <c r="F62" s="9" t="s">
        <v>204</v>
      </c>
      <c r="G62" s="9">
        <v>1167</v>
      </c>
      <c r="H62" s="9">
        <v>1517</v>
      </c>
      <c r="I62" s="9">
        <v>1240.58</v>
      </c>
      <c r="J62" s="10">
        <f t="shared" si="0"/>
        <v>1.06305055698372</v>
      </c>
      <c r="K62" s="9" t="s">
        <v>18</v>
      </c>
      <c r="L62" s="9" t="str">
        <f>VLOOKUP(D:D,门店完成情况!B:J,9,0)</f>
        <v>未完成</v>
      </c>
      <c r="M62" s="9"/>
      <c r="N62" s="9"/>
    </row>
    <row r="63" spans="1:14">
      <c r="A63" s="9">
        <v>61</v>
      </c>
      <c r="B63" s="9">
        <v>12377</v>
      </c>
      <c r="C63" s="9" t="s">
        <v>223</v>
      </c>
      <c r="D63" s="9">
        <v>754</v>
      </c>
      <c r="E63" s="9" t="s">
        <v>120</v>
      </c>
      <c r="F63" s="9" t="s">
        <v>204</v>
      </c>
      <c r="G63" s="9">
        <v>933.3</v>
      </c>
      <c r="H63" s="9">
        <v>1213.5</v>
      </c>
      <c r="I63" s="9">
        <v>498.65</v>
      </c>
      <c r="J63" s="10">
        <f t="shared" si="0"/>
        <v>0.534286938819243</v>
      </c>
      <c r="K63" s="9" t="s">
        <v>13</v>
      </c>
      <c r="L63" s="9" t="str">
        <f>VLOOKUP(D:D,门店完成情况!B:J,9,0)</f>
        <v>未完成</v>
      </c>
      <c r="M63" s="9"/>
      <c r="N63" s="12">
        <v>30</v>
      </c>
    </row>
    <row r="64" spans="1:14">
      <c r="A64" s="9">
        <v>62</v>
      </c>
      <c r="B64" s="9">
        <v>10218</v>
      </c>
      <c r="C64" s="9" t="s">
        <v>224</v>
      </c>
      <c r="D64" s="9">
        <v>104838</v>
      </c>
      <c r="E64" s="9" t="s">
        <v>135</v>
      </c>
      <c r="F64" s="9" t="s">
        <v>152</v>
      </c>
      <c r="G64" s="9">
        <v>766</v>
      </c>
      <c r="H64" s="9">
        <v>996</v>
      </c>
      <c r="I64" s="9">
        <v>859</v>
      </c>
      <c r="J64" s="10">
        <f t="shared" si="0"/>
        <v>1.12140992167102</v>
      </c>
      <c r="K64" s="9" t="s">
        <v>18</v>
      </c>
      <c r="L64" s="9" t="str">
        <f>VLOOKUP(D:D,门店完成情况!B:J,9,0)</f>
        <v>挑战档</v>
      </c>
      <c r="M64" s="9">
        <f t="shared" ref="M64:M77" si="4">ROUND(I64*0.02,0)</f>
        <v>17</v>
      </c>
      <c r="N64" s="9"/>
    </row>
    <row r="65" spans="1:14">
      <c r="A65" s="9">
        <v>63</v>
      </c>
      <c r="B65" s="9">
        <v>11241</v>
      </c>
      <c r="C65" s="9" t="s">
        <v>225</v>
      </c>
      <c r="D65" s="9">
        <v>104838</v>
      </c>
      <c r="E65" s="9" t="s">
        <v>135</v>
      </c>
      <c r="F65" s="9" t="s">
        <v>150</v>
      </c>
      <c r="G65" s="9">
        <v>689</v>
      </c>
      <c r="H65" s="9">
        <v>896.3</v>
      </c>
      <c r="I65" s="9">
        <v>1422</v>
      </c>
      <c r="J65" s="10">
        <f t="shared" si="0"/>
        <v>2.06386066763425</v>
      </c>
      <c r="K65" s="9" t="s">
        <v>23</v>
      </c>
      <c r="L65" s="9" t="str">
        <f>VLOOKUP(D:D,门店完成情况!B:J,9,0)</f>
        <v>挑战档</v>
      </c>
      <c r="M65" s="9">
        <f t="shared" si="4"/>
        <v>28</v>
      </c>
      <c r="N65" s="9"/>
    </row>
    <row r="66" spans="1:14">
      <c r="A66" s="9">
        <v>64</v>
      </c>
      <c r="B66" s="9">
        <v>12531</v>
      </c>
      <c r="C66" s="9" t="s">
        <v>226</v>
      </c>
      <c r="D66" s="9">
        <v>104838</v>
      </c>
      <c r="E66" s="9" t="s">
        <v>135</v>
      </c>
      <c r="F66" s="9" t="s">
        <v>227</v>
      </c>
      <c r="G66" s="9">
        <v>306.85</v>
      </c>
      <c r="H66" s="9">
        <v>398.5</v>
      </c>
      <c r="I66" s="9">
        <v>457.8</v>
      </c>
      <c r="J66" s="10">
        <f t="shared" si="0"/>
        <v>1.4919341697898</v>
      </c>
      <c r="K66" s="9" t="s">
        <v>23</v>
      </c>
      <c r="L66" s="9" t="str">
        <f>VLOOKUP(D:D,门店完成情况!B:J,9,0)</f>
        <v>挑战档</v>
      </c>
      <c r="M66" s="9">
        <f t="shared" si="4"/>
        <v>9</v>
      </c>
      <c r="N66" s="9"/>
    </row>
    <row r="67" spans="1:14">
      <c r="A67" s="9">
        <v>65</v>
      </c>
      <c r="B67" s="9">
        <v>12539</v>
      </c>
      <c r="C67" s="9" t="s">
        <v>228</v>
      </c>
      <c r="D67" s="9">
        <v>104838</v>
      </c>
      <c r="E67" s="9" t="s">
        <v>135</v>
      </c>
      <c r="F67" s="9" t="s">
        <v>229</v>
      </c>
      <c r="G67" s="9">
        <v>306.85</v>
      </c>
      <c r="H67" s="9">
        <v>398.5</v>
      </c>
      <c r="I67" s="9">
        <v>422.4</v>
      </c>
      <c r="J67" s="10">
        <f t="shared" si="0"/>
        <v>1.37656835587421</v>
      </c>
      <c r="K67" s="9" t="s">
        <v>23</v>
      </c>
      <c r="L67" s="9" t="str">
        <f>VLOOKUP(D:D,门店完成情况!B:J,9,0)</f>
        <v>挑战档</v>
      </c>
      <c r="M67" s="9">
        <f t="shared" si="4"/>
        <v>8</v>
      </c>
      <c r="N67" s="9"/>
    </row>
    <row r="68" spans="1:14">
      <c r="A68" s="9">
        <v>66</v>
      </c>
      <c r="B68" s="9">
        <v>6472</v>
      </c>
      <c r="C68" s="9" t="s">
        <v>230</v>
      </c>
      <c r="D68" s="9">
        <v>104428</v>
      </c>
      <c r="E68" s="9" t="s">
        <v>129</v>
      </c>
      <c r="F68" s="9" t="s">
        <v>150</v>
      </c>
      <c r="G68" s="9">
        <v>525</v>
      </c>
      <c r="H68" s="9">
        <v>732</v>
      </c>
      <c r="I68" s="9">
        <v>967.65</v>
      </c>
      <c r="J68" s="10">
        <f t="shared" ref="J68:J131" si="5">I68/G68</f>
        <v>1.84314285714286</v>
      </c>
      <c r="K68" s="9" t="s">
        <v>23</v>
      </c>
      <c r="L68" s="9" t="str">
        <f>VLOOKUP(D:D,门店完成情况!B:J,9,0)</f>
        <v>挑战档</v>
      </c>
      <c r="M68" s="9">
        <f t="shared" si="4"/>
        <v>19</v>
      </c>
      <c r="N68" s="9"/>
    </row>
    <row r="69" spans="1:14">
      <c r="A69" s="9">
        <v>67</v>
      </c>
      <c r="B69" s="9">
        <v>9841</v>
      </c>
      <c r="C69" s="9" t="s">
        <v>231</v>
      </c>
      <c r="D69" s="9">
        <v>104428</v>
      </c>
      <c r="E69" s="9" t="s">
        <v>129</v>
      </c>
      <c r="F69" s="9" t="s">
        <v>152</v>
      </c>
      <c r="G69" s="9">
        <v>900</v>
      </c>
      <c r="H69" s="9">
        <v>1106</v>
      </c>
      <c r="I69" s="9">
        <v>946.8</v>
      </c>
      <c r="J69" s="10">
        <f t="shared" si="5"/>
        <v>1.052</v>
      </c>
      <c r="K69" s="9" t="s">
        <v>18</v>
      </c>
      <c r="L69" s="9" t="str">
        <f>VLOOKUP(D:D,门店完成情况!B:J,9,0)</f>
        <v>挑战档</v>
      </c>
      <c r="M69" s="9">
        <f t="shared" si="4"/>
        <v>19</v>
      </c>
      <c r="N69" s="9"/>
    </row>
    <row r="70" spans="1:14">
      <c r="A70" s="9">
        <v>68</v>
      </c>
      <c r="B70" s="9">
        <v>11446</v>
      </c>
      <c r="C70" s="9" t="s">
        <v>232</v>
      </c>
      <c r="D70" s="9">
        <v>104428</v>
      </c>
      <c r="E70" s="9" t="s">
        <v>129</v>
      </c>
      <c r="F70" s="9" t="s">
        <v>152</v>
      </c>
      <c r="G70" s="9">
        <v>725.2</v>
      </c>
      <c r="H70" s="9">
        <v>931.2</v>
      </c>
      <c r="I70" s="9">
        <v>1404.02</v>
      </c>
      <c r="J70" s="10">
        <f t="shared" si="5"/>
        <v>1.93604522890237</v>
      </c>
      <c r="K70" s="9" t="s">
        <v>23</v>
      </c>
      <c r="L70" s="9" t="str">
        <f>VLOOKUP(D:D,门店完成情况!B:J,9,0)</f>
        <v>挑战档</v>
      </c>
      <c r="M70" s="9">
        <f t="shared" si="4"/>
        <v>28</v>
      </c>
      <c r="N70" s="9"/>
    </row>
    <row r="71" spans="1:14">
      <c r="A71" s="9">
        <v>69</v>
      </c>
      <c r="B71" s="9">
        <v>12530</v>
      </c>
      <c r="C71" s="9" t="s">
        <v>233</v>
      </c>
      <c r="D71" s="9">
        <v>104428</v>
      </c>
      <c r="E71" s="9" t="s">
        <v>129</v>
      </c>
      <c r="F71" s="9" t="s">
        <v>156</v>
      </c>
      <c r="G71" s="9">
        <v>600</v>
      </c>
      <c r="H71" s="9">
        <v>806</v>
      </c>
      <c r="I71" s="9">
        <v>1232</v>
      </c>
      <c r="J71" s="10">
        <f t="shared" si="5"/>
        <v>2.05333333333333</v>
      </c>
      <c r="K71" s="9" t="s">
        <v>23</v>
      </c>
      <c r="L71" s="9" t="str">
        <f>VLOOKUP(D:D,门店完成情况!B:J,9,0)</f>
        <v>挑战档</v>
      </c>
      <c r="M71" s="9">
        <f t="shared" si="4"/>
        <v>25</v>
      </c>
      <c r="N71" s="9"/>
    </row>
    <row r="72" spans="1:14">
      <c r="A72" s="9">
        <v>70</v>
      </c>
      <c r="B72" s="9">
        <v>4121</v>
      </c>
      <c r="C72" s="9" t="s">
        <v>234</v>
      </c>
      <c r="D72" s="9">
        <v>52</v>
      </c>
      <c r="E72" s="9" t="s">
        <v>126</v>
      </c>
      <c r="F72" s="9" t="s">
        <v>235</v>
      </c>
      <c r="G72" s="9">
        <v>684.5</v>
      </c>
      <c r="H72" s="9">
        <v>869.9</v>
      </c>
      <c r="I72" s="9">
        <v>937</v>
      </c>
      <c r="J72" s="10">
        <f t="shared" si="5"/>
        <v>1.36888239590942</v>
      </c>
      <c r="K72" s="9" t="s">
        <v>23</v>
      </c>
      <c r="L72" s="9" t="str">
        <f>VLOOKUP(D:D,门店完成情况!B:J,9,0)</f>
        <v>挑战档</v>
      </c>
      <c r="M72" s="9">
        <f t="shared" si="4"/>
        <v>19</v>
      </c>
      <c r="N72" s="9"/>
    </row>
    <row r="73" spans="1:14">
      <c r="A73" s="9">
        <v>71</v>
      </c>
      <c r="B73" s="9">
        <v>9983</v>
      </c>
      <c r="C73" s="9" t="s">
        <v>236</v>
      </c>
      <c r="D73" s="9">
        <v>52</v>
      </c>
      <c r="E73" s="9" t="s">
        <v>126</v>
      </c>
      <c r="F73" s="9" t="s">
        <v>150</v>
      </c>
      <c r="G73" s="9">
        <v>684.55</v>
      </c>
      <c r="H73" s="9">
        <v>869.8</v>
      </c>
      <c r="I73" s="9">
        <v>1170.5</v>
      </c>
      <c r="J73" s="10">
        <f t="shared" si="5"/>
        <v>1.70988240449931</v>
      </c>
      <c r="K73" s="9" t="s">
        <v>23</v>
      </c>
      <c r="L73" s="9" t="str">
        <f>VLOOKUP(D:D,门店完成情况!B:J,9,0)</f>
        <v>挑战档</v>
      </c>
      <c r="M73" s="9">
        <f t="shared" si="4"/>
        <v>23</v>
      </c>
      <c r="N73" s="9"/>
    </row>
    <row r="74" spans="1:14">
      <c r="A74" s="9">
        <v>72</v>
      </c>
      <c r="B74" s="9">
        <v>12186</v>
      </c>
      <c r="C74" s="9" t="s">
        <v>237</v>
      </c>
      <c r="D74" s="9">
        <v>52</v>
      </c>
      <c r="E74" s="9" t="s">
        <v>126</v>
      </c>
      <c r="F74" s="9" t="s">
        <v>152</v>
      </c>
      <c r="G74" s="9">
        <v>684.5</v>
      </c>
      <c r="H74" s="9">
        <v>869.9</v>
      </c>
      <c r="I74" s="9">
        <v>1440.8</v>
      </c>
      <c r="J74" s="10">
        <f t="shared" si="5"/>
        <v>2.10489408327246</v>
      </c>
      <c r="K74" s="9" t="s">
        <v>23</v>
      </c>
      <c r="L74" s="9" t="str">
        <f>VLOOKUP(D:D,门店完成情况!B:J,9,0)</f>
        <v>挑战档</v>
      </c>
      <c r="M74" s="9">
        <f t="shared" si="4"/>
        <v>29</v>
      </c>
      <c r="N74" s="9"/>
    </row>
    <row r="75" spans="1:14">
      <c r="A75" s="9">
        <v>73</v>
      </c>
      <c r="B75" s="9">
        <v>12529</v>
      </c>
      <c r="C75" s="9" t="s">
        <v>238</v>
      </c>
      <c r="D75" s="9">
        <v>52</v>
      </c>
      <c r="E75" s="9" t="s">
        <v>126</v>
      </c>
      <c r="F75" s="9" t="s">
        <v>156</v>
      </c>
      <c r="G75" s="9">
        <v>417.85</v>
      </c>
      <c r="H75" s="9">
        <v>603.2</v>
      </c>
      <c r="I75" s="9">
        <v>658</v>
      </c>
      <c r="J75" s="10">
        <f t="shared" si="5"/>
        <v>1.57472777312433</v>
      </c>
      <c r="K75" s="9" t="s">
        <v>23</v>
      </c>
      <c r="L75" s="9" t="str">
        <f>VLOOKUP(D:D,门店完成情况!B:J,9,0)</f>
        <v>挑战档</v>
      </c>
      <c r="M75" s="9">
        <f t="shared" si="4"/>
        <v>13</v>
      </c>
      <c r="N75" s="9"/>
    </row>
    <row r="76" spans="1:14">
      <c r="A76" s="9">
        <v>74</v>
      </c>
      <c r="B76" s="9">
        <v>6492</v>
      </c>
      <c r="C76" s="9" t="s">
        <v>239</v>
      </c>
      <c r="D76" s="9">
        <v>713</v>
      </c>
      <c r="E76" s="9" t="s">
        <v>133</v>
      </c>
      <c r="F76" s="9" t="s">
        <v>150</v>
      </c>
      <c r="G76" s="9">
        <v>600</v>
      </c>
      <c r="H76" s="9">
        <v>850</v>
      </c>
      <c r="I76" s="9">
        <v>931.7</v>
      </c>
      <c r="J76" s="10">
        <f t="shared" si="5"/>
        <v>1.55283333333333</v>
      </c>
      <c r="K76" s="9" t="s">
        <v>23</v>
      </c>
      <c r="L76" s="9" t="str">
        <f>VLOOKUP(D:D,门店完成情况!B:J,9,0)</f>
        <v>挑战档</v>
      </c>
      <c r="M76" s="9">
        <f t="shared" si="4"/>
        <v>19</v>
      </c>
      <c r="N76" s="9"/>
    </row>
    <row r="77" spans="1:14">
      <c r="A77" s="9">
        <v>75</v>
      </c>
      <c r="B77" s="9">
        <v>11961</v>
      </c>
      <c r="C77" s="9" t="s">
        <v>240</v>
      </c>
      <c r="D77" s="9">
        <v>713</v>
      </c>
      <c r="E77" s="9" t="s">
        <v>133</v>
      </c>
      <c r="F77" s="9" t="s">
        <v>152</v>
      </c>
      <c r="G77" s="9">
        <v>936.2</v>
      </c>
      <c r="H77" s="9">
        <v>1147</v>
      </c>
      <c r="I77" s="9">
        <v>1148.68</v>
      </c>
      <c r="J77" s="10">
        <f t="shared" si="5"/>
        <v>1.2269600512711</v>
      </c>
      <c r="K77" s="9" t="s">
        <v>23</v>
      </c>
      <c r="L77" s="9" t="str">
        <f>VLOOKUP(D:D,门店完成情况!B:J,9,0)</f>
        <v>挑战档</v>
      </c>
      <c r="M77" s="9">
        <f t="shared" si="4"/>
        <v>23</v>
      </c>
      <c r="N77" s="9"/>
    </row>
    <row r="78" spans="1:14">
      <c r="A78" s="9">
        <v>76</v>
      </c>
      <c r="B78" s="9">
        <v>6497</v>
      </c>
      <c r="C78" s="9" t="s">
        <v>241</v>
      </c>
      <c r="D78" s="9">
        <v>587</v>
      </c>
      <c r="E78" s="9" t="s">
        <v>127</v>
      </c>
      <c r="F78" s="9" t="s">
        <v>152</v>
      </c>
      <c r="G78" s="9">
        <v>1157</v>
      </c>
      <c r="H78" s="9">
        <v>1488.5</v>
      </c>
      <c r="I78" s="9">
        <v>1493.7</v>
      </c>
      <c r="J78" s="10">
        <f t="shared" si="5"/>
        <v>1.29101123595506</v>
      </c>
      <c r="K78" s="9" t="s">
        <v>23</v>
      </c>
      <c r="L78" s="9" t="str">
        <f>VLOOKUP(D:D,门店完成情况!B:J,9,0)</f>
        <v>基础档</v>
      </c>
      <c r="M78" s="9">
        <f>ROUND(I78*0.01,0)</f>
        <v>15</v>
      </c>
      <c r="N78" s="9"/>
    </row>
    <row r="79" spans="1:14">
      <c r="A79" s="9">
        <v>77</v>
      </c>
      <c r="B79" s="9">
        <v>8073</v>
      </c>
      <c r="C79" s="9" t="s">
        <v>242</v>
      </c>
      <c r="D79" s="9">
        <v>587</v>
      </c>
      <c r="E79" s="9" t="s">
        <v>127</v>
      </c>
      <c r="F79" s="9" t="s">
        <v>150</v>
      </c>
      <c r="G79" s="9">
        <v>1157</v>
      </c>
      <c r="H79" s="9">
        <v>1488.5</v>
      </c>
      <c r="I79" s="9">
        <v>1525.1</v>
      </c>
      <c r="J79" s="10">
        <f t="shared" si="5"/>
        <v>1.31815038893691</v>
      </c>
      <c r="K79" s="9" t="s">
        <v>23</v>
      </c>
      <c r="L79" s="9" t="str">
        <f>VLOOKUP(D:D,门店完成情况!B:J,9,0)</f>
        <v>基础档</v>
      </c>
      <c r="M79" s="9">
        <f>ROUND(I79*0.01,0)</f>
        <v>15</v>
      </c>
      <c r="N79" s="9"/>
    </row>
    <row r="80" spans="1:14">
      <c r="A80" s="9">
        <v>78</v>
      </c>
      <c r="B80" s="9">
        <v>12109</v>
      </c>
      <c r="C80" s="9" t="s">
        <v>236</v>
      </c>
      <c r="D80" s="9">
        <v>587</v>
      </c>
      <c r="E80" s="9" t="s">
        <v>127</v>
      </c>
      <c r="F80" s="9" t="s">
        <v>152</v>
      </c>
      <c r="G80" s="9">
        <v>858</v>
      </c>
      <c r="H80" s="9">
        <v>1158.7</v>
      </c>
      <c r="I80" s="9">
        <v>1034</v>
      </c>
      <c r="J80" s="10">
        <f t="shared" si="5"/>
        <v>1.20512820512821</v>
      </c>
      <c r="K80" s="9" t="s">
        <v>18</v>
      </c>
      <c r="L80" s="9" t="str">
        <f>VLOOKUP(D:D,门店完成情况!B:J,9,0)</f>
        <v>基础档</v>
      </c>
      <c r="M80" s="9">
        <f>ROUND(I80*0.01,0)</f>
        <v>10</v>
      </c>
      <c r="N80" s="9"/>
    </row>
    <row r="81" spans="1:14">
      <c r="A81" s="9">
        <v>79</v>
      </c>
      <c r="B81" s="9">
        <v>12718</v>
      </c>
      <c r="C81" s="9" t="s">
        <v>243</v>
      </c>
      <c r="D81" s="9">
        <v>587</v>
      </c>
      <c r="E81" s="9" t="s">
        <v>127</v>
      </c>
      <c r="F81" s="9" t="s">
        <v>235</v>
      </c>
      <c r="G81" s="9">
        <v>50.8</v>
      </c>
      <c r="H81" s="9">
        <v>54</v>
      </c>
      <c r="I81" s="9">
        <v>60</v>
      </c>
      <c r="J81" s="10">
        <f t="shared" si="5"/>
        <v>1.18110236220472</v>
      </c>
      <c r="K81" s="9" t="s">
        <v>23</v>
      </c>
      <c r="L81" s="9" t="str">
        <f>VLOOKUP(D:D,门店完成情况!B:J,9,0)</f>
        <v>基础档</v>
      </c>
      <c r="M81" s="9">
        <f>ROUND(I81*0.01,0)</f>
        <v>1</v>
      </c>
      <c r="N81" s="9"/>
    </row>
    <row r="82" spans="1:14">
      <c r="A82" s="9">
        <v>80</v>
      </c>
      <c r="B82" s="9">
        <v>6385</v>
      </c>
      <c r="C82" s="9" t="s">
        <v>244</v>
      </c>
      <c r="D82" s="9">
        <v>704</v>
      </c>
      <c r="E82" s="9" t="s">
        <v>128</v>
      </c>
      <c r="F82" s="9" t="s">
        <v>150</v>
      </c>
      <c r="G82" s="9">
        <v>799.4</v>
      </c>
      <c r="H82" s="9">
        <v>1039.8</v>
      </c>
      <c r="I82" s="9">
        <v>1116.59</v>
      </c>
      <c r="J82" s="10">
        <f t="shared" si="5"/>
        <v>1.39678508881661</v>
      </c>
      <c r="K82" s="9" t="s">
        <v>23</v>
      </c>
      <c r="L82" s="9" t="str">
        <f>VLOOKUP(D:D,门店完成情况!B:J,9,0)</f>
        <v>挑战档</v>
      </c>
      <c r="M82" s="9">
        <f t="shared" ref="M82:M96" si="6">ROUND(I82*0.02,0)</f>
        <v>22</v>
      </c>
      <c r="N82" s="9"/>
    </row>
    <row r="83" spans="1:14">
      <c r="A83" s="9">
        <v>81</v>
      </c>
      <c r="B83" s="9">
        <v>6505</v>
      </c>
      <c r="C83" s="9" t="s">
        <v>245</v>
      </c>
      <c r="D83" s="9">
        <v>704</v>
      </c>
      <c r="E83" s="9" t="s">
        <v>128</v>
      </c>
      <c r="F83" s="9" t="s">
        <v>152</v>
      </c>
      <c r="G83" s="9">
        <v>931</v>
      </c>
      <c r="H83" s="9">
        <v>1210</v>
      </c>
      <c r="I83" s="9">
        <v>1370.51</v>
      </c>
      <c r="J83" s="10">
        <f t="shared" si="5"/>
        <v>1.47208378088077</v>
      </c>
      <c r="K83" s="9" t="s">
        <v>23</v>
      </c>
      <c r="L83" s="9" t="str">
        <f>VLOOKUP(D:D,门店完成情况!B:J,9,0)</f>
        <v>挑战档</v>
      </c>
      <c r="M83" s="9">
        <f t="shared" si="6"/>
        <v>27</v>
      </c>
      <c r="N83" s="9"/>
    </row>
    <row r="84" spans="1:14">
      <c r="A84" s="9">
        <v>82</v>
      </c>
      <c r="B84" s="9">
        <v>10953</v>
      </c>
      <c r="C84" s="9" t="s">
        <v>246</v>
      </c>
      <c r="D84" s="9">
        <v>704</v>
      </c>
      <c r="E84" s="9" t="s">
        <v>128</v>
      </c>
      <c r="F84" s="9" t="s">
        <v>152</v>
      </c>
      <c r="G84" s="9">
        <v>931</v>
      </c>
      <c r="H84" s="9">
        <v>1210</v>
      </c>
      <c r="I84" s="9">
        <v>1241.46</v>
      </c>
      <c r="J84" s="10">
        <f t="shared" si="5"/>
        <v>1.3334693877551</v>
      </c>
      <c r="K84" s="9" t="s">
        <v>23</v>
      </c>
      <c r="L84" s="9" t="str">
        <f>VLOOKUP(D:D,门店完成情况!B:J,9,0)</f>
        <v>挑战档</v>
      </c>
      <c r="M84" s="9">
        <f t="shared" si="6"/>
        <v>25</v>
      </c>
      <c r="N84" s="9"/>
    </row>
    <row r="85" spans="1:14">
      <c r="A85" s="9">
        <v>83</v>
      </c>
      <c r="B85" s="9">
        <v>5521</v>
      </c>
      <c r="C85" s="9" t="s">
        <v>247</v>
      </c>
      <c r="D85" s="9">
        <v>738</v>
      </c>
      <c r="E85" s="9" t="s">
        <v>134</v>
      </c>
      <c r="F85" s="9" t="s">
        <v>152</v>
      </c>
      <c r="G85" s="9">
        <v>617.6</v>
      </c>
      <c r="H85" s="9">
        <v>802.1</v>
      </c>
      <c r="I85" s="9">
        <v>887.3</v>
      </c>
      <c r="J85" s="10">
        <f t="shared" si="5"/>
        <v>1.43669041450777</v>
      </c>
      <c r="K85" s="9" t="s">
        <v>23</v>
      </c>
      <c r="L85" s="9" t="str">
        <f>VLOOKUP(D:D,门店完成情况!B:J,9,0)</f>
        <v>挑战档</v>
      </c>
      <c r="M85" s="9">
        <f t="shared" si="6"/>
        <v>18</v>
      </c>
      <c r="N85" s="9"/>
    </row>
    <row r="86" spans="1:14">
      <c r="A86" s="9">
        <v>84</v>
      </c>
      <c r="B86" s="9">
        <v>6506</v>
      </c>
      <c r="C86" s="9" t="s">
        <v>248</v>
      </c>
      <c r="D86" s="9">
        <v>738</v>
      </c>
      <c r="E86" s="9" t="s">
        <v>134</v>
      </c>
      <c r="F86" s="9" t="s">
        <v>150</v>
      </c>
      <c r="G86" s="9">
        <v>772</v>
      </c>
      <c r="H86" s="9">
        <v>1004</v>
      </c>
      <c r="I86" s="9">
        <v>1226.31</v>
      </c>
      <c r="J86" s="10">
        <f t="shared" si="5"/>
        <v>1.58848445595855</v>
      </c>
      <c r="K86" s="9" t="s">
        <v>23</v>
      </c>
      <c r="L86" s="9" t="str">
        <f>VLOOKUP(D:D,门店完成情况!B:J,9,0)</f>
        <v>挑战档</v>
      </c>
      <c r="M86" s="9">
        <f t="shared" si="6"/>
        <v>25</v>
      </c>
      <c r="N86" s="9"/>
    </row>
    <row r="87" spans="1:14">
      <c r="A87" s="9">
        <v>85</v>
      </c>
      <c r="B87" s="9">
        <v>11987</v>
      </c>
      <c r="C87" s="9" t="s">
        <v>249</v>
      </c>
      <c r="D87" s="9">
        <v>738</v>
      </c>
      <c r="E87" s="9" t="s">
        <v>134</v>
      </c>
      <c r="F87" s="9" t="s">
        <v>152</v>
      </c>
      <c r="G87" s="9">
        <v>772</v>
      </c>
      <c r="H87" s="9">
        <v>1004</v>
      </c>
      <c r="I87" s="9">
        <v>1065.33</v>
      </c>
      <c r="J87" s="10">
        <f t="shared" si="5"/>
        <v>1.37996113989637</v>
      </c>
      <c r="K87" s="9" t="s">
        <v>23</v>
      </c>
      <c r="L87" s="9" t="str">
        <f>VLOOKUP(D:D,门店完成情况!B:J,9,0)</f>
        <v>挑战档</v>
      </c>
      <c r="M87" s="9">
        <f t="shared" si="6"/>
        <v>21</v>
      </c>
      <c r="N87" s="9"/>
    </row>
    <row r="88" spans="1:14">
      <c r="A88" s="9">
        <v>86</v>
      </c>
      <c r="B88" s="9">
        <v>9527</v>
      </c>
      <c r="C88" s="9" t="s">
        <v>250</v>
      </c>
      <c r="D88" s="9">
        <v>710</v>
      </c>
      <c r="E88" s="9" t="s">
        <v>132</v>
      </c>
      <c r="F88" s="9" t="s">
        <v>150</v>
      </c>
      <c r="G88" s="9">
        <v>744.7</v>
      </c>
      <c r="H88" s="9">
        <v>967.9</v>
      </c>
      <c r="I88" s="9">
        <v>1205</v>
      </c>
      <c r="J88" s="10">
        <f t="shared" si="5"/>
        <v>1.61810124882503</v>
      </c>
      <c r="K88" s="9" t="s">
        <v>23</v>
      </c>
      <c r="L88" s="9" t="str">
        <f>VLOOKUP(D:D,门店完成情况!B:J,9,0)</f>
        <v>挑战档</v>
      </c>
      <c r="M88" s="9">
        <f t="shared" si="6"/>
        <v>24</v>
      </c>
      <c r="N88" s="9"/>
    </row>
    <row r="89" spans="1:14">
      <c r="A89" s="9">
        <v>87</v>
      </c>
      <c r="B89" s="9">
        <v>11459</v>
      </c>
      <c r="C89" s="9" t="s">
        <v>251</v>
      </c>
      <c r="D89" s="9">
        <v>710</v>
      </c>
      <c r="E89" s="9" t="s">
        <v>132</v>
      </c>
      <c r="F89" s="9" t="s">
        <v>152</v>
      </c>
      <c r="G89" s="9">
        <v>743</v>
      </c>
      <c r="H89" s="9">
        <v>966</v>
      </c>
      <c r="I89" s="9">
        <v>1064.3</v>
      </c>
      <c r="J89" s="10">
        <f t="shared" si="5"/>
        <v>1.43243606998654</v>
      </c>
      <c r="K89" s="9" t="s">
        <v>23</v>
      </c>
      <c r="L89" s="9" t="str">
        <f>VLOOKUP(D:D,门店完成情况!B:J,9,0)</f>
        <v>挑战档</v>
      </c>
      <c r="M89" s="9">
        <f t="shared" si="6"/>
        <v>21</v>
      </c>
      <c r="N89" s="9"/>
    </row>
    <row r="90" spans="1:14">
      <c r="A90" s="9">
        <v>88</v>
      </c>
      <c r="B90" s="9">
        <v>11985</v>
      </c>
      <c r="C90" s="9" t="s">
        <v>252</v>
      </c>
      <c r="D90" s="9">
        <v>710</v>
      </c>
      <c r="E90" s="9" t="s">
        <v>132</v>
      </c>
      <c r="F90" s="9" t="s">
        <v>152</v>
      </c>
      <c r="G90" s="9">
        <v>743</v>
      </c>
      <c r="H90" s="9">
        <v>966</v>
      </c>
      <c r="I90" s="9">
        <v>1063.5</v>
      </c>
      <c r="J90" s="10">
        <f t="shared" si="5"/>
        <v>1.43135935397039</v>
      </c>
      <c r="K90" s="9" t="s">
        <v>23</v>
      </c>
      <c r="L90" s="9" t="str">
        <f>VLOOKUP(D:D,门店完成情况!B:J,9,0)</f>
        <v>挑战档</v>
      </c>
      <c r="M90" s="9">
        <f t="shared" si="6"/>
        <v>21</v>
      </c>
      <c r="N90" s="9"/>
    </row>
    <row r="91" spans="1:14">
      <c r="A91" s="9">
        <v>89</v>
      </c>
      <c r="B91" s="9">
        <v>6121</v>
      </c>
      <c r="C91" s="9" t="s">
        <v>253</v>
      </c>
      <c r="D91" s="9">
        <v>706</v>
      </c>
      <c r="E91" s="9" t="s">
        <v>131</v>
      </c>
      <c r="F91" s="9" t="s">
        <v>152</v>
      </c>
      <c r="G91" s="9">
        <v>852.4</v>
      </c>
      <c r="H91" s="9">
        <v>1108</v>
      </c>
      <c r="I91" s="9">
        <v>1162.6</v>
      </c>
      <c r="J91" s="10">
        <f t="shared" si="5"/>
        <v>1.36391365556077</v>
      </c>
      <c r="K91" s="9" t="s">
        <v>23</v>
      </c>
      <c r="L91" s="9" t="str">
        <f>VLOOKUP(D:D,门店完成情况!B:J,9,0)</f>
        <v>挑战档</v>
      </c>
      <c r="M91" s="9">
        <f t="shared" si="6"/>
        <v>23</v>
      </c>
      <c r="N91" s="9"/>
    </row>
    <row r="92" spans="1:14">
      <c r="A92" s="9">
        <v>90</v>
      </c>
      <c r="B92" s="9">
        <v>9731</v>
      </c>
      <c r="C92" s="9" t="s">
        <v>254</v>
      </c>
      <c r="D92" s="9">
        <v>706</v>
      </c>
      <c r="E92" s="9" t="s">
        <v>131</v>
      </c>
      <c r="F92" s="9" t="s">
        <v>150</v>
      </c>
      <c r="G92" s="9">
        <v>767.3</v>
      </c>
      <c r="H92" s="9">
        <v>997.7</v>
      </c>
      <c r="I92" s="9">
        <v>1100.4</v>
      </c>
      <c r="J92" s="10">
        <f t="shared" si="5"/>
        <v>1.43411964029715</v>
      </c>
      <c r="K92" s="9" t="s">
        <v>23</v>
      </c>
      <c r="L92" s="9" t="str">
        <f>VLOOKUP(D:D,门店完成情况!B:J,9,0)</f>
        <v>挑战档</v>
      </c>
      <c r="M92" s="9">
        <f t="shared" si="6"/>
        <v>22</v>
      </c>
      <c r="N92" s="9"/>
    </row>
    <row r="93" spans="1:14">
      <c r="A93" s="9">
        <v>91</v>
      </c>
      <c r="B93" s="9">
        <v>10772</v>
      </c>
      <c r="C93" s="9" t="s">
        <v>255</v>
      </c>
      <c r="D93" s="9">
        <v>706</v>
      </c>
      <c r="E93" s="9" t="s">
        <v>131</v>
      </c>
      <c r="F93" s="9" t="s">
        <v>152</v>
      </c>
      <c r="G93" s="9">
        <v>852.4</v>
      </c>
      <c r="H93" s="9">
        <v>1108</v>
      </c>
      <c r="I93" s="9">
        <v>1157.01</v>
      </c>
      <c r="J93" s="10">
        <f t="shared" si="5"/>
        <v>1.35735570154857</v>
      </c>
      <c r="K93" s="9" t="s">
        <v>23</v>
      </c>
      <c r="L93" s="9" t="str">
        <f>VLOOKUP(D:D,门店完成情况!B:J,9,0)</f>
        <v>挑战档</v>
      </c>
      <c r="M93" s="9">
        <f t="shared" si="6"/>
        <v>23</v>
      </c>
      <c r="N93" s="9"/>
    </row>
    <row r="94" spans="1:14">
      <c r="A94" s="9">
        <v>92</v>
      </c>
      <c r="B94" s="9">
        <v>8594</v>
      </c>
      <c r="C94" s="9" t="s">
        <v>256</v>
      </c>
      <c r="D94" s="9">
        <v>351</v>
      </c>
      <c r="E94" s="9" t="s">
        <v>123</v>
      </c>
      <c r="F94" s="9" t="s">
        <v>150</v>
      </c>
      <c r="G94" s="9">
        <v>820.4</v>
      </c>
      <c r="H94" s="9">
        <v>1291.5</v>
      </c>
      <c r="I94" s="9">
        <v>1282.03</v>
      </c>
      <c r="J94" s="10">
        <f t="shared" si="5"/>
        <v>1.56268893222818</v>
      </c>
      <c r="K94" s="9" t="s">
        <v>18</v>
      </c>
      <c r="L94" s="9" t="str">
        <f>VLOOKUP(D:D,门店完成情况!B:J,9,0)</f>
        <v>挑战档</v>
      </c>
      <c r="M94" s="9">
        <f t="shared" si="6"/>
        <v>26</v>
      </c>
      <c r="N94" s="9"/>
    </row>
    <row r="95" spans="1:14">
      <c r="A95" s="9">
        <v>93</v>
      </c>
      <c r="B95" s="9">
        <v>8606</v>
      </c>
      <c r="C95" s="9" t="s">
        <v>257</v>
      </c>
      <c r="D95" s="9">
        <v>351</v>
      </c>
      <c r="E95" s="9" t="s">
        <v>123</v>
      </c>
      <c r="F95" s="9" t="s">
        <v>152</v>
      </c>
      <c r="G95" s="9">
        <v>820.4</v>
      </c>
      <c r="H95" s="9">
        <v>1291.5</v>
      </c>
      <c r="I95" s="9">
        <v>1673.98</v>
      </c>
      <c r="J95" s="10">
        <f t="shared" si="5"/>
        <v>2.04044368600683</v>
      </c>
      <c r="K95" s="9" t="s">
        <v>23</v>
      </c>
      <c r="L95" s="9" t="str">
        <f>VLOOKUP(D:D,门店完成情况!B:J,9,0)</f>
        <v>挑战档</v>
      </c>
      <c r="M95" s="9">
        <f t="shared" si="6"/>
        <v>33</v>
      </c>
      <c r="N95" s="9"/>
    </row>
    <row r="96" spans="1:14">
      <c r="A96" s="9">
        <v>94</v>
      </c>
      <c r="B96" s="9">
        <v>11256</v>
      </c>
      <c r="C96" s="9" t="s">
        <v>258</v>
      </c>
      <c r="D96" s="9">
        <v>351</v>
      </c>
      <c r="E96" s="9" t="s">
        <v>123</v>
      </c>
      <c r="F96" s="9" t="s">
        <v>152</v>
      </c>
      <c r="G96" s="9">
        <v>1500</v>
      </c>
      <c r="H96" s="9">
        <v>1500</v>
      </c>
      <c r="I96" s="9">
        <v>1951.3</v>
      </c>
      <c r="J96" s="10">
        <f t="shared" si="5"/>
        <v>1.30086666666667</v>
      </c>
      <c r="K96" s="9" t="s">
        <v>23</v>
      </c>
      <c r="L96" s="9" t="str">
        <f>VLOOKUP(D:D,门店完成情况!B:J,9,0)</f>
        <v>挑战档</v>
      </c>
      <c r="M96" s="9">
        <f t="shared" si="6"/>
        <v>39</v>
      </c>
      <c r="N96" s="9"/>
    </row>
    <row r="97" spans="1:14">
      <c r="A97" s="9">
        <v>95</v>
      </c>
      <c r="B97" s="9">
        <v>11318</v>
      </c>
      <c r="C97" s="9" t="s">
        <v>259</v>
      </c>
      <c r="D97" s="9">
        <v>752</v>
      </c>
      <c r="E97" s="9" t="s">
        <v>43</v>
      </c>
      <c r="F97" s="9" t="s">
        <v>150</v>
      </c>
      <c r="G97" s="9">
        <v>889.25</v>
      </c>
      <c r="H97" s="9">
        <v>1156</v>
      </c>
      <c r="I97" s="9">
        <v>739.8</v>
      </c>
      <c r="J97" s="10">
        <f t="shared" si="5"/>
        <v>0.831937025583357</v>
      </c>
      <c r="K97" s="9" t="s">
        <v>13</v>
      </c>
      <c r="L97" s="9" t="str">
        <f>VLOOKUP(D:D,门店完成情况!B:J,9,0)</f>
        <v>未完成</v>
      </c>
      <c r="M97" s="9"/>
      <c r="N97" s="12">
        <v>30</v>
      </c>
    </row>
    <row r="98" spans="1:14">
      <c r="A98" s="9">
        <v>96</v>
      </c>
      <c r="B98" s="9">
        <v>12054</v>
      </c>
      <c r="C98" s="9" t="s">
        <v>260</v>
      </c>
      <c r="D98" s="9">
        <v>752</v>
      </c>
      <c r="E98" s="9" t="s">
        <v>43</v>
      </c>
      <c r="F98" s="9" t="s">
        <v>152</v>
      </c>
      <c r="G98" s="9">
        <v>889.25</v>
      </c>
      <c r="H98" s="9">
        <v>1156</v>
      </c>
      <c r="I98" s="9">
        <v>963.84</v>
      </c>
      <c r="J98" s="10">
        <f t="shared" si="5"/>
        <v>1.08387967388249</v>
      </c>
      <c r="K98" s="9" t="s">
        <v>18</v>
      </c>
      <c r="L98" s="9" t="str">
        <f>VLOOKUP(D:D,门店完成情况!B:J,9,0)</f>
        <v>未完成</v>
      </c>
      <c r="M98" s="9"/>
      <c r="N98" s="9"/>
    </row>
    <row r="99" spans="1:14">
      <c r="A99" s="9">
        <v>97</v>
      </c>
      <c r="B99" s="9">
        <v>12448</v>
      </c>
      <c r="C99" s="9" t="s">
        <v>261</v>
      </c>
      <c r="D99" s="9">
        <v>752</v>
      </c>
      <c r="E99" s="9" t="s">
        <v>43</v>
      </c>
      <c r="F99" s="9" t="s">
        <v>262</v>
      </c>
      <c r="G99" s="9">
        <v>666.9</v>
      </c>
      <c r="H99" s="9">
        <v>867</v>
      </c>
      <c r="I99" s="9">
        <v>201</v>
      </c>
      <c r="J99" s="10">
        <f t="shared" si="5"/>
        <v>0.301394511920828</v>
      </c>
      <c r="K99" s="9" t="s">
        <v>13</v>
      </c>
      <c r="L99" s="9" t="str">
        <f>VLOOKUP(D:D,门店完成情况!B:J,9,0)</f>
        <v>未完成</v>
      </c>
      <c r="M99" s="9"/>
      <c r="N99" s="11">
        <v>15</v>
      </c>
    </row>
    <row r="100" spans="1:14">
      <c r="A100" s="9">
        <v>98</v>
      </c>
      <c r="B100" s="9">
        <v>6148</v>
      </c>
      <c r="C100" s="9" t="s">
        <v>263</v>
      </c>
      <c r="D100" s="9">
        <v>594</v>
      </c>
      <c r="E100" s="9" t="s">
        <v>117</v>
      </c>
      <c r="F100" s="9" t="s">
        <v>264</v>
      </c>
      <c r="G100" s="9">
        <v>919.4</v>
      </c>
      <c r="H100" s="9">
        <v>1195.2</v>
      </c>
      <c r="I100" s="9">
        <v>1888.68</v>
      </c>
      <c r="J100" s="10">
        <f t="shared" si="5"/>
        <v>2.05425277354797</v>
      </c>
      <c r="K100" s="9" t="s">
        <v>23</v>
      </c>
      <c r="L100" s="9" t="str">
        <f>VLOOKUP(D:D,门店完成情况!B:J,9,0)</f>
        <v>挑战档</v>
      </c>
      <c r="M100" s="9">
        <f>ROUND(I100*0.02,0)</f>
        <v>38</v>
      </c>
      <c r="N100" s="9"/>
    </row>
    <row r="101" spans="1:14">
      <c r="A101" s="9">
        <v>99</v>
      </c>
      <c r="B101" s="9">
        <v>6232</v>
      </c>
      <c r="C101" s="9" t="s">
        <v>265</v>
      </c>
      <c r="D101" s="9">
        <v>594</v>
      </c>
      <c r="E101" s="9" t="s">
        <v>117</v>
      </c>
      <c r="F101" s="9" t="s">
        <v>182</v>
      </c>
      <c r="G101" s="9">
        <v>1103.2</v>
      </c>
      <c r="H101" s="9">
        <v>1434.2</v>
      </c>
      <c r="I101" s="9">
        <v>1023</v>
      </c>
      <c r="J101" s="10">
        <f t="shared" si="5"/>
        <v>0.927302393038434</v>
      </c>
      <c r="K101" s="9" t="s">
        <v>13</v>
      </c>
      <c r="L101" s="9" t="str">
        <f>VLOOKUP(D:D,门店完成情况!B:J,9,0)</f>
        <v>挑战档</v>
      </c>
      <c r="M101" s="9">
        <f>ROUND(I101*0.02,0)</f>
        <v>20</v>
      </c>
      <c r="N101" s="12">
        <v>30</v>
      </c>
    </row>
    <row r="102" spans="1:14">
      <c r="A102" s="9">
        <v>100</v>
      </c>
      <c r="B102" s="9">
        <v>11012</v>
      </c>
      <c r="C102" s="9" t="s">
        <v>266</v>
      </c>
      <c r="D102" s="9">
        <v>107728</v>
      </c>
      <c r="E102" s="9" t="s">
        <v>119</v>
      </c>
      <c r="F102" s="9" t="s">
        <v>150</v>
      </c>
      <c r="G102" s="9">
        <v>708.5</v>
      </c>
      <c r="H102" s="9">
        <v>921</v>
      </c>
      <c r="I102" s="9">
        <v>730.4</v>
      </c>
      <c r="J102" s="10">
        <f t="shared" si="5"/>
        <v>1.03091037402964</v>
      </c>
      <c r="K102" s="9" t="s">
        <v>18</v>
      </c>
      <c r="L102" s="9" t="str">
        <f>VLOOKUP(D:D,门店完成情况!B:J,9,0)</f>
        <v>基础档</v>
      </c>
      <c r="M102" s="9">
        <f>ROUND(I102*0.01,0)</f>
        <v>7</v>
      </c>
      <c r="N102" s="9"/>
    </row>
    <row r="103" spans="1:14">
      <c r="A103" s="9">
        <v>101</v>
      </c>
      <c r="B103" s="9">
        <v>12094</v>
      </c>
      <c r="C103" s="9" t="s">
        <v>267</v>
      </c>
      <c r="D103" s="9">
        <v>107728</v>
      </c>
      <c r="E103" s="9" t="s">
        <v>119</v>
      </c>
      <c r="F103" s="9" t="s">
        <v>152</v>
      </c>
      <c r="G103" s="9">
        <v>787.2</v>
      </c>
      <c r="H103" s="9">
        <v>1023.3</v>
      </c>
      <c r="I103" s="9">
        <v>1118.95</v>
      </c>
      <c r="J103" s="10">
        <f t="shared" si="5"/>
        <v>1.42143038617886</v>
      </c>
      <c r="K103" s="9" t="s">
        <v>23</v>
      </c>
      <c r="L103" s="9" t="str">
        <f>VLOOKUP(D:D,门店完成情况!B:J,9,0)</f>
        <v>基础档</v>
      </c>
      <c r="M103" s="9">
        <f>ROUND(I103*0.01,0)</f>
        <v>11</v>
      </c>
      <c r="N103" s="9"/>
    </row>
    <row r="104" spans="1:14">
      <c r="A104" s="9">
        <v>102</v>
      </c>
      <c r="B104" s="9">
        <v>12532</v>
      </c>
      <c r="C104" s="9" t="s">
        <v>268</v>
      </c>
      <c r="D104" s="9">
        <v>107728</v>
      </c>
      <c r="E104" s="9" t="s">
        <v>119</v>
      </c>
      <c r="F104" s="9" t="s">
        <v>156</v>
      </c>
      <c r="G104" s="9">
        <v>314.9</v>
      </c>
      <c r="H104" s="9">
        <v>409.4</v>
      </c>
      <c r="I104" s="9">
        <v>204</v>
      </c>
      <c r="J104" s="10">
        <f t="shared" si="5"/>
        <v>0.647824706255954</v>
      </c>
      <c r="K104" s="9" t="s">
        <v>13</v>
      </c>
      <c r="L104" s="9" t="str">
        <f>VLOOKUP(D:D,门店完成情况!B:J,9,0)</f>
        <v>基础档</v>
      </c>
      <c r="M104" s="9">
        <f>ROUND(I104*0.01,0)</f>
        <v>2</v>
      </c>
      <c r="N104" s="11">
        <v>15</v>
      </c>
    </row>
    <row r="105" spans="1:14">
      <c r="A105" s="9">
        <v>103</v>
      </c>
      <c r="B105" s="9">
        <v>7687</v>
      </c>
      <c r="C105" s="9" t="s">
        <v>269</v>
      </c>
      <c r="D105" s="9">
        <v>549</v>
      </c>
      <c r="E105" s="9" t="s">
        <v>114</v>
      </c>
      <c r="F105" s="9" t="s">
        <v>152</v>
      </c>
      <c r="G105" s="9">
        <v>968</v>
      </c>
      <c r="H105" s="9">
        <v>1258</v>
      </c>
      <c r="I105" s="9">
        <v>1208</v>
      </c>
      <c r="J105" s="10">
        <f t="shared" si="5"/>
        <v>1.24793388429752</v>
      </c>
      <c r="K105" s="9" t="s">
        <v>18</v>
      </c>
      <c r="L105" s="9" t="str">
        <f>VLOOKUP(D:D,门店完成情况!B:J,9,0)</f>
        <v>挑战档</v>
      </c>
      <c r="M105" s="9">
        <f>ROUND(I105*0.02,0)</f>
        <v>24</v>
      </c>
      <c r="N105" s="9"/>
    </row>
    <row r="106" spans="1:14">
      <c r="A106" s="9">
        <v>104</v>
      </c>
      <c r="B106" s="9">
        <v>7947</v>
      </c>
      <c r="C106" s="9" t="s">
        <v>270</v>
      </c>
      <c r="D106" s="9">
        <v>549</v>
      </c>
      <c r="E106" s="9" t="s">
        <v>114</v>
      </c>
      <c r="F106" s="9" t="s">
        <v>150</v>
      </c>
      <c r="G106" s="9">
        <v>872</v>
      </c>
      <c r="H106" s="9">
        <v>1134</v>
      </c>
      <c r="I106" s="9">
        <v>1604.4</v>
      </c>
      <c r="J106" s="10">
        <f t="shared" si="5"/>
        <v>1.83990825688073</v>
      </c>
      <c r="K106" s="9" t="s">
        <v>23</v>
      </c>
      <c r="L106" s="9" t="str">
        <f>VLOOKUP(D:D,门店完成情况!B:J,9,0)</f>
        <v>挑战档</v>
      </c>
      <c r="M106" s="9">
        <f>ROUND(I106*0.02,0)</f>
        <v>32</v>
      </c>
      <c r="N106" s="9"/>
    </row>
    <row r="107" spans="1:14">
      <c r="A107" s="9">
        <v>105</v>
      </c>
      <c r="B107" s="9">
        <v>12184</v>
      </c>
      <c r="C107" s="9" t="s">
        <v>271</v>
      </c>
      <c r="D107" s="9">
        <v>549</v>
      </c>
      <c r="E107" s="9" t="s">
        <v>114</v>
      </c>
      <c r="F107" s="9" t="s">
        <v>272</v>
      </c>
      <c r="G107" s="9">
        <v>774.5</v>
      </c>
      <c r="H107" s="9">
        <v>1007</v>
      </c>
      <c r="I107" s="9">
        <v>1233.31</v>
      </c>
      <c r="J107" s="10">
        <f t="shared" si="5"/>
        <v>1.59239509360878</v>
      </c>
      <c r="K107" s="9" t="s">
        <v>23</v>
      </c>
      <c r="L107" s="9" t="str">
        <f>VLOOKUP(D:D,门店完成情况!B:J,9,0)</f>
        <v>挑战档</v>
      </c>
      <c r="M107" s="9">
        <f>ROUND(I107*0.02,0)</f>
        <v>25</v>
      </c>
      <c r="N107" s="9"/>
    </row>
    <row r="108" spans="1:14">
      <c r="A108" s="9">
        <v>106</v>
      </c>
      <c r="B108" s="9">
        <v>12538</v>
      </c>
      <c r="C108" s="9" t="s">
        <v>273</v>
      </c>
      <c r="D108" s="9">
        <v>549</v>
      </c>
      <c r="E108" s="9" t="s">
        <v>114</v>
      </c>
      <c r="F108" s="9" t="s">
        <v>274</v>
      </c>
      <c r="G108" s="9">
        <v>387.2</v>
      </c>
      <c r="H108" s="9">
        <v>503.3</v>
      </c>
      <c r="I108" s="9">
        <v>531</v>
      </c>
      <c r="J108" s="10">
        <f t="shared" si="5"/>
        <v>1.37138429752066</v>
      </c>
      <c r="K108" s="9" t="s">
        <v>23</v>
      </c>
      <c r="L108" s="9" t="str">
        <f>VLOOKUP(D:D,门店完成情况!B:J,9,0)</f>
        <v>挑战档</v>
      </c>
      <c r="M108" s="9">
        <f>ROUND(I108*0.02,0)</f>
        <v>11</v>
      </c>
      <c r="N108" s="9"/>
    </row>
    <row r="109" spans="1:14">
      <c r="A109" s="9">
        <v>107</v>
      </c>
      <c r="B109" s="9">
        <v>6537</v>
      </c>
      <c r="C109" s="9" t="s">
        <v>275</v>
      </c>
      <c r="D109" s="9">
        <v>748</v>
      </c>
      <c r="E109" s="9" t="s">
        <v>112</v>
      </c>
      <c r="F109" s="9" t="s">
        <v>276</v>
      </c>
      <c r="G109" s="9">
        <v>1466.5</v>
      </c>
      <c r="H109" s="9">
        <v>1906.5</v>
      </c>
      <c r="I109" s="9">
        <v>907.91</v>
      </c>
      <c r="J109" s="10">
        <f t="shared" si="5"/>
        <v>0.619099897715649</v>
      </c>
      <c r="K109" s="9" t="s">
        <v>13</v>
      </c>
      <c r="L109" s="9" t="str">
        <f>VLOOKUP(D:D,门店完成情况!B:J,9,0)</f>
        <v>未完成</v>
      </c>
      <c r="M109" s="9"/>
      <c r="N109" s="12">
        <v>30</v>
      </c>
    </row>
    <row r="110" spans="1:14">
      <c r="A110" s="9">
        <v>108</v>
      </c>
      <c r="B110" s="9">
        <v>11903</v>
      </c>
      <c r="C110" s="9" t="s">
        <v>277</v>
      </c>
      <c r="D110" s="9">
        <v>748</v>
      </c>
      <c r="E110" s="9" t="s">
        <v>112</v>
      </c>
      <c r="F110" s="9" t="s">
        <v>152</v>
      </c>
      <c r="G110" s="9">
        <v>1629.6</v>
      </c>
      <c r="H110" s="9">
        <v>2118.4</v>
      </c>
      <c r="I110" s="9">
        <v>1529.3</v>
      </c>
      <c r="J110" s="10">
        <f t="shared" si="5"/>
        <v>0.938451153657339</v>
      </c>
      <c r="K110" s="9" t="s">
        <v>13</v>
      </c>
      <c r="L110" s="9" t="str">
        <f>VLOOKUP(D:D,门店完成情况!B:J,9,0)</f>
        <v>未完成</v>
      </c>
      <c r="M110" s="9"/>
      <c r="N110" s="12">
        <v>30</v>
      </c>
    </row>
    <row r="111" spans="1:14">
      <c r="A111" s="9">
        <v>109</v>
      </c>
      <c r="B111" s="9">
        <v>4028</v>
      </c>
      <c r="C111" s="9" t="s">
        <v>278</v>
      </c>
      <c r="D111" s="9">
        <v>746</v>
      </c>
      <c r="E111" s="9" t="s">
        <v>110</v>
      </c>
      <c r="F111" s="9" t="s">
        <v>150</v>
      </c>
      <c r="G111" s="9">
        <v>1257.9</v>
      </c>
      <c r="H111" s="9">
        <v>1636</v>
      </c>
      <c r="I111" s="9">
        <v>1424.4</v>
      </c>
      <c r="J111" s="10">
        <f t="shared" si="5"/>
        <v>1.13236346291438</v>
      </c>
      <c r="K111" s="9" t="s">
        <v>18</v>
      </c>
      <c r="L111" s="9" t="str">
        <f>VLOOKUP(D:D,门店完成情况!B:J,9,0)</f>
        <v>基础档</v>
      </c>
      <c r="M111" s="9">
        <f>ROUND(I111*0.01,0)</f>
        <v>14</v>
      </c>
      <c r="N111" s="9"/>
    </row>
    <row r="112" spans="1:14">
      <c r="A112" s="9">
        <v>110</v>
      </c>
      <c r="B112" s="9">
        <v>7386</v>
      </c>
      <c r="C112" s="9" t="s">
        <v>279</v>
      </c>
      <c r="D112" s="9">
        <v>746</v>
      </c>
      <c r="E112" s="9" t="s">
        <v>110</v>
      </c>
      <c r="F112" s="9" t="s">
        <v>152</v>
      </c>
      <c r="G112" s="9">
        <v>1257.9</v>
      </c>
      <c r="H112" s="9">
        <v>1636</v>
      </c>
      <c r="I112" s="9">
        <v>1445.2</v>
      </c>
      <c r="J112" s="10">
        <f t="shared" si="5"/>
        <v>1.14889895858176</v>
      </c>
      <c r="K112" s="9" t="s">
        <v>18</v>
      </c>
      <c r="L112" s="9" t="str">
        <f>VLOOKUP(D:D,门店完成情况!B:J,9,0)</f>
        <v>基础档</v>
      </c>
      <c r="M112" s="9">
        <f>ROUND(I112*0.01,0)</f>
        <v>14</v>
      </c>
      <c r="N112" s="9"/>
    </row>
    <row r="113" spans="1:14">
      <c r="A113" s="9">
        <v>111</v>
      </c>
      <c r="B113" s="9">
        <v>8068</v>
      </c>
      <c r="C113" s="9" t="s">
        <v>280</v>
      </c>
      <c r="D113" s="9">
        <v>746</v>
      </c>
      <c r="E113" s="9" t="s">
        <v>110</v>
      </c>
      <c r="F113" s="9" t="s">
        <v>152</v>
      </c>
      <c r="G113" s="9">
        <v>1257.9</v>
      </c>
      <c r="H113" s="9">
        <v>1636</v>
      </c>
      <c r="I113" s="9">
        <v>1285.48</v>
      </c>
      <c r="J113" s="10">
        <f t="shared" si="5"/>
        <v>1.02192543127435</v>
      </c>
      <c r="K113" s="9" t="s">
        <v>18</v>
      </c>
      <c r="L113" s="9" t="str">
        <f>VLOOKUP(D:D,门店完成情况!B:J,9,0)</f>
        <v>基础档</v>
      </c>
      <c r="M113" s="9">
        <f>ROUND(I113*0.01,0)</f>
        <v>13</v>
      </c>
      <c r="N113" s="9"/>
    </row>
    <row r="114" spans="1:14">
      <c r="A114" s="9">
        <v>112</v>
      </c>
      <c r="B114" s="9">
        <v>12113</v>
      </c>
      <c r="C114" s="9" t="s">
        <v>281</v>
      </c>
      <c r="D114" s="9">
        <v>746</v>
      </c>
      <c r="E114" s="9" t="s">
        <v>110</v>
      </c>
      <c r="F114" s="9" t="s">
        <v>152</v>
      </c>
      <c r="G114" s="9">
        <v>1257.9</v>
      </c>
      <c r="H114" s="9">
        <v>1633</v>
      </c>
      <c r="I114" s="9">
        <v>1131.8</v>
      </c>
      <c r="J114" s="10">
        <f t="shared" si="5"/>
        <v>0.899753557516496</v>
      </c>
      <c r="K114" s="9" t="s">
        <v>13</v>
      </c>
      <c r="L114" s="9" t="str">
        <f>VLOOKUP(D:D,门店完成情况!B:J,9,0)</f>
        <v>基础档</v>
      </c>
      <c r="M114" s="9">
        <f>ROUND(I114*0.01,0)</f>
        <v>11</v>
      </c>
      <c r="N114" s="12">
        <v>30</v>
      </c>
    </row>
    <row r="115" spans="1:14">
      <c r="A115" s="9">
        <v>113</v>
      </c>
      <c r="B115" s="9">
        <v>4081</v>
      </c>
      <c r="C115" s="9" t="s">
        <v>282</v>
      </c>
      <c r="D115" s="9">
        <v>104533</v>
      </c>
      <c r="E115" s="9" t="s">
        <v>118</v>
      </c>
      <c r="F115" s="9" t="s">
        <v>264</v>
      </c>
      <c r="G115" s="9">
        <v>751</v>
      </c>
      <c r="H115" s="9">
        <v>977.2</v>
      </c>
      <c r="I115" s="9">
        <v>1377.84</v>
      </c>
      <c r="J115" s="10">
        <f t="shared" si="5"/>
        <v>1.83467376830892</v>
      </c>
      <c r="K115" s="9" t="s">
        <v>23</v>
      </c>
      <c r="L115" s="9" t="str">
        <f>VLOOKUP(D:D,门店完成情况!B:J,9,0)</f>
        <v>挑战档</v>
      </c>
      <c r="M115" s="9">
        <f>ROUND(I115*0.02,0)</f>
        <v>28</v>
      </c>
      <c r="N115" s="9"/>
    </row>
    <row r="116" spans="1:14">
      <c r="A116" s="9">
        <v>114</v>
      </c>
      <c r="B116" s="9">
        <v>11977</v>
      </c>
      <c r="C116" s="9" t="s">
        <v>283</v>
      </c>
      <c r="D116" s="9">
        <v>104533</v>
      </c>
      <c r="E116" s="9" t="s">
        <v>118</v>
      </c>
      <c r="F116" s="9" t="s">
        <v>152</v>
      </c>
      <c r="G116" s="9">
        <v>751</v>
      </c>
      <c r="H116" s="9">
        <v>977.2</v>
      </c>
      <c r="I116" s="9">
        <v>1049.73</v>
      </c>
      <c r="J116" s="10">
        <f t="shared" si="5"/>
        <v>1.39777629826897</v>
      </c>
      <c r="K116" s="9" t="s">
        <v>23</v>
      </c>
      <c r="L116" s="9" t="str">
        <f>VLOOKUP(D:D,门店完成情况!B:J,9,0)</f>
        <v>挑战档</v>
      </c>
      <c r="M116" s="9">
        <f>ROUND(I116*0.02,0)</f>
        <v>21</v>
      </c>
      <c r="N116" s="9"/>
    </row>
    <row r="117" spans="1:14">
      <c r="A117" s="9">
        <v>115</v>
      </c>
      <c r="B117" s="9">
        <v>12136</v>
      </c>
      <c r="C117" s="9" t="s">
        <v>284</v>
      </c>
      <c r="D117" s="9">
        <v>104533</v>
      </c>
      <c r="E117" s="9" t="s">
        <v>118</v>
      </c>
      <c r="F117" s="9" t="s">
        <v>152</v>
      </c>
      <c r="G117" s="9">
        <v>602.7</v>
      </c>
      <c r="H117" s="9">
        <v>781.8</v>
      </c>
      <c r="I117" s="9">
        <v>1201.24</v>
      </c>
      <c r="J117" s="10">
        <f t="shared" si="5"/>
        <v>1.99309772689564</v>
      </c>
      <c r="K117" s="9" t="s">
        <v>23</v>
      </c>
      <c r="L117" s="9" t="str">
        <f>VLOOKUP(D:D,门店完成情况!B:J,9,0)</f>
        <v>挑战档</v>
      </c>
      <c r="M117" s="9">
        <f>ROUND(I117*0.02,0)</f>
        <v>24</v>
      </c>
      <c r="N117" s="9"/>
    </row>
    <row r="118" spans="1:14">
      <c r="A118" s="9">
        <v>116</v>
      </c>
      <c r="B118" s="9">
        <v>6731</v>
      </c>
      <c r="C118" s="9" t="s">
        <v>285</v>
      </c>
      <c r="D118" s="9">
        <v>717</v>
      </c>
      <c r="E118" s="9" t="s">
        <v>115</v>
      </c>
      <c r="F118" s="9" t="s">
        <v>152</v>
      </c>
      <c r="G118" s="9">
        <v>1058</v>
      </c>
      <c r="H118" s="9">
        <v>1376</v>
      </c>
      <c r="I118" s="9">
        <v>927.4</v>
      </c>
      <c r="J118" s="10">
        <f t="shared" si="5"/>
        <v>0.8765595463138</v>
      </c>
      <c r="K118" s="9" t="s">
        <v>13</v>
      </c>
      <c r="L118" s="9" t="str">
        <f>VLOOKUP(D:D,门店完成情况!B:J,9,0)</f>
        <v>基础档</v>
      </c>
      <c r="M118" s="9">
        <f>ROUND(I118*0.01,0)</f>
        <v>9</v>
      </c>
      <c r="N118" s="12">
        <v>30</v>
      </c>
    </row>
    <row r="119" spans="1:14">
      <c r="A119" s="9">
        <v>117</v>
      </c>
      <c r="B119" s="9">
        <v>6752</v>
      </c>
      <c r="C119" s="9" t="s">
        <v>286</v>
      </c>
      <c r="D119" s="9">
        <v>717</v>
      </c>
      <c r="E119" s="9" t="s">
        <v>115</v>
      </c>
      <c r="F119" s="9" t="s">
        <v>150</v>
      </c>
      <c r="G119" s="9">
        <v>954.6</v>
      </c>
      <c r="H119" s="9">
        <v>1239.7</v>
      </c>
      <c r="I119" s="9">
        <v>1605.9</v>
      </c>
      <c r="J119" s="10">
        <f t="shared" si="5"/>
        <v>1.68227529855437</v>
      </c>
      <c r="K119" s="9" t="s">
        <v>23</v>
      </c>
      <c r="L119" s="9" t="str">
        <f>VLOOKUP(D:D,门店完成情况!B:J,9,0)</f>
        <v>基础档</v>
      </c>
      <c r="M119" s="9">
        <f>ROUND(I119*0.01,0)</f>
        <v>16</v>
      </c>
      <c r="N119" s="9"/>
    </row>
    <row r="120" spans="1:14">
      <c r="A120" s="9">
        <v>118</v>
      </c>
      <c r="B120" s="9">
        <v>11627</v>
      </c>
      <c r="C120" s="9" t="s">
        <v>287</v>
      </c>
      <c r="D120" s="9">
        <v>717</v>
      </c>
      <c r="E120" s="9" t="s">
        <v>115</v>
      </c>
      <c r="F120" s="9" t="s">
        <v>152</v>
      </c>
      <c r="G120" s="9">
        <v>1058</v>
      </c>
      <c r="H120" s="9">
        <v>1376</v>
      </c>
      <c r="I120" s="9">
        <v>857.5</v>
      </c>
      <c r="J120" s="10">
        <f t="shared" si="5"/>
        <v>0.810491493383743</v>
      </c>
      <c r="K120" s="9" t="s">
        <v>13</v>
      </c>
      <c r="L120" s="9" t="str">
        <f>VLOOKUP(D:D,门店完成情况!B:J,9,0)</f>
        <v>基础档</v>
      </c>
      <c r="M120" s="9">
        <f>ROUND(I120*0.01,0)</f>
        <v>9</v>
      </c>
      <c r="N120" s="12">
        <v>30</v>
      </c>
    </row>
    <row r="121" spans="1:14">
      <c r="A121" s="9">
        <v>119</v>
      </c>
      <c r="B121" s="9">
        <v>6733</v>
      </c>
      <c r="C121" s="9" t="s">
        <v>288</v>
      </c>
      <c r="D121" s="9">
        <v>539</v>
      </c>
      <c r="E121" s="9" t="s">
        <v>113</v>
      </c>
      <c r="F121" s="9" t="s">
        <v>150</v>
      </c>
      <c r="G121" s="9">
        <v>1444</v>
      </c>
      <c r="H121" s="9">
        <v>1690</v>
      </c>
      <c r="I121" s="9">
        <v>552.5</v>
      </c>
      <c r="J121" s="10">
        <f t="shared" si="5"/>
        <v>0.382617728531856</v>
      </c>
      <c r="K121" s="9" t="s">
        <v>13</v>
      </c>
      <c r="L121" s="9" t="str">
        <f>VLOOKUP(D:D,门店完成情况!B:J,9,0)</f>
        <v>未完成</v>
      </c>
      <c r="M121" s="9"/>
      <c r="N121" s="12">
        <v>30</v>
      </c>
    </row>
    <row r="122" spans="1:14">
      <c r="A122" s="9">
        <v>120</v>
      </c>
      <c r="B122" s="9">
        <v>9320</v>
      </c>
      <c r="C122" s="9" t="s">
        <v>289</v>
      </c>
      <c r="D122" s="9">
        <v>539</v>
      </c>
      <c r="E122" s="9" t="s">
        <v>113</v>
      </c>
      <c r="F122" s="9" t="s">
        <v>182</v>
      </c>
      <c r="G122" s="9">
        <v>1589.1</v>
      </c>
      <c r="H122" s="9">
        <v>2253.1</v>
      </c>
      <c r="I122" s="9">
        <v>1145.8</v>
      </c>
      <c r="J122" s="10">
        <f t="shared" si="5"/>
        <v>0.721037065005349</v>
      </c>
      <c r="K122" s="9" t="s">
        <v>13</v>
      </c>
      <c r="L122" s="9" t="str">
        <f>VLOOKUP(D:D,门店完成情况!B:J,9,0)</f>
        <v>未完成</v>
      </c>
      <c r="M122" s="9"/>
      <c r="N122" s="12">
        <v>30</v>
      </c>
    </row>
    <row r="123" spans="1:14">
      <c r="A123" s="9">
        <v>121</v>
      </c>
      <c r="B123" s="9">
        <v>7661</v>
      </c>
      <c r="C123" s="9" t="s">
        <v>158</v>
      </c>
      <c r="D123" s="9">
        <v>716</v>
      </c>
      <c r="E123" s="9" t="s">
        <v>111</v>
      </c>
      <c r="F123" s="9" t="s">
        <v>204</v>
      </c>
      <c r="G123" s="9">
        <v>1300</v>
      </c>
      <c r="H123" s="9">
        <v>1700</v>
      </c>
      <c r="I123" s="9">
        <v>2936.5</v>
      </c>
      <c r="J123" s="10">
        <f t="shared" si="5"/>
        <v>2.25884615384615</v>
      </c>
      <c r="K123" s="9" t="s">
        <v>23</v>
      </c>
      <c r="L123" s="9" t="str">
        <f>VLOOKUP(D:D,门店完成情况!B:J,9,0)</f>
        <v>挑战档</v>
      </c>
      <c r="M123" s="9">
        <f>ROUND(I123*0.02,0)</f>
        <v>59</v>
      </c>
      <c r="N123" s="9"/>
    </row>
    <row r="124" spans="1:14">
      <c r="A124" s="9">
        <v>122</v>
      </c>
      <c r="B124" s="9">
        <v>8354</v>
      </c>
      <c r="C124" s="9" t="s">
        <v>290</v>
      </c>
      <c r="D124" s="9">
        <v>716</v>
      </c>
      <c r="E124" s="9" t="s">
        <v>111</v>
      </c>
      <c r="F124" s="9" t="s">
        <v>150</v>
      </c>
      <c r="G124" s="9">
        <v>1100</v>
      </c>
      <c r="H124" s="9">
        <v>1400</v>
      </c>
      <c r="I124" s="9">
        <v>1214.8</v>
      </c>
      <c r="J124" s="10">
        <f t="shared" si="5"/>
        <v>1.10436363636364</v>
      </c>
      <c r="K124" s="9" t="s">
        <v>18</v>
      </c>
      <c r="L124" s="9" t="str">
        <f>VLOOKUP(D:D,门店完成情况!B:J,9,0)</f>
        <v>挑战档</v>
      </c>
      <c r="M124" s="9">
        <f>ROUND(I124*0.02,0)</f>
        <v>24</v>
      </c>
      <c r="N124" s="9"/>
    </row>
    <row r="125" spans="1:14">
      <c r="A125" s="9">
        <v>123</v>
      </c>
      <c r="B125" s="9">
        <v>12412</v>
      </c>
      <c r="C125" s="9" t="s">
        <v>291</v>
      </c>
      <c r="D125" s="9">
        <v>716</v>
      </c>
      <c r="E125" s="9" t="s">
        <v>111</v>
      </c>
      <c r="F125" s="9" t="s">
        <v>204</v>
      </c>
      <c r="G125" s="9">
        <v>813.6</v>
      </c>
      <c r="H125" s="9">
        <v>1077.7</v>
      </c>
      <c r="I125" s="9">
        <v>881</v>
      </c>
      <c r="J125" s="10">
        <f t="shared" si="5"/>
        <v>1.08284169124877</v>
      </c>
      <c r="K125" s="9" t="s">
        <v>18</v>
      </c>
      <c r="L125" s="9" t="str">
        <f>VLOOKUP(D:D,门店完成情况!B:J,9,0)</f>
        <v>挑战档</v>
      </c>
      <c r="M125" s="9">
        <f>ROUND(I125*0.02,0)</f>
        <v>18</v>
      </c>
      <c r="N125" s="9"/>
    </row>
    <row r="126" spans="1:14">
      <c r="A126" s="9">
        <v>124</v>
      </c>
      <c r="B126" s="9">
        <v>5875</v>
      </c>
      <c r="C126" s="9" t="s">
        <v>292</v>
      </c>
      <c r="D126" s="9">
        <v>720</v>
      </c>
      <c r="E126" s="9" t="s">
        <v>116</v>
      </c>
      <c r="F126" s="9" t="s">
        <v>152</v>
      </c>
      <c r="G126" s="9">
        <v>856</v>
      </c>
      <c r="H126" s="9">
        <v>1113</v>
      </c>
      <c r="I126" s="9">
        <v>950</v>
      </c>
      <c r="J126" s="10">
        <f t="shared" si="5"/>
        <v>1.10981308411215</v>
      </c>
      <c r="K126" s="9" t="s">
        <v>18</v>
      </c>
      <c r="L126" s="9" t="str">
        <f>VLOOKUP(D:D,门店完成情况!B:J,9,0)</f>
        <v>基础档</v>
      </c>
      <c r="M126" s="9">
        <f>ROUND(I126*0.01,0)</f>
        <v>10</v>
      </c>
      <c r="N126" s="9"/>
    </row>
    <row r="127" spans="1:14">
      <c r="A127" s="9">
        <v>125</v>
      </c>
      <c r="B127" s="9">
        <v>6823</v>
      </c>
      <c r="C127" s="9" t="s">
        <v>293</v>
      </c>
      <c r="D127" s="9">
        <v>720</v>
      </c>
      <c r="E127" s="9" t="s">
        <v>116</v>
      </c>
      <c r="F127" s="9" t="s">
        <v>150</v>
      </c>
      <c r="G127" s="9">
        <v>770.8</v>
      </c>
      <c r="H127" s="9">
        <v>1001.7</v>
      </c>
      <c r="I127" s="9">
        <v>1610.01</v>
      </c>
      <c r="J127" s="10">
        <f t="shared" si="5"/>
        <v>2.0887519460301</v>
      </c>
      <c r="K127" s="9" t="s">
        <v>23</v>
      </c>
      <c r="L127" s="9" t="str">
        <f>VLOOKUP(D:D,门店完成情况!B:J,9,0)</f>
        <v>基础档</v>
      </c>
      <c r="M127" s="9">
        <f>ROUND(I127*0.01,0)</f>
        <v>16</v>
      </c>
      <c r="N127" s="9"/>
    </row>
    <row r="128" spans="1:14">
      <c r="A128" s="9">
        <v>126</v>
      </c>
      <c r="B128" s="9">
        <v>11142</v>
      </c>
      <c r="C128" s="9" t="s">
        <v>294</v>
      </c>
      <c r="D128" s="9">
        <v>720</v>
      </c>
      <c r="E128" s="9" t="s">
        <v>116</v>
      </c>
      <c r="F128" s="9" t="s">
        <v>152</v>
      </c>
      <c r="G128" s="9">
        <v>856</v>
      </c>
      <c r="H128" s="9">
        <v>1113</v>
      </c>
      <c r="I128" s="9">
        <v>666.3</v>
      </c>
      <c r="J128" s="10">
        <f t="shared" si="5"/>
        <v>0.77838785046729</v>
      </c>
      <c r="K128" s="9" t="s">
        <v>13</v>
      </c>
      <c r="L128" s="9" t="str">
        <f>VLOOKUP(D:D,门店完成情况!B:J,9,0)</f>
        <v>基础档</v>
      </c>
      <c r="M128" s="9">
        <f>ROUND(I128*0.01,0)</f>
        <v>7</v>
      </c>
      <c r="N128" s="12">
        <v>30</v>
      </c>
    </row>
    <row r="129" spans="1:14">
      <c r="A129" s="9">
        <v>127</v>
      </c>
      <c r="B129" s="9">
        <v>4301</v>
      </c>
      <c r="C129" s="9" t="s">
        <v>295</v>
      </c>
      <c r="D129" s="9">
        <v>365</v>
      </c>
      <c r="E129" s="9" t="s">
        <v>16</v>
      </c>
      <c r="F129" s="9" t="s">
        <v>150</v>
      </c>
      <c r="G129" s="9">
        <v>1934</v>
      </c>
      <c r="H129" s="9">
        <v>2515</v>
      </c>
      <c r="I129" s="9">
        <v>2996.48</v>
      </c>
      <c r="J129" s="10">
        <f t="shared" si="5"/>
        <v>1.54936918304033</v>
      </c>
      <c r="K129" s="9" t="s">
        <v>23</v>
      </c>
      <c r="L129" s="9" t="str">
        <f>VLOOKUP(D:D,门店完成情况!B:J,9,0)</f>
        <v>未完成</v>
      </c>
      <c r="M129" s="9"/>
      <c r="N129" s="9"/>
    </row>
    <row r="130" spans="1:14">
      <c r="A130" s="9">
        <v>128</v>
      </c>
      <c r="B130" s="9">
        <v>9840</v>
      </c>
      <c r="C130" s="9" t="s">
        <v>296</v>
      </c>
      <c r="D130" s="9">
        <v>365</v>
      </c>
      <c r="E130" s="9" t="s">
        <v>16</v>
      </c>
      <c r="F130" s="9" t="s">
        <v>152</v>
      </c>
      <c r="G130" s="9">
        <v>1934</v>
      </c>
      <c r="H130" s="9">
        <v>2515</v>
      </c>
      <c r="I130" s="9">
        <v>285</v>
      </c>
      <c r="J130" s="10">
        <f t="shared" si="5"/>
        <v>0.147362978283351</v>
      </c>
      <c r="K130" s="9" t="s">
        <v>13</v>
      </c>
      <c r="L130" s="9" t="str">
        <f>VLOOKUP(D:D,门店完成情况!B:J,9,0)</f>
        <v>未完成</v>
      </c>
      <c r="M130" s="9"/>
      <c r="N130" s="12">
        <v>30</v>
      </c>
    </row>
    <row r="131" spans="1:14">
      <c r="A131" s="9">
        <v>129</v>
      </c>
      <c r="B131" s="9">
        <v>10931</v>
      </c>
      <c r="C131" s="9" t="s">
        <v>297</v>
      </c>
      <c r="D131" s="9">
        <v>365</v>
      </c>
      <c r="E131" s="9" t="s">
        <v>16</v>
      </c>
      <c r="F131" s="9" t="s">
        <v>152</v>
      </c>
      <c r="G131" s="9">
        <v>1934</v>
      </c>
      <c r="H131" s="9">
        <v>2515</v>
      </c>
      <c r="I131" s="9">
        <v>1084.7</v>
      </c>
      <c r="J131" s="10">
        <f t="shared" si="5"/>
        <v>0.560858324715615</v>
      </c>
      <c r="K131" s="9" t="s">
        <v>13</v>
      </c>
      <c r="L131" s="9" t="str">
        <f>VLOOKUP(D:D,门店完成情况!B:J,9,0)</f>
        <v>未完成</v>
      </c>
      <c r="M131" s="9"/>
      <c r="N131" s="12">
        <v>30</v>
      </c>
    </row>
    <row r="132" spans="1:14">
      <c r="A132" s="9">
        <v>130</v>
      </c>
      <c r="B132" s="9">
        <v>12497</v>
      </c>
      <c r="C132" s="9" t="s">
        <v>298</v>
      </c>
      <c r="D132" s="9">
        <v>365</v>
      </c>
      <c r="E132" s="9" t="s">
        <v>16</v>
      </c>
      <c r="F132" s="9" t="s">
        <v>156</v>
      </c>
      <c r="G132" s="9">
        <v>969.6</v>
      </c>
      <c r="H132" s="9">
        <v>1258.1</v>
      </c>
      <c r="I132" s="9">
        <v>450.9</v>
      </c>
      <c r="J132" s="10">
        <f t="shared" ref="J132:J195" si="7">I132/G132</f>
        <v>0.465037128712871</v>
      </c>
      <c r="K132" s="9" t="s">
        <v>13</v>
      </c>
      <c r="L132" s="9" t="str">
        <f>VLOOKUP(D:D,门店完成情况!B:J,9,0)</f>
        <v>未完成</v>
      </c>
      <c r="M132" s="9"/>
      <c r="N132" s="11">
        <v>15</v>
      </c>
    </row>
    <row r="133" spans="1:14">
      <c r="A133" s="9">
        <v>131</v>
      </c>
      <c r="B133" s="9">
        <v>7583</v>
      </c>
      <c r="C133" s="9" t="s">
        <v>299</v>
      </c>
      <c r="D133" s="9">
        <v>343</v>
      </c>
      <c r="E133" s="9" t="s">
        <v>14</v>
      </c>
      <c r="F133" s="9" t="s">
        <v>150</v>
      </c>
      <c r="G133" s="9">
        <v>3138</v>
      </c>
      <c r="H133" s="9">
        <v>4080</v>
      </c>
      <c r="I133" s="9">
        <v>5605.55</v>
      </c>
      <c r="J133" s="10">
        <f t="shared" si="7"/>
        <v>1.78634480560867</v>
      </c>
      <c r="K133" s="9" t="s">
        <v>23</v>
      </c>
      <c r="L133" s="9" t="str">
        <f>VLOOKUP(D:D,门店完成情况!B:J,9,0)</f>
        <v>未完成</v>
      </c>
      <c r="M133" s="9"/>
      <c r="N133" s="9"/>
    </row>
    <row r="134" spans="1:14">
      <c r="A134" s="9">
        <v>132</v>
      </c>
      <c r="B134" s="9">
        <v>10932</v>
      </c>
      <c r="C134" s="9" t="s">
        <v>300</v>
      </c>
      <c r="D134" s="9">
        <v>343</v>
      </c>
      <c r="E134" s="9" t="s">
        <v>14</v>
      </c>
      <c r="F134" s="9" t="s">
        <v>192</v>
      </c>
      <c r="G134" s="9">
        <v>3138</v>
      </c>
      <c r="H134" s="9">
        <v>4080</v>
      </c>
      <c r="I134" s="9">
        <v>1015</v>
      </c>
      <c r="J134" s="10">
        <f t="shared" si="7"/>
        <v>0.323454429572976</v>
      </c>
      <c r="K134" s="9" t="s">
        <v>13</v>
      </c>
      <c r="L134" s="9" t="str">
        <f>VLOOKUP(D:D,门店完成情况!B:J,9,0)</f>
        <v>未完成</v>
      </c>
      <c r="M134" s="9"/>
      <c r="N134" s="12">
        <v>30</v>
      </c>
    </row>
    <row r="135" spans="1:14">
      <c r="A135" s="9">
        <v>133</v>
      </c>
      <c r="B135" s="9">
        <v>11517</v>
      </c>
      <c r="C135" s="9" t="s">
        <v>301</v>
      </c>
      <c r="D135" s="9">
        <v>343</v>
      </c>
      <c r="E135" s="9" t="s">
        <v>14</v>
      </c>
      <c r="F135" s="9" t="s">
        <v>192</v>
      </c>
      <c r="G135" s="9">
        <v>3138</v>
      </c>
      <c r="H135" s="9">
        <v>4080</v>
      </c>
      <c r="I135" s="9">
        <v>2120.85</v>
      </c>
      <c r="J135" s="10">
        <f t="shared" si="7"/>
        <v>0.675860420650096</v>
      </c>
      <c r="K135" s="9" t="s">
        <v>13</v>
      </c>
      <c r="L135" s="9" t="str">
        <f>VLOOKUP(D:D,门店完成情况!B:J,9,0)</f>
        <v>未完成</v>
      </c>
      <c r="M135" s="9"/>
      <c r="N135" s="12">
        <v>30</v>
      </c>
    </row>
    <row r="136" spans="1:14">
      <c r="A136" s="9">
        <v>134</v>
      </c>
      <c r="B136" s="9">
        <v>12501</v>
      </c>
      <c r="C136" s="9" t="s">
        <v>302</v>
      </c>
      <c r="D136" s="9">
        <v>343</v>
      </c>
      <c r="E136" s="9" t="s">
        <v>14</v>
      </c>
      <c r="F136" s="9" t="s">
        <v>156</v>
      </c>
      <c r="G136" s="9">
        <v>1566.4</v>
      </c>
      <c r="H136" s="9">
        <v>2040</v>
      </c>
      <c r="I136" s="9">
        <v>548</v>
      </c>
      <c r="J136" s="10">
        <f t="shared" si="7"/>
        <v>0.349846782431052</v>
      </c>
      <c r="K136" s="9" t="s">
        <v>13</v>
      </c>
      <c r="L136" s="9" t="str">
        <f>VLOOKUP(D:D,门店完成情况!B:J,9,0)</f>
        <v>未完成</v>
      </c>
      <c r="M136" s="9"/>
      <c r="N136" s="11">
        <v>15</v>
      </c>
    </row>
    <row r="137" spans="1:14">
      <c r="A137" s="9">
        <v>135</v>
      </c>
      <c r="B137" s="9">
        <v>12506</v>
      </c>
      <c r="C137" s="9" t="s">
        <v>303</v>
      </c>
      <c r="D137" s="9">
        <v>343</v>
      </c>
      <c r="E137" s="9" t="s">
        <v>14</v>
      </c>
      <c r="F137" s="9" t="s">
        <v>156</v>
      </c>
      <c r="G137" s="9">
        <v>1569</v>
      </c>
      <c r="H137" s="9">
        <v>2034.3</v>
      </c>
      <c r="I137" s="9">
        <v>757.2</v>
      </c>
      <c r="J137" s="10">
        <f t="shared" si="7"/>
        <v>0.482600382409178</v>
      </c>
      <c r="K137" s="9" t="s">
        <v>13</v>
      </c>
      <c r="L137" s="9" t="str">
        <f>VLOOKUP(D:D,门店完成情况!B:J,9,0)</f>
        <v>未完成</v>
      </c>
      <c r="M137" s="9"/>
      <c r="N137" s="11">
        <v>15</v>
      </c>
    </row>
    <row r="138" spans="1:14">
      <c r="A138" s="9">
        <v>136</v>
      </c>
      <c r="B138" s="9">
        <v>11109</v>
      </c>
      <c r="C138" s="9" t="s">
        <v>304</v>
      </c>
      <c r="D138" s="9">
        <v>737</v>
      </c>
      <c r="E138" s="9" t="s">
        <v>65</v>
      </c>
      <c r="F138" s="9" t="s">
        <v>150</v>
      </c>
      <c r="G138" s="9">
        <v>1242</v>
      </c>
      <c r="H138" s="9">
        <v>1615</v>
      </c>
      <c r="I138" s="9">
        <v>2900.08</v>
      </c>
      <c r="J138" s="10">
        <f t="shared" si="7"/>
        <v>2.33500805152979</v>
      </c>
      <c r="K138" s="9" t="s">
        <v>23</v>
      </c>
      <c r="L138" s="9" t="str">
        <f>VLOOKUP(D:D,门店完成情况!B:J,9,0)</f>
        <v>基础档</v>
      </c>
      <c r="M138" s="9">
        <f t="shared" ref="M138:M151" si="8">ROUND(I138*0.01,0)</f>
        <v>29</v>
      </c>
      <c r="N138" s="9"/>
    </row>
    <row r="139" spans="1:14">
      <c r="A139" s="9">
        <v>137</v>
      </c>
      <c r="B139" s="9">
        <v>11642</v>
      </c>
      <c r="C139" s="9" t="s">
        <v>305</v>
      </c>
      <c r="D139" s="9">
        <v>737</v>
      </c>
      <c r="E139" s="9" t="s">
        <v>65</v>
      </c>
      <c r="F139" s="9" t="s">
        <v>152</v>
      </c>
      <c r="G139" s="9">
        <v>1381</v>
      </c>
      <c r="H139" s="9">
        <v>1795</v>
      </c>
      <c r="I139" s="9">
        <v>1473.98</v>
      </c>
      <c r="J139" s="10">
        <f t="shared" si="7"/>
        <v>1.06732802317161</v>
      </c>
      <c r="K139" s="9" t="s">
        <v>18</v>
      </c>
      <c r="L139" s="9" t="str">
        <f>VLOOKUP(D:D,门店完成情况!B:J,9,0)</f>
        <v>基础档</v>
      </c>
      <c r="M139" s="9">
        <f t="shared" si="8"/>
        <v>15</v>
      </c>
      <c r="N139" s="9"/>
    </row>
    <row r="140" spans="1:14">
      <c r="A140" s="9">
        <v>138</v>
      </c>
      <c r="B140" s="9">
        <v>12475</v>
      </c>
      <c r="C140" s="9" t="s">
        <v>306</v>
      </c>
      <c r="D140" s="9">
        <v>737</v>
      </c>
      <c r="E140" s="9" t="s">
        <v>65</v>
      </c>
      <c r="F140" s="9" t="s">
        <v>307</v>
      </c>
      <c r="G140" s="9">
        <v>693</v>
      </c>
      <c r="H140" s="9">
        <v>900.7</v>
      </c>
      <c r="I140" s="9">
        <v>0</v>
      </c>
      <c r="J140" s="10">
        <f t="shared" si="7"/>
        <v>0</v>
      </c>
      <c r="K140" s="9" t="s">
        <v>13</v>
      </c>
      <c r="L140" s="9" t="str">
        <f>VLOOKUP(D:D,门店完成情况!B:J,9,0)</f>
        <v>基础档</v>
      </c>
      <c r="M140" s="9">
        <f t="shared" si="8"/>
        <v>0</v>
      </c>
      <c r="N140" s="11">
        <v>15</v>
      </c>
    </row>
    <row r="141" spans="1:14">
      <c r="A141" s="9">
        <v>139</v>
      </c>
      <c r="B141" s="9">
        <v>12218</v>
      </c>
      <c r="C141" s="9" t="s">
        <v>308</v>
      </c>
      <c r="D141" s="9">
        <v>737</v>
      </c>
      <c r="E141" s="9" t="s">
        <v>65</v>
      </c>
      <c r="F141" s="9" t="s">
        <v>309</v>
      </c>
      <c r="G141" s="9">
        <v>966</v>
      </c>
      <c r="H141" s="9">
        <v>1256</v>
      </c>
      <c r="I141" s="9">
        <v>566</v>
      </c>
      <c r="J141" s="10">
        <f t="shared" si="7"/>
        <v>0.58592132505176</v>
      </c>
      <c r="K141" s="9" t="s">
        <v>13</v>
      </c>
      <c r="L141" s="9" t="str">
        <f>VLOOKUP(D:D,门店完成情况!B:J,9,0)</f>
        <v>基础档</v>
      </c>
      <c r="M141" s="9">
        <f t="shared" si="8"/>
        <v>6</v>
      </c>
      <c r="N141" s="11">
        <v>15</v>
      </c>
    </row>
    <row r="142" spans="1:14">
      <c r="A142" s="9">
        <v>140</v>
      </c>
      <c r="B142" s="9">
        <v>5471</v>
      </c>
      <c r="C142" s="9" t="s">
        <v>310</v>
      </c>
      <c r="D142" s="9">
        <v>571</v>
      </c>
      <c r="E142" s="9" t="s">
        <v>56</v>
      </c>
      <c r="F142" s="9" t="s">
        <v>150</v>
      </c>
      <c r="G142" s="9">
        <v>1948.2</v>
      </c>
      <c r="H142" s="9">
        <v>2532.7</v>
      </c>
      <c r="I142" s="9">
        <v>2712</v>
      </c>
      <c r="J142" s="10">
        <f t="shared" si="7"/>
        <v>1.39205420388051</v>
      </c>
      <c r="K142" s="9" t="s">
        <v>23</v>
      </c>
      <c r="L142" s="9" t="str">
        <f>VLOOKUP(D:D,门店完成情况!B:J,9,0)</f>
        <v>基础档</v>
      </c>
      <c r="M142" s="9">
        <f t="shared" si="8"/>
        <v>27</v>
      </c>
      <c r="N142" s="9"/>
    </row>
    <row r="143" spans="1:14">
      <c r="A143" s="9">
        <v>141</v>
      </c>
      <c r="B143" s="9">
        <v>6454</v>
      </c>
      <c r="C143" s="9" t="s">
        <v>311</v>
      </c>
      <c r="D143" s="9">
        <v>571</v>
      </c>
      <c r="E143" s="9" t="s">
        <v>56</v>
      </c>
      <c r="F143" s="9" t="s">
        <v>182</v>
      </c>
      <c r="G143" s="9">
        <v>2597.7</v>
      </c>
      <c r="H143" s="9">
        <v>3376.9</v>
      </c>
      <c r="I143" s="9">
        <v>1472</v>
      </c>
      <c r="J143" s="10">
        <f t="shared" si="7"/>
        <v>0.56665511798899</v>
      </c>
      <c r="K143" s="9" t="s">
        <v>13</v>
      </c>
      <c r="L143" s="9" t="str">
        <f>VLOOKUP(D:D,门店完成情况!B:J,9,0)</f>
        <v>基础档</v>
      </c>
      <c r="M143" s="9">
        <f t="shared" si="8"/>
        <v>15</v>
      </c>
      <c r="N143" s="12">
        <v>30</v>
      </c>
    </row>
    <row r="144" spans="1:14">
      <c r="A144" s="9">
        <v>142</v>
      </c>
      <c r="B144" s="9">
        <v>995987</v>
      </c>
      <c r="C144" s="9" t="s">
        <v>312</v>
      </c>
      <c r="D144" s="9">
        <v>571</v>
      </c>
      <c r="E144" s="9" t="s">
        <v>56</v>
      </c>
      <c r="F144" s="9" t="s">
        <v>169</v>
      </c>
      <c r="G144" s="9">
        <v>2597.7</v>
      </c>
      <c r="H144" s="9">
        <v>3376.9</v>
      </c>
      <c r="I144" s="9">
        <v>2603</v>
      </c>
      <c r="J144" s="10">
        <f t="shared" si="7"/>
        <v>1.0020402663895</v>
      </c>
      <c r="K144" s="9" t="s">
        <v>18</v>
      </c>
      <c r="L144" s="9" t="str">
        <f>VLOOKUP(D:D,门店完成情况!B:J,9,0)</f>
        <v>基础档</v>
      </c>
      <c r="M144" s="9">
        <f t="shared" si="8"/>
        <v>26</v>
      </c>
      <c r="N144" s="9"/>
    </row>
    <row r="145" spans="1:14">
      <c r="A145" s="9">
        <v>143</v>
      </c>
      <c r="B145" s="9">
        <v>12443</v>
      </c>
      <c r="C145" s="9" t="s">
        <v>313</v>
      </c>
      <c r="D145" s="9">
        <v>571</v>
      </c>
      <c r="E145" s="9" t="s">
        <v>56</v>
      </c>
      <c r="F145" s="9" t="s">
        <v>314</v>
      </c>
      <c r="G145" s="9">
        <v>649.4</v>
      </c>
      <c r="H145" s="9">
        <v>844.2</v>
      </c>
      <c r="I145" s="9">
        <v>327</v>
      </c>
      <c r="J145" s="10">
        <f t="shared" si="7"/>
        <v>0.503541730828457</v>
      </c>
      <c r="K145" s="9" t="s">
        <v>13</v>
      </c>
      <c r="L145" s="9" t="str">
        <f>VLOOKUP(D:D,门店完成情况!B:J,9,0)</f>
        <v>基础档</v>
      </c>
      <c r="M145" s="9">
        <f t="shared" si="8"/>
        <v>3</v>
      </c>
      <c r="N145" s="11">
        <v>15</v>
      </c>
    </row>
    <row r="146" spans="1:14">
      <c r="A146" s="9">
        <v>144</v>
      </c>
      <c r="B146" s="9">
        <v>12476</v>
      </c>
      <c r="C146" s="9" t="s">
        <v>315</v>
      </c>
      <c r="D146" s="9">
        <v>571</v>
      </c>
      <c r="E146" s="9" t="s">
        <v>56</v>
      </c>
      <c r="F146" s="9" t="s">
        <v>316</v>
      </c>
      <c r="G146" s="9">
        <v>649.4</v>
      </c>
      <c r="H146" s="9">
        <v>844.2</v>
      </c>
      <c r="I146" s="9">
        <v>472</v>
      </c>
      <c r="J146" s="10">
        <f t="shared" si="7"/>
        <v>0.72682476131814</v>
      </c>
      <c r="K146" s="9" t="s">
        <v>13</v>
      </c>
      <c r="L146" s="9" t="str">
        <f>VLOOKUP(D:D,门店完成情况!B:J,9,0)</f>
        <v>基础档</v>
      </c>
      <c r="M146" s="9">
        <f t="shared" si="8"/>
        <v>5</v>
      </c>
      <c r="N146" s="11">
        <v>15</v>
      </c>
    </row>
    <row r="147" spans="1:14">
      <c r="A147" s="9">
        <v>145</v>
      </c>
      <c r="B147" s="9">
        <v>12216</v>
      </c>
      <c r="C147" s="9" t="s">
        <v>317</v>
      </c>
      <c r="D147" s="9">
        <v>571</v>
      </c>
      <c r="E147" s="9" t="s">
        <v>56</v>
      </c>
      <c r="F147" s="9" t="s">
        <v>318</v>
      </c>
      <c r="G147" s="9">
        <v>1298.8</v>
      </c>
      <c r="H147" s="9">
        <v>1688.6</v>
      </c>
      <c r="I147" s="9">
        <v>2227.8</v>
      </c>
      <c r="J147" s="10">
        <f t="shared" si="7"/>
        <v>1.71527563905143</v>
      </c>
      <c r="K147" s="9" t="s">
        <v>23</v>
      </c>
      <c r="L147" s="9" t="str">
        <f>VLOOKUP(D:D,门店完成情况!B:J,9,0)</f>
        <v>基础档</v>
      </c>
      <c r="M147" s="9">
        <f t="shared" si="8"/>
        <v>22</v>
      </c>
      <c r="N147" s="9"/>
    </row>
    <row r="148" spans="1:14">
      <c r="A148" s="9">
        <v>146</v>
      </c>
      <c r="B148" s="9">
        <v>11622</v>
      </c>
      <c r="C148" s="9" t="s">
        <v>319</v>
      </c>
      <c r="D148" s="9">
        <v>105751</v>
      </c>
      <c r="E148" s="9" t="s">
        <v>68</v>
      </c>
      <c r="F148" s="9" t="s">
        <v>150</v>
      </c>
      <c r="G148" s="9">
        <v>1037.7</v>
      </c>
      <c r="H148" s="9">
        <v>1349.3</v>
      </c>
      <c r="I148" s="9">
        <v>1588.8</v>
      </c>
      <c r="J148" s="10">
        <f t="shared" si="7"/>
        <v>1.53107834634287</v>
      </c>
      <c r="K148" s="9" t="s">
        <v>23</v>
      </c>
      <c r="L148" s="9" t="str">
        <f>VLOOKUP(D:D,门店完成情况!B:J,9,0)</f>
        <v>基础档</v>
      </c>
      <c r="M148" s="9">
        <f t="shared" si="8"/>
        <v>16</v>
      </c>
      <c r="N148" s="9"/>
    </row>
    <row r="149" spans="1:14">
      <c r="A149" s="9">
        <v>147</v>
      </c>
      <c r="B149" s="9">
        <v>12221</v>
      </c>
      <c r="C149" s="9" t="s">
        <v>320</v>
      </c>
      <c r="D149" s="9">
        <v>105751</v>
      </c>
      <c r="E149" s="9" t="s">
        <v>68</v>
      </c>
      <c r="F149" s="9" t="s">
        <v>321</v>
      </c>
      <c r="G149" s="9">
        <v>692</v>
      </c>
      <c r="H149" s="9">
        <v>899.5</v>
      </c>
      <c r="I149" s="9">
        <v>819.69</v>
      </c>
      <c r="J149" s="10">
        <f t="shared" si="7"/>
        <v>1.18452312138728</v>
      </c>
      <c r="K149" s="9" t="s">
        <v>18</v>
      </c>
      <c r="L149" s="9" t="str">
        <f>VLOOKUP(D:D,门店完成情况!B:J,9,0)</f>
        <v>基础档</v>
      </c>
      <c r="M149" s="9">
        <f t="shared" si="8"/>
        <v>8</v>
      </c>
      <c r="N149" s="9"/>
    </row>
    <row r="150" spans="1:14">
      <c r="A150" s="9">
        <v>148</v>
      </c>
      <c r="B150" s="9">
        <v>12395</v>
      </c>
      <c r="C150" s="9" t="s">
        <v>322</v>
      </c>
      <c r="D150" s="9">
        <v>105751</v>
      </c>
      <c r="E150" s="9" t="s">
        <v>68</v>
      </c>
      <c r="F150" s="9" t="s">
        <v>323</v>
      </c>
      <c r="G150" s="9">
        <v>692</v>
      </c>
      <c r="H150" s="9">
        <v>899.5</v>
      </c>
      <c r="I150" s="9">
        <v>919.35</v>
      </c>
      <c r="J150" s="10">
        <f t="shared" si="7"/>
        <v>1.32854046242775</v>
      </c>
      <c r="K150" s="9" t="s">
        <v>23</v>
      </c>
      <c r="L150" s="9" t="str">
        <f>VLOOKUP(D:D,门店完成情况!B:J,9,0)</f>
        <v>基础档</v>
      </c>
      <c r="M150" s="9">
        <f t="shared" si="8"/>
        <v>9</v>
      </c>
      <c r="N150" s="9"/>
    </row>
    <row r="151" spans="1:14">
      <c r="A151" s="9">
        <v>149</v>
      </c>
      <c r="B151" s="9">
        <v>12396</v>
      </c>
      <c r="C151" s="9" t="s">
        <v>324</v>
      </c>
      <c r="D151" s="9">
        <v>105751</v>
      </c>
      <c r="E151" s="9" t="s">
        <v>68</v>
      </c>
      <c r="F151" s="9" t="s">
        <v>323</v>
      </c>
      <c r="G151" s="9">
        <v>692</v>
      </c>
      <c r="H151" s="9">
        <v>899.5</v>
      </c>
      <c r="I151" s="9">
        <v>169</v>
      </c>
      <c r="J151" s="10">
        <f t="shared" si="7"/>
        <v>0.244219653179191</v>
      </c>
      <c r="K151" s="9" t="s">
        <v>13</v>
      </c>
      <c r="L151" s="9" t="str">
        <f>VLOOKUP(D:D,门店完成情况!B:J,9,0)</f>
        <v>基础档</v>
      </c>
      <c r="M151" s="9">
        <f t="shared" si="8"/>
        <v>2</v>
      </c>
      <c r="N151" s="11">
        <v>15</v>
      </c>
    </row>
    <row r="152" spans="1:14">
      <c r="A152" s="9">
        <v>150</v>
      </c>
      <c r="B152" s="9">
        <v>5665</v>
      </c>
      <c r="C152" s="9" t="s">
        <v>325</v>
      </c>
      <c r="D152" s="9">
        <v>104430</v>
      </c>
      <c r="E152" s="9" t="s">
        <v>74</v>
      </c>
      <c r="F152" s="9" t="s">
        <v>150</v>
      </c>
      <c r="G152" s="9">
        <v>622</v>
      </c>
      <c r="H152" s="9">
        <v>808</v>
      </c>
      <c r="I152" s="9">
        <v>650</v>
      </c>
      <c r="J152" s="10">
        <f t="shared" si="7"/>
        <v>1.04501607717042</v>
      </c>
      <c r="K152" s="9" t="s">
        <v>18</v>
      </c>
      <c r="L152" s="9" t="str">
        <f>VLOOKUP(D:D,门店完成情况!B:J,9,0)</f>
        <v>未完成</v>
      </c>
      <c r="M152" s="9"/>
      <c r="N152" s="9"/>
    </row>
    <row r="153" spans="1:14">
      <c r="A153" s="9">
        <v>151</v>
      </c>
      <c r="B153" s="9">
        <v>12048</v>
      </c>
      <c r="C153" s="9" t="s">
        <v>326</v>
      </c>
      <c r="D153" s="9">
        <v>104430</v>
      </c>
      <c r="E153" s="9" t="s">
        <v>74</v>
      </c>
      <c r="F153" s="9" t="s">
        <v>152</v>
      </c>
      <c r="G153" s="9">
        <v>414</v>
      </c>
      <c r="H153" s="9">
        <v>538</v>
      </c>
      <c r="I153" s="9">
        <v>613.8</v>
      </c>
      <c r="J153" s="10">
        <f t="shared" si="7"/>
        <v>1.48260869565217</v>
      </c>
      <c r="K153" s="9" t="s">
        <v>23</v>
      </c>
      <c r="L153" s="9" t="str">
        <f>VLOOKUP(D:D,门店完成情况!B:J,9,0)</f>
        <v>未完成</v>
      </c>
      <c r="M153" s="9"/>
      <c r="N153" s="9"/>
    </row>
    <row r="154" spans="1:14">
      <c r="A154" s="9">
        <v>152</v>
      </c>
      <c r="B154" s="9">
        <v>12220</v>
      </c>
      <c r="C154" s="9" t="s">
        <v>327</v>
      </c>
      <c r="D154" s="9">
        <v>104430</v>
      </c>
      <c r="E154" s="9" t="s">
        <v>74</v>
      </c>
      <c r="F154" s="9" t="s">
        <v>328</v>
      </c>
      <c r="G154" s="9">
        <v>414</v>
      </c>
      <c r="H154" s="9">
        <v>538</v>
      </c>
      <c r="I154" s="9">
        <v>39.8</v>
      </c>
      <c r="J154" s="10">
        <f t="shared" si="7"/>
        <v>0.0961352657004831</v>
      </c>
      <c r="K154" s="9" t="s">
        <v>13</v>
      </c>
      <c r="L154" s="9" t="str">
        <f>VLOOKUP(D:D,门店完成情况!B:J,9,0)</f>
        <v>未完成</v>
      </c>
      <c r="M154" s="9"/>
      <c r="N154" s="11">
        <v>15</v>
      </c>
    </row>
    <row r="155" spans="1:14">
      <c r="A155" s="9">
        <v>153</v>
      </c>
      <c r="B155" s="9">
        <v>12397</v>
      </c>
      <c r="C155" s="9" t="s">
        <v>329</v>
      </c>
      <c r="D155" s="9">
        <v>104430</v>
      </c>
      <c r="E155" s="9" t="s">
        <v>74</v>
      </c>
      <c r="F155" s="9" t="s">
        <v>330</v>
      </c>
      <c r="G155" s="9">
        <v>345.9</v>
      </c>
      <c r="H155" s="9">
        <v>450.7</v>
      </c>
      <c r="I155" s="9">
        <v>350</v>
      </c>
      <c r="J155" s="10">
        <f t="shared" si="7"/>
        <v>1.01185313674472</v>
      </c>
      <c r="K155" s="9" t="s">
        <v>18</v>
      </c>
      <c r="L155" s="9" t="str">
        <f>VLOOKUP(D:D,门店完成情况!B:J,9,0)</f>
        <v>未完成</v>
      </c>
      <c r="M155" s="9"/>
      <c r="N155" s="9"/>
    </row>
    <row r="156" spans="1:14">
      <c r="A156" s="9">
        <v>154</v>
      </c>
      <c r="B156" s="9">
        <v>9295</v>
      </c>
      <c r="C156" s="9" t="s">
        <v>331</v>
      </c>
      <c r="D156" s="9">
        <v>106568</v>
      </c>
      <c r="E156" s="9" t="s">
        <v>78</v>
      </c>
      <c r="F156" s="9" t="s">
        <v>152</v>
      </c>
      <c r="G156" s="9">
        <v>506.56</v>
      </c>
      <c r="H156" s="9">
        <v>658.56</v>
      </c>
      <c r="I156" s="9">
        <v>157</v>
      </c>
      <c r="J156" s="10">
        <f t="shared" si="7"/>
        <v>0.309933670246368</v>
      </c>
      <c r="K156" s="9" t="s">
        <v>13</v>
      </c>
      <c r="L156" s="9" t="str">
        <f>VLOOKUP(D:D,门店完成情况!B:J,9,0)</f>
        <v>未完成</v>
      </c>
      <c r="M156" s="9"/>
      <c r="N156" s="12">
        <v>30</v>
      </c>
    </row>
    <row r="157" spans="1:14">
      <c r="A157" s="9">
        <v>155</v>
      </c>
      <c r="B157" s="9">
        <v>12717</v>
      </c>
      <c r="C157" s="9" t="s">
        <v>332</v>
      </c>
      <c r="D157" s="9">
        <v>106568</v>
      </c>
      <c r="E157" s="9" t="s">
        <v>78</v>
      </c>
      <c r="F157" s="9" t="s">
        <v>150</v>
      </c>
      <c r="G157" s="9">
        <v>455.904</v>
      </c>
      <c r="H157" s="9">
        <v>592.704</v>
      </c>
      <c r="I157" s="9">
        <v>636.6</v>
      </c>
      <c r="J157" s="10">
        <f t="shared" si="7"/>
        <v>1.39634659928406</v>
      </c>
      <c r="K157" s="9" t="s">
        <v>23</v>
      </c>
      <c r="L157" s="9" t="str">
        <f>VLOOKUP(D:D,门店完成情况!B:J,9,0)</f>
        <v>未完成</v>
      </c>
      <c r="M157" s="9"/>
      <c r="N157" s="9"/>
    </row>
    <row r="158" spans="1:14">
      <c r="A158" s="9">
        <v>156</v>
      </c>
      <c r="B158" s="9">
        <v>12222</v>
      </c>
      <c r="C158" s="9" t="s">
        <v>333</v>
      </c>
      <c r="D158" s="9">
        <v>106568</v>
      </c>
      <c r="E158" s="9" t="s">
        <v>78</v>
      </c>
      <c r="F158" s="9" t="s">
        <v>334</v>
      </c>
      <c r="G158" s="9">
        <v>303.936</v>
      </c>
      <c r="H158" s="9">
        <v>395.136</v>
      </c>
      <c r="I158" s="9">
        <v>41.7</v>
      </c>
      <c r="J158" s="10">
        <f t="shared" si="7"/>
        <v>0.137199936828806</v>
      </c>
      <c r="K158" s="9" t="s">
        <v>13</v>
      </c>
      <c r="L158" s="9" t="str">
        <f>VLOOKUP(D:D,门店完成情况!B:J,9,0)</f>
        <v>未完成</v>
      </c>
      <c r="M158" s="9"/>
      <c r="N158" s="11">
        <v>15</v>
      </c>
    </row>
    <row r="159" spans="1:14">
      <c r="A159" s="9">
        <v>157</v>
      </c>
      <c r="B159" s="9">
        <v>11774</v>
      </c>
      <c r="C159" s="9" t="s">
        <v>335</v>
      </c>
      <c r="D159" s="9">
        <v>105910</v>
      </c>
      <c r="E159" s="9" t="s">
        <v>76</v>
      </c>
      <c r="F159" s="9" t="s">
        <v>150</v>
      </c>
      <c r="G159" s="9">
        <v>494</v>
      </c>
      <c r="H159" s="9">
        <v>640</v>
      </c>
      <c r="I159" s="9">
        <v>1337.9</v>
      </c>
      <c r="J159" s="10">
        <f t="shared" si="7"/>
        <v>2.7082995951417</v>
      </c>
      <c r="K159" s="9" t="s">
        <v>23</v>
      </c>
      <c r="L159" s="9" t="str">
        <f>VLOOKUP(D:D,门店完成情况!B:J,9,0)</f>
        <v>挑战档</v>
      </c>
      <c r="M159" s="9">
        <f>ROUND(I159*0.02,0)</f>
        <v>27</v>
      </c>
      <c r="N159" s="9"/>
    </row>
    <row r="160" spans="1:14">
      <c r="A160" s="9">
        <v>158</v>
      </c>
      <c r="B160" s="9">
        <v>12146</v>
      </c>
      <c r="C160" s="9" t="s">
        <v>336</v>
      </c>
      <c r="D160" s="9">
        <v>105910</v>
      </c>
      <c r="E160" s="9" t="s">
        <v>76</v>
      </c>
      <c r="F160" s="9" t="s">
        <v>152</v>
      </c>
      <c r="G160" s="9">
        <v>438</v>
      </c>
      <c r="H160" s="9">
        <v>570</v>
      </c>
      <c r="I160" s="9">
        <v>460.7</v>
      </c>
      <c r="J160" s="10">
        <f t="shared" si="7"/>
        <v>1.05182648401826</v>
      </c>
      <c r="K160" s="9" t="s">
        <v>18</v>
      </c>
      <c r="L160" s="9" t="str">
        <f>VLOOKUP(D:D,门店完成情况!B:J,9,0)</f>
        <v>挑战档</v>
      </c>
      <c r="M160" s="9">
        <f>ROUND(I160*0.02,0)</f>
        <v>9</v>
      </c>
      <c r="N160" s="9"/>
    </row>
    <row r="161" spans="1:14">
      <c r="A161" s="9">
        <v>159</v>
      </c>
      <c r="B161" s="9">
        <v>12442</v>
      </c>
      <c r="C161" s="9" t="s">
        <v>337</v>
      </c>
      <c r="D161" s="9">
        <v>105910</v>
      </c>
      <c r="E161" s="9" t="s">
        <v>76</v>
      </c>
      <c r="F161" s="9" t="s">
        <v>338</v>
      </c>
      <c r="G161" s="9">
        <v>218.7</v>
      </c>
      <c r="H161" s="9">
        <v>285.1</v>
      </c>
      <c r="I161" s="9">
        <v>205.4</v>
      </c>
      <c r="J161" s="10">
        <f t="shared" si="7"/>
        <v>0.939186099679927</v>
      </c>
      <c r="K161" s="9" t="s">
        <v>13</v>
      </c>
      <c r="L161" s="9" t="str">
        <f>VLOOKUP(D:D,门店完成情况!B:J,9,0)</f>
        <v>挑战档</v>
      </c>
      <c r="M161" s="9">
        <f>ROUND(I161*0.02,0)</f>
        <v>4</v>
      </c>
      <c r="N161" s="11">
        <v>15</v>
      </c>
    </row>
    <row r="162" spans="1:14">
      <c r="A162" s="9">
        <v>160</v>
      </c>
      <c r="B162" s="9">
        <v>12485</v>
      </c>
      <c r="C162" s="9" t="s">
        <v>339</v>
      </c>
      <c r="D162" s="9">
        <v>105910</v>
      </c>
      <c r="E162" s="9" t="s">
        <v>76</v>
      </c>
      <c r="F162" s="9" t="s">
        <v>340</v>
      </c>
      <c r="G162" s="9">
        <v>218.7</v>
      </c>
      <c r="H162" s="9">
        <v>285.1</v>
      </c>
      <c r="I162" s="9">
        <v>169</v>
      </c>
      <c r="J162" s="10">
        <f t="shared" si="7"/>
        <v>0.772748056698674</v>
      </c>
      <c r="K162" s="9" t="s">
        <v>13</v>
      </c>
      <c r="L162" s="9" t="str">
        <f>VLOOKUP(D:D,门店完成情况!B:J,9,0)</f>
        <v>挑战档</v>
      </c>
      <c r="M162" s="9">
        <f>ROUND(I162*0.02,0)</f>
        <v>3</v>
      </c>
      <c r="N162" s="11">
        <v>15</v>
      </c>
    </row>
    <row r="163" spans="1:14">
      <c r="A163" s="9">
        <v>161</v>
      </c>
      <c r="B163" s="9">
        <v>5407</v>
      </c>
      <c r="C163" s="9" t="s">
        <v>341</v>
      </c>
      <c r="D163" s="9">
        <v>399</v>
      </c>
      <c r="E163" s="9" t="s">
        <v>60</v>
      </c>
      <c r="F163" s="9" t="s">
        <v>152</v>
      </c>
      <c r="G163" s="9">
        <v>1809.8</v>
      </c>
      <c r="H163" s="9">
        <v>2352</v>
      </c>
      <c r="I163" s="9">
        <v>2448.5</v>
      </c>
      <c r="J163" s="10">
        <f t="shared" si="7"/>
        <v>1.3529119239695</v>
      </c>
      <c r="K163" s="9" t="s">
        <v>23</v>
      </c>
      <c r="L163" s="9" t="str">
        <f>VLOOKUP(D:D,门店完成情况!B:J,9,0)</f>
        <v>基础档</v>
      </c>
      <c r="M163" s="9">
        <f>ROUND(I163*0.01,0)</f>
        <v>24</v>
      </c>
      <c r="N163" s="9"/>
    </row>
    <row r="164" spans="1:14">
      <c r="A164" s="9">
        <v>162</v>
      </c>
      <c r="B164" s="9">
        <v>11762</v>
      </c>
      <c r="C164" s="9" t="s">
        <v>342</v>
      </c>
      <c r="D164" s="9">
        <v>399</v>
      </c>
      <c r="E164" s="9" t="s">
        <v>60</v>
      </c>
      <c r="F164" s="9" t="s">
        <v>150</v>
      </c>
      <c r="G164" s="9">
        <v>1629</v>
      </c>
      <c r="H164" s="9">
        <v>2117</v>
      </c>
      <c r="I164" s="9">
        <v>1058</v>
      </c>
      <c r="J164" s="10">
        <f t="shared" si="7"/>
        <v>0.649478207489257</v>
      </c>
      <c r="K164" s="9" t="s">
        <v>13</v>
      </c>
      <c r="L164" s="9" t="str">
        <f>VLOOKUP(D:D,门店完成情况!B:J,9,0)</f>
        <v>基础档</v>
      </c>
      <c r="M164" s="9">
        <f>ROUND(I164*0.01,0)</f>
        <v>11</v>
      </c>
      <c r="N164" s="12">
        <v>30</v>
      </c>
    </row>
    <row r="165" spans="1:14">
      <c r="A165" s="9">
        <v>163</v>
      </c>
      <c r="B165" s="9">
        <v>12440</v>
      </c>
      <c r="C165" s="9" t="s">
        <v>343</v>
      </c>
      <c r="D165" s="9">
        <v>399</v>
      </c>
      <c r="E165" s="9" t="s">
        <v>60</v>
      </c>
      <c r="F165" s="9" t="s">
        <v>344</v>
      </c>
      <c r="G165" s="9">
        <v>904</v>
      </c>
      <c r="H165" s="9">
        <v>1176</v>
      </c>
      <c r="I165" s="9">
        <v>1570.2</v>
      </c>
      <c r="J165" s="10">
        <f t="shared" si="7"/>
        <v>1.73694690265487</v>
      </c>
      <c r="K165" s="9" t="s">
        <v>23</v>
      </c>
      <c r="L165" s="9" t="str">
        <f>VLOOKUP(D:D,门店完成情况!B:J,9,0)</f>
        <v>基础档</v>
      </c>
      <c r="M165" s="9">
        <f>ROUND(I165*0.01,0)</f>
        <v>16</v>
      </c>
      <c r="N165" s="9"/>
    </row>
    <row r="166" spans="1:14">
      <c r="A166" s="9">
        <v>164</v>
      </c>
      <c r="B166" s="9">
        <v>12205</v>
      </c>
      <c r="C166" s="9" t="s">
        <v>345</v>
      </c>
      <c r="D166" s="9">
        <v>399</v>
      </c>
      <c r="E166" s="9" t="s">
        <v>60</v>
      </c>
      <c r="F166" s="9" t="s">
        <v>346</v>
      </c>
      <c r="G166" s="9">
        <v>1266</v>
      </c>
      <c r="H166" s="9">
        <v>1646.4</v>
      </c>
      <c r="I166" s="9">
        <v>683.8</v>
      </c>
      <c r="J166" s="10">
        <f t="shared" si="7"/>
        <v>0.540126382306477</v>
      </c>
      <c r="K166" s="9" t="s">
        <v>13</v>
      </c>
      <c r="L166" s="9" t="str">
        <f>VLOOKUP(D:D,门店完成情况!B:J,9,0)</f>
        <v>基础档</v>
      </c>
      <c r="M166" s="9">
        <f>ROUND(I166*0.01,0)</f>
        <v>7</v>
      </c>
      <c r="N166" s="11">
        <v>15</v>
      </c>
    </row>
    <row r="167" spans="1:14">
      <c r="A167" s="9">
        <v>165</v>
      </c>
      <c r="B167" s="9">
        <v>4089</v>
      </c>
      <c r="C167" s="9" t="s">
        <v>347</v>
      </c>
      <c r="D167" s="9">
        <v>308</v>
      </c>
      <c r="E167" s="9" t="s">
        <v>81</v>
      </c>
      <c r="F167" s="9" t="s">
        <v>150</v>
      </c>
      <c r="G167" s="9">
        <v>1020.2</v>
      </c>
      <c r="H167" s="9">
        <v>1326.2</v>
      </c>
      <c r="I167" s="9">
        <v>1319.4</v>
      </c>
      <c r="J167" s="10">
        <f t="shared" si="7"/>
        <v>1.29327582826897</v>
      </c>
      <c r="K167" s="9" t="s">
        <v>18</v>
      </c>
      <c r="L167" s="9" t="str">
        <f>VLOOKUP(D:D,门店完成情况!B:J,9,0)</f>
        <v>未完成</v>
      </c>
      <c r="M167" s="9"/>
      <c r="N167" s="9"/>
    </row>
    <row r="168" spans="1:14">
      <c r="A168" s="9">
        <v>166</v>
      </c>
      <c r="B168" s="9">
        <v>5347</v>
      </c>
      <c r="C168" s="9" t="s">
        <v>348</v>
      </c>
      <c r="D168" s="9">
        <v>308</v>
      </c>
      <c r="E168" s="9" t="s">
        <v>81</v>
      </c>
      <c r="F168" s="9" t="s">
        <v>204</v>
      </c>
      <c r="G168" s="9">
        <v>1133.5</v>
      </c>
      <c r="H168" s="9">
        <v>1473.6</v>
      </c>
      <c r="I168" s="9">
        <v>226.3</v>
      </c>
      <c r="J168" s="10">
        <f t="shared" si="7"/>
        <v>0.199647110719012</v>
      </c>
      <c r="K168" s="9" t="s">
        <v>13</v>
      </c>
      <c r="L168" s="9" t="str">
        <f>VLOOKUP(D:D,门店完成情况!B:J,9,0)</f>
        <v>未完成</v>
      </c>
      <c r="M168" s="9"/>
      <c r="N168" s="12">
        <v>30</v>
      </c>
    </row>
    <row r="169" spans="1:14">
      <c r="A169" s="9">
        <v>167</v>
      </c>
      <c r="B169" s="9">
        <v>9200</v>
      </c>
      <c r="C169" s="9" t="s">
        <v>349</v>
      </c>
      <c r="D169" s="9">
        <v>308</v>
      </c>
      <c r="E169" s="9" t="s">
        <v>81</v>
      </c>
      <c r="F169" s="9" t="s">
        <v>204</v>
      </c>
      <c r="G169" s="9">
        <v>1133.5</v>
      </c>
      <c r="H169" s="9">
        <v>1473.6</v>
      </c>
      <c r="I169" s="9">
        <v>935.2</v>
      </c>
      <c r="J169" s="10">
        <f t="shared" si="7"/>
        <v>0.825055138950154</v>
      </c>
      <c r="K169" s="9" t="s">
        <v>13</v>
      </c>
      <c r="L169" s="9" t="str">
        <f>VLOOKUP(D:D,门店完成情况!B:J,9,0)</f>
        <v>未完成</v>
      </c>
      <c r="M169" s="9"/>
      <c r="N169" s="12">
        <v>30</v>
      </c>
    </row>
    <row r="170" spans="1:14">
      <c r="A170" s="9">
        <v>168</v>
      </c>
      <c r="B170" s="9">
        <v>12515</v>
      </c>
      <c r="C170" s="9" t="s">
        <v>350</v>
      </c>
      <c r="D170" s="9">
        <v>308</v>
      </c>
      <c r="E170" s="9" t="s">
        <v>81</v>
      </c>
      <c r="F170" s="9" t="s">
        <v>351</v>
      </c>
      <c r="G170" s="9">
        <v>453.4</v>
      </c>
      <c r="H170" s="9">
        <v>589.4</v>
      </c>
      <c r="I170" s="9">
        <v>739.8</v>
      </c>
      <c r="J170" s="10">
        <f t="shared" si="7"/>
        <v>1.63167181296868</v>
      </c>
      <c r="K170" s="9" t="s">
        <v>23</v>
      </c>
      <c r="L170" s="9" t="str">
        <f>VLOOKUP(D:D,门店完成情况!B:J,9,0)</f>
        <v>未完成</v>
      </c>
      <c r="M170" s="9"/>
      <c r="N170" s="9"/>
    </row>
    <row r="171" spans="1:14">
      <c r="A171" s="9">
        <v>169</v>
      </c>
      <c r="B171" s="9">
        <v>12516</v>
      </c>
      <c r="C171" s="9" t="s">
        <v>352</v>
      </c>
      <c r="D171" s="9">
        <v>308</v>
      </c>
      <c r="E171" s="9" t="s">
        <v>81</v>
      </c>
      <c r="F171" s="9" t="s">
        <v>351</v>
      </c>
      <c r="G171" s="9">
        <v>453.4</v>
      </c>
      <c r="H171" s="9">
        <v>589.4</v>
      </c>
      <c r="I171" s="9">
        <v>484</v>
      </c>
      <c r="J171" s="10">
        <f t="shared" si="7"/>
        <v>1.06749007498897</v>
      </c>
      <c r="K171" s="9" t="s">
        <v>18</v>
      </c>
      <c r="L171" s="9" t="str">
        <f>VLOOKUP(D:D,门店完成情况!B:J,9,0)</f>
        <v>未完成</v>
      </c>
      <c r="M171" s="9"/>
      <c r="N171" s="9"/>
    </row>
    <row r="172" spans="1:14">
      <c r="A172" s="9">
        <v>170</v>
      </c>
      <c r="B172" s="9">
        <v>6301</v>
      </c>
      <c r="C172" s="9" t="s">
        <v>353</v>
      </c>
      <c r="D172" s="9">
        <v>54</v>
      </c>
      <c r="E172" s="9" t="s">
        <v>121</v>
      </c>
      <c r="F172" s="9" t="s">
        <v>152</v>
      </c>
      <c r="G172" s="9">
        <v>1076.15</v>
      </c>
      <c r="H172" s="9">
        <v>1399</v>
      </c>
      <c r="I172" s="9">
        <v>1926.63</v>
      </c>
      <c r="J172" s="10">
        <f t="shared" si="7"/>
        <v>1.79029875017423</v>
      </c>
      <c r="K172" s="9" t="s">
        <v>23</v>
      </c>
      <c r="L172" s="9" t="str">
        <f>VLOOKUP(D:D,门店完成情况!B:J,9,0)</f>
        <v>基础档</v>
      </c>
      <c r="M172" s="9">
        <f>ROUND(I172*0.01,0)</f>
        <v>19</v>
      </c>
      <c r="N172" s="9"/>
    </row>
    <row r="173" spans="1:14">
      <c r="A173" s="9">
        <v>171</v>
      </c>
      <c r="B173" s="9">
        <v>6884</v>
      </c>
      <c r="C173" s="9" t="s">
        <v>354</v>
      </c>
      <c r="D173" s="9">
        <v>54</v>
      </c>
      <c r="E173" s="9" t="s">
        <v>121</v>
      </c>
      <c r="F173" s="9" t="s">
        <v>150</v>
      </c>
      <c r="G173" s="9">
        <v>1076.15</v>
      </c>
      <c r="H173" s="9">
        <v>1399</v>
      </c>
      <c r="I173" s="9">
        <v>1009.4</v>
      </c>
      <c r="J173" s="10">
        <f t="shared" si="7"/>
        <v>0.937973330855364</v>
      </c>
      <c r="K173" s="9" t="s">
        <v>13</v>
      </c>
      <c r="L173" s="9" t="str">
        <f>VLOOKUP(D:D,门店完成情况!B:J,9,0)</f>
        <v>基础档</v>
      </c>
      <c r="M173" s="9">
        <f>ROUND(I173*0.01,0)</f>
        <v>10</v>
      </c>
      <c r="N173" s="12">
        <v>30</v>
      </c>
    </row>
    <row r="174" spans="1:14">
      <c r="A174" s="9">
        <v>172</v>
      </c>
      <c r="B174" s="9">
        <v>7379</v>
      </c>
      <c r="C174" s="9" t="s">
        <v>355</v>
      </c>
      <c r="D174" s="9">
        <v>54</v>
      </c>
      <c r="E174" s="9" t="s">
        <v>121</v>
      </c>
      <c r="F174" s="9" t="s">
        <v>152</v>
      </c>
      <c r="G174" s="9">
        <v>1076.15</v>
      </c>
      <c r="H174" s="9">
        <v>1399</v>
      </c>
      <c r="I174" s="9">
        <v>776.7</v>
      </c>
      <c r="J174" s="10">
        <f t="shared" si="7"/>
        <v>0.721739534451517</v>
      </c>
      <c r="K174" s="9" t="s">
        <v>13</v>
      </c>
      <c r="L174" s="9" t="str">
        <f>VLOOKUP(D:D,门店完成情况!B:J,9,0)</f>
        <v>基础档</v>
      </c>
      <c r="M174" s="9">
        <f>ROUND(I174*0.01,0)</f>
        <v>8</v>
      </c>
      <c r="N174" s="12">
        <v>30</v>
      </c>
    </row>
    <row r="175" spans="1:14">
      <c r="A175" s="9">
        <v>173</v>
      </c>
      <c r="B175" s="9">
        <v>10808</v>
      </c>
      <c r="C175" s="9" t="s">
        <v>356</v>
      </c>
      <c r="D175" s="9">
        <v>54</v>
      </c>
      <c r="E175" s="9" t="s">
        <v>121</v>
      </c>
      <c r="F175" s="9" t="s">
        <v>152</v>
      </c>
      <c r="G175" s="9">
        <v>1076.15</v>
      </c>
      <c r="H175" s="9">
        <v>1399</v>
      </c>
      <c r="I175" s="9">
        <v>1540</v>
      </c>
      <c r="J175" s="10">
        <f t="shared" si="7"/>
        <v>1.43102727314965</v>
      </c>
      <c r="K175" s="9" t="s">
        <v>23</v>
      </c>
      <c r="L175" s="9" t="str">
        <f>VLOOKUP(D:D,门店完成情况!B:J,9,0)</f>
        <v>基础档</v>
      </c>
      <c r="M175" s="9">
        <f>ROUND(I175*0.01,0)</f>
        <v>15</v>
      </c>
      <c r="N175" s="9"/>
    </row>
    <row r="176" spans="1:14">
      <c r="A176" s="9">
        <v>174</v>
      </c>
      <c r="B176" s="9">
        <v>10043</v>
      </c>
      <c r="C176" s="9" t="s">
        <v>357</v>
      </c>
      <c r="D176" s="9">
        <v>367</v>
      </c>
      <c r="E176" s="9" t="s">
        <v>124</v>
      </c>
      <c r="F176" s="9" t="s">
        <v>276</v>
      </c>
      <c r="G176" s="9">
        <v>821.975</v>
      </c>
      <c r="H176" s="9">
        <v>1068.55</v>
      </c>
      <c r="I176" s="9">
        <v>2274.59</v>
      </c>
      <c r="J176" s="10">
        <f t="shared" si="7"/>
        <v>2.76722528057423</v>
      </c>
      <c r="K176" s="9" t="s">
        <v>23</v>
      </c>
      <c r="L176" s="9" t="str">
        <f>VLOOKUP(D:D,门店完成情况!B:J,9,0)</f>
        <v>挑战档</v>
      </c>
      <c r="M176" s="9">
        <f>ROUND(I176*0.02,0)</f>
        <v>45</v>
      </c>
      <c r="N176" s="9"/>
    </row>
    <row r="177" spans="1:14">
      <c r="A177" s="9">
        <v>175</v>
      </c>
      <c r="B177" s="9">
        <v>10955</v>
      </c>
      <c r="C177" s="9" t="s">
        <v>358</v>
      </c>
      <c r="D177" s="9">
        <v>367</v>
      </c>
      <c r="E177" s="9" t="s">
        <v>124</v>
      </c>
      <c r="F177" s="9" t="s">
        <v>152</v>
      </c>
      <c r="G177" s="9">
        <v>821.975</v>
      </c>
      <c r="H177" s="9">
        <v>1068.55</v>
      </c>
      <c r="I177" s="9">
        <v>1295.62</v>
      </c>
      <c r="J177" s="10">
        <f t="shared" si="7"/>
        <v>1.57622798746921</v>
      </c>
      <c r="K177" s="9" t="s">
        <v>23</v>
      </c>
      <c r="L177" s="9" t="str">
        <f>VLOOKUP(D:D,门店完成情况!B:J,9,0)</f>
        <v>挑战档</v>
      </c>
      <c r="M177" s="9">
        <f>ROUND(I177*0.02,0)</f>
        <v>26</v>
      </c>
      <c r="N177" s="9"/>
    </row>
    <row r="178" spans="1:14">
      <c r="A178" s="9">
        <v>176</v>
      </c>
      <c r="B178" s="9">
        <v>11799</v>
      </c>
      <c r="C178" s="9" t="s">
        <v>359</v>
      </c>
      <c r="D178" s="9">
        <v>367</v>
      </c>
      <c r="E178" s="9" t="s">
        <v>124</v>
      </c>
      <c r="F178" s="9" t="s">
        <v>235</v>
      </c>
      <c r="G178" s="9">
        <v>821.975</v>
      </c>
      <c r="H178" s="9">
        <v>1068.55</v>
      </c>
      <c r="I178" s="9">
        <v>969.8</v>
      </c>
      <c r="J178" s="10">
        <f t="shared" si="7"/>
        <v>1.17984123604732</v>
      </c>
      <c r="K178" s="9" t="s">
        <v>18</v>
      </c>
      <c r="L178" s="9" t="str">
        <f>VLOOKUP(D:D,门店完成情况!B:J,9,0)</f>
        <v>挑战档</v>
      </c>
      <c r="M178" s="9">
        <f>ROUND(I178*0.02,0)</f>
        <v>19</v>
      </c>
      <c r="N178" s="9"/>
    </row>
    <row r="179" spans="1:14">
      <c r="A179" s="9">
        <v>177</v>
      </c>
      <c r="B179" s="9">
        <v>12277</v>
      </c>
      <c r="C179" s="9" t="s">
        <v>360</v>
      </c>
      <c r="D179" s="9">
        <v>367</v>
      </c>
      <c r="E179" s="9" t="s">
        <v>124</v>
      </c>
      <c r="F179" s="9" t="s">
        <v>235</v>
      </c>
      <c r="G179" s="9">
        <v>821.975</v>
      </c>
      <c r="H179" s="9">
        <v>1068.55</v>
      </c>
      <c r="I179" s="9">
        <v>1167.8</v>
      </c>
      <c r="J179" s="10">
        <f t="shared" si="7"/>
        <v>1.42072447458864</v>
      </c>
      <c r="K179" s="9" t="s">
        <v>23</v>
      </c>
      <c r="L179" s="9" t="str">
        <f>VLOOKUP(D:D,门店完成情况!B:J,9,0)</f>
        <v>挑战档</v>
      </c>
      <c r="M179" s="9">
        <f>ROUND(I179*0.02,0)</f>
        <v>23</v>
      </c>
      <c r="N179" s="9"/>
    </row>
    <row r="180" spans="1:14">
      <c r="A180" s="9">
        <v>178</v>
      </c>
      <c r="B180" s="9">
        <v>10930</v>
      </c>
      <c r="C180" s="9" t="s">
        <v>361</v>
      </c>
      <c r="D180" s="9">
        <v>724</v>
      </c>
      <c r="E180" s="9" t="s">
        <v>62</v>
      </c>
      <c r="F180" s="9" t="s">
        <v>150</v>
      </c>
      <c r="G180" s="9">
        <v>1593</v>
      </c>
      <c r="H180" s="9">
        <v>2071</v>
      </c>
      <c r="I180" s="9">
        <v>1824.05</v>
      </c>
      <c r="J180" s="10">
        <f t="shared" si="7"/>
        <v>1.14504080351538</v>
      </c>
      <c r="K180" s="9" t="s">
        <v>18</v>
      </c>
      <c r="L180" s="9" t="str">
        <f>VLOOKUP(D:D,门店完成情况!B:J,9,0)</f>
        <v>基础档</v>
      </c>
      <c r="M180" s="9">
        <f t="shared" ref="M180:M189" si="9">ROUND(I180*0.01,0)</f>
        <v>18</v>
      </c>
      <c r="N180" s="9"/>
    </row>
    <row r="181" spans="1:14">
      <c r="A181" s="9">
        <v>179</v>
      </c>
      <c r="B181" s="9">
        <v>11447</v>
      </c>
      <c r="C181" s="9" t="s">
        <v>362</v>
      </c>
      <c r="D181" s="9">
        <v>724</v>
      </c>
      <c r="E181" s="9" t="s">
        <v>62</v>
      </c>
      <c r="F181" s="9" t="s">
        <v>152</v>
      </c>
      <c r="G181" s="9">
        <v>1770</v>
      </c>
      <c r="H181" s="9">
        <v>2301</v>
      </c>
      <c r="I181" s="9">
        <v>1795</v>
      </c>
      <c r="J181" s="10">
        <f t="shared" si="7"/>
        <v>1.01412429378531</v>
      </c>
      <c r="K181" s="9" t="s">
        <v>18</v>
      </c>
      <c r="L181" s="9" t="str">
        <f>VLOOKUP(D:D,门店完成情况!B:J,9,0)</f>
        <v>基础档</v>
      </c>
      <c r="M181" s="9">
        <f t="shared" si="9"/>
        <v>18</v>
      </c>
      <c r="N181" s="9"/>
    </row>
    <row r="182" spans="1:14">
      <c r="A182" s="9">
        <v>180</v>
      </c>
      <c r="B182" s="9">
        <v>12489</v>
      </c>
      <c r="C182" s="9" t="s">
        <v>363</v>
      </c>
      <c r="D182" s="9">
        <v>724</v>
      </c>
      <c r="E182" s="9" t="s">
        <v>62</v>
      </c>
      <c r="F182" s="9" t="s">
        <v>156</v>
      </c>
      <c r="G182" s="9">
        <v>708</v>
      </c>
      <c r="H182" s="9">
        <v>920.3</v>
      </c>
      <c r="I182" s="9">
        <v>1631.8</v>
      </c>
      <c r="J182" s="10">
        <f t="shared" si="7"/>
        <v>2.30480225988701</v>
      </c>
      <c r="K182" s="9" t="s">
        <v>23</v>
      </c>
      <c r="L182" s="9" t="str">
        <f>VLOOKUP(D:D,门店完成情况!B:J,9,0)</f>
        <v>基础档</v>
      </c>
      <c r="M182" s="9">
        <f t="shared" si="9"/>
        <v>16</v>
      </c>
      <c r="N182" s="9"/>
    </row>
    <row r="183" spans="1:14">
      <c r="A183" s="9">
        <v>181</v>
      </c>
      <c r="B183" s="9">
        <v>12235</v>
      </c>
      <c r="C183" s="9" t="s">
        <v>364</v>
      </c>
      <c r="D183" s="9">
        <v>724</v>
      </c>
      <c r="E183" s="9" t="s">
        <v>62</v>
      </c>
      <c r="F183" s="9" t="s">
        <v>365</v>
      </c>
      <c r="G183" s="9">
        <v>1239</v>
      </c>
      <c r="H183" s="9">
        <v>1610.8</v>
      </c>
      <c r="I183" s="9">
        <v>1241.2</v>
      </c>
      <c r="J183" s="10">
        <f t="shared" si="7"/>
        <v>1.00177562550444</v>
      </c>
      <c r="K183" s="9" t="s">
        <v>18</v>
      </c>
      <c r="L183" s="9" t="str">
        <f>VLOOKUP(D:D,门店完成情况!B:J,9,0)</f>
        <v>基础档</v>
      </c>
      <c r="M183" s="9">
        <f t="shared" si="9"/>
        <v>12</v>
      </c>
      <c r="N183" s="9"/>
    </row>
    <row r="184" spans="1:14">
      <c r="A184" s="9">
        <v>182</v>
      </c>
      <c r="B184" s="9">
        <v>11120</v>
      </c>
      <c r="C184" s="9" t="s">
        <v>366</v>
      </c>
      <c r="D184" s="9">
        <v>753</v>
      </c>
      <c r="E184" s="9" t="s">
        <v>73</v>
      </c>
      <c r="F184" s="9" t="s">
        <v>150</v>
      </c>
      <c r="G184" s="9">
        <v>700.9</v>
      </c>
      <c r="H184" s="9">
        <v>911.2</v>
      </c>
      <c r="I184" s="9">
        <v>1305.9</v>
      </c>
      <c r="J184" s="10">
        <f t="shared" si="7"/>
        <v>1.86317591667856</v>
      </c>
      <c r="K184" s="9" t="s">
        <v>23</v>
      </c>
      <c r="L184" s="9" t="str">
        <f>VLOOKUP(D:D,门店完成情况!B:J,9,0)</f>
        <v>基础档</v>
      </c>
      <c r="M184" s="9">
        <f t="shared" si="9"/>
        <v>13</v>
      </c>
      <c r="N184" s="9"/>
    </row>
    <row r="185" spans="1:14">
      <c r="A185" s="9">
        <v>183</v>
      </c>
      <c r="B185" s="9">
        <v>12444</v>
      </c>
      <c r="C185" s="9" t="s">
        <v>367</v>
      </c>
      <c r="D185" s="9">
        <v>753</v>
      </c>
      <c r="E185" s="9" t="s">
        <v>73</v>
      </c>
      <c r="F185" s="9" t="s">
        <v>368</v>
      </c>
      <c r="G185" s="9">
        <v>311.5</v>
      </c>
      <c r="H185" s="9">
        <v>404.9</v>
      </c>
      <c r="I185" s="9">
        <v>0</v>
      </c>
      <c r="J185" s="10">
        <f t="shared" si="7"/>
        <v>0</v>
      </c>
      <c r="K185" s="9" t="s">
        <v>13</v>
      </c>
      <c r="L185" s="9" t="str">
        <f>VLOOKUP(D:D,门店完成情况!B:J,9,0)</f>
        <v>基础档</v>
      </c>
      <c r="M185" s="9">
        <f t="shared" si="9"/>
        <v>0</v>
      </c>
      <c r="N185" s="11">
        <v>15</v>
      </c>
    </row>
    <row r="186" spans="1:14">
      <c r="A186" s="9">
        <v>184</v>
      </c>
      <c r="B186" s="9">
        <v>12275</v>
      </c>
      <c r="C186" s="9" t="s">
        <v>369</v>
      </c>
      <c r="D186" s="9">
        <v>753</v>
      </c>
      <c r="E186" s="9" t="s">
        <v>73</v>
      </c>
      <c r="F186" s="9" t="s">
        <v>152</v>
      </c>
      <c r="G186" s="9">
        <v>778.7</v>
      </c>
      <c r="H186" s="9">
        <v>1012.3</v>
      </c>
      <c r="I186" s="9">
        <v>748.77</v>
      </c>
      <c r="J186" s="10">
        <f t="shared" si="7"/>
        <v>0.961564145370489</v>
      </c>
      <c r="K186" s="9" t="s">
        <v>13</v>
      </c>
      <c r="L186" s="9" t="str">
        <f>VLOOKUP(D:D,门店完成情况!B:J,9,0)</f>
        <v>基础档</v>
      </c>
      <c r="M186" s="9">
        <f t="shared" si="9"/>
        <v>7</v>
      </c>
      <c r="N186" s="12">
        <v>30</v>
      </c>
    </row>
    <row r="187" spans="1:14">
      <c r="A187" s="9">
        <v>185</v>
      </c>
      <c r="B187" s="9">
        <v>11760</v>
      </c>
      <c r="C187" s="9" t="s">
        <v>370</v>
      </c>
      <c r="D187" s="9">
        <v>102478</v>
      </c>
      <c r="E187" s="9" t="s">
        <v>97</v>
      </c>
      <c r="F187" s="9" t="s">
        <v>152</v>
      </c>
      <c r="G187" s="9">
        <v>525</v>
      </c>
      <c r="H187" s="9">
        <v>680</v>
      </c>
      <c r="I187" s="9">
        <v>870</v>
      </c>
      <c r="J187" s="10">
        <f t="shared" si="7"/>
        <v>1.65714285714286</v>
      </c>
      <c r="K187" s="9" t="s">
        <v>23</v>
      </c>
      <c r="L187" s="9" t="str">
        <f>VLOOKUP(D:D,门店完成情况!B:J,9,0)</f>
        <v>基础档</v>
      </c>
      <c r="M187" s="9">
        <f t="shared" si="9"/>
        <v>9</v>
      </c>
      <c r="N187" s="9"/>
    </row>
    <row r="188" spans="1:14">
      <c r="A188" s="9">
        <v>186</v>
      </c>
      <c r="B188" s="9">
        <v>12536</v>
      </c>
      <c r="C188" s="9" t="s">
        <v>371</v>
      </c>
      <c r="D188" s="9">
        <v>102478</v>
      </c>
      <c r="E188" s="9" t="s">
        <v>97</v>
      </c>
      <c r="F188" s="9" t="s">
        <v>152</v>
      </c>
      <c r="G188" s="9">
        <v>525</v>
      </c>
      <c r="H188" s="9">
        <v>680</v>
      </c>
      <c r="I188" s="9">
        <v>305</v>
      </c>
      <c r="J188" s="10">
        <f t="shared" si="7"/>
        <v>0.580952380952381</v>
      </c>
      <c r="K188" s="9" t="s">
        <v>13</v>
      </c>
      <c r="L188" s="9" t="str">
        <f>VLOOKUP(D:D,门店完成情况!B:J,9,0)</f>
        <v>基础档</v>
      </c>
      <c r="M188" s="9">
        <f t="shared" si="9"/>
        <v>3</v>
      </c>
      <c r="N188" s="12">
        <v>30</v>
      </c>
    </row>
    <row r="189" spans="1:14">
      <c r="A189" s="9">
        <v>187</v>
      </c>
      <c r="B189" s="9">
        <v>12519</v>
      </c>
      <c r="C189" s="9" t="s">
        <v>372</v>
      </c>
      <c r="D189" s="9">
        <v>102478</v>
      </c>
      <c r="E189" s="9" t="s">
        <v>97</v>
      </c>
      <c r="F189" s="9" t="s">
        <v>156</v>
      </c>
      <c r="G189" s="9">
        <v>316.9</v>
      </c>
      <c r="H189" s="9">
        <v>417</v>
      </c>
      <c r="I189" s="9">
        <v>247</v>
      </c>
      <c r="J189" s="10">
        <f t="shared" si="7"/>
        <v>0.779425686336384</v>
      </c>
      <c r="K189" s="9" t="s">
        <v>13</v>
      </c>
      <c r="L189" s="9" t="str">
        <f>VLOOKUP(D:D,门店完成情况!B:J,9,0)</f>
        <v>基础档</v>
      </c>
      <c r="M189" s="9">
        <f t="shared" si="9"/>
        <v>2</v>
      </c>
      <c r="N189" s="11">
        <v>15</v>
      </c>
    </row>
    <row r="190" spans="1:14">
      <c r="A190" s="9">
        <v>188</v>
      </c>
      <c r="B190" s="9">
        <v>4311</v>
      </c>
      <c r="C190" s="9" t="s">
        <v>373</v>
      </c>
      <c r="D190" s="9">
        <v>102479</v>
      </c>
      <c r="E190" s="9" t="s">
        <v>94</v>
      </c>
      <c r="F190" s="9" t="s">
        <v>150</v>
      </c>
      <c r="G190" s="9">
        <v>988.5</v>
      </c>
      <c r="H190" s="9">
        <v>1292.2</v>
      </c>
      <c r="I190" s="9">
        <v>1039.03</v>
      </c>
      <c r="J190" s="10">
        <f t="shared" si="7"/>
        <v>1.05111785533637</v>
      </c>
      <c r="K190" s="9" t="s">
        <v>18</v>
      </c>
      <c r="L190" s="9" t="str">
        <f>VLOOKUP(D:D,门店完成情况!B:J,9,0)</f>
        <v>未完成</v>
      </c>
      <c r="M190" s="9"/>
      <c r="N190" s="9"/>
    </row>
    <row r="191" spans="1:14">
      <c r="A191" s="9">
        <v>189</v>
      </c>
      <c r="B191" s="9">
        <v>999389</v>
      </c>
      <c r="C191" s="9" t="s">
        <v>374</v>
      </c>
      <c r="D191" s="9">
        <v>102479</v>
      </c>
      <c r="E191" s="9" t="s">
        <v>94</v>
      </c>
      <c r="F191" s="9" t="s">
        <v>156</v>
      </c>
      <c r="G191" s="9">
        <v>980</v>
      </c>
      <c r="H191" s="9">
        <v>1292.2</v>
      </c>
      <c r="I191" s="9">
        <v>419.5</v>
      </c>
      <c r="J191" s="10">
        <f t="shared" si="7"/>
        <v>0.428061224489796</v>
      </c>
      <c r="K191" s="9" t="s">
        <v>13</v>
      </c>
      <c r="L191" s="9" t="str">
        <f>VLOOKUP(D:D,门店完成情况!B:J,9,0)</f>
        <v>未完成</v>
      </c>
      <c r="M191" s="9"/>
      <c r="N191" s="11">
        <v>15</v>
      </c>
    </row>
    <row r="192" spans="1:14">
      <c r="A192" s="9">
        <v>190</v>
      </c>
      <c r="B192" s="9">
        <v>999569</v>
      </c>
      <c r="C192" s="9" t="s">
        <v>375</v>
      </c>
      <c r="D192" s="9">
        <v>102479</v>
      </c>
      <c r="E192" s="9" t="s">
        <v>94</v>
      </c>
      <c r="F192" s="9" t="s">
        <v>152</v>
      </c>
      <c r="G192" s="9">
        <v>145</v>
      </c>
      <c r="H192" s="9">
        <v>145</v>
      </c>
      <c r="I192" s="9">
        <v>145</v>
      </c>
      <c r="J192" s="10">
        <f t="shared" si="7"/>
        <v>1</v>
      </c>
      <c r="K192" s="9" t="s">
        <v>23</v>
      </c>
      <c r="L192" s="9" t="str">
        <f>VLOOKUP(D:D,门店完成情况!B:J,9,0)</f>
        <v>未完成</v>
      </c>
      <c r="M192" s="9"/>
      <c r="N192" s="9"/>
    </row>
    <row r="193" spans="1:14">
      <c r="A193" s="9">
        <v>191</v>
      </c>
      <c r="B193" s="9">
        <v>12199</v>
      </c>
      <c r="C193" s="9" t="s">
        <v>376</v>
      </c>
      <c r="D193" s="9">
        <v>102479</v>
      </c>
      <c r="E193" s="9" t="s">
        <v>94</v>
      </c>
      <c r="F193" s="9" t="s">
        <v>156</v>
      </c>
      <c r="G193" s="9">
        <v>980</v>
      </c>
      <c r="H193" s="9">
        <v>1292.2</v>
      </c>
      <c r="I193" s="9">
        <v>785.7</v>
      </c>
      <c r="J193" s="10">
        <f t="shared" si="7"/>
        <v>0.801734693877551</v>
      </c>
      <c r="K193" s="9" t="s">
        <v>13</v>
      </c>
      <c r="L193" s="9" t="str">
        <f>VLOOKUP(D:D,门店完成情况!B:J,9,0)</f>
        <v>未完成</v>
      </c>
      <c r="M193" s="9"/>
      <c r="N193" s="11">
        <v>15</v>
      </c>
    </row>
    <row r="194" spans="1:14">
      <c r="A194" s="9">
        <v>192</v>
      </c>
      <c r="B194" s="9">
        <v>8386</v>
      </c>
      <c r="C194" s="9" t="s">
        <v>377</v>
      </c>
      <c r="D194" s="9">
        <v>723</v>
      </c>
      <c r="E194" s="9" t="s">
        <v>93</v>
      </c>
      <c r="F194" s="9" t="s">
        <v>378</v>
      </c>
      <c r="G194" s="9">
        <v>903</v>
      </c>
      <c r="H194" s="9">
        <v>1174</v>
      </c>
      <c r="I194" s="9">
        <v>1333</v>
      </c>
      <c r="J194" s="10">
        <f t="shared" si="7"/>
        <v>1.47619047619048</v>
      </c>
      <c r="K194" s="9" t="s">
        <v>23</v>
      </c>
      <c r="L194" s="9" t="str">
        <f>VLOOKUP(D:D,门店完成情况!B:J,9,0)</f>
        <v>基础档</v>
      </c>
      <c r="M194" s="9">
        <f>ROUND(I194*0.01,0)</f>
        <v>13</v>
      </c>
      <c r="N194" s="9"/>
    </row>
    <row r="195" spans="1:14">
      <c r="A195" s="9">
        <v>193</v>
      </c>
      <c r="B195" s="9">
        <v>11397</v>
      </c>
      <c r="C195" s="9" t="s">
        <v>379</v>
      </c>
      <c r="D195" s="9">
        <v>723</v>
      </c>
      <c r="E195" s="9" t="s">
        <v>93</v>
      </c>
      <c r="F195" s="9" t="s">
        <v>152</v>
      </c>
      <c r="G195" s="9">
        <v>1004</v>
      </c>
      <c r="H195" s="9">
        <v>1304</v>
      </c>
      <c r="I195" s="9">
        <v>639.8</v>
      </c>
      <c r="J195" s="10">
        <f t="shared" si="7"/>
        <v>0.637250996015936</v>
      </c>
      <c r="K195" s="9" t="s">
        <v>13</v>
      </c>
      <c r="L195" s="9" t="str">
        <f>VLOOKUP(D:D,门店完成情况!B:J,9,0)</f>
        <v>基础档</v>
      </c>
      <c r="M195" s="9">
        <f>ROUND(I195*0.01,0)</f>
        <v>6</v>
      </c>
      <c r="N195" s="12">
        <v>30</v>
      </c>
    </row>
    <row r="196" spans="1:14">
      <c r="A196" s="9">
        <v>194</v>
      </c>
      <c r="B196" s="9">
        <v>12447</v>
      </c>
      <c r="C196" s="9" t="s">
        <v>380</v>
      </c>
      <c r="D196" s="9">
        <v>723</v>
      </c>
      <c r="E196" s="9" t="s">
        <v>93</v>
      </c>
      <c r="F196" s="9" t="s">
        <v>381</v>
      </c>
      <c r="G196" s="9">
        <v>401.6</v>
      </c>
      <c r="H196" s="9">
        <v>523.2</v>
      </c>
      <c r="I196" s="9">
        <v>414.6</v>
      </c>
      <c r="J196" s="10">
        <f t="shared" ref="J196:J259" si="10">I196/G196</f>
        <v>1.03237051792829</v>
      </c>
      <c r="K196" s="9" t="s">
        <v>18</v>
      </c>
      <c r="L196" s="9" t="str">
        <f>VLOOKUP(D:D,门店完成情况!B:J,9,0)</f>
        <v>基础档</v>
      </c>
      <c r="M196" s="9">
        <f>ROUND(I196*0.01,0)</f>
        <v>4</v>
      </c>
      <c r="N196" s="9"/>
    </row>
    <row r="197" spans="1:14">
      <c r="A197" s="9">
        <v>195</v>
      </c>
      <c r="B197" s="9">
        <v>995671</v>
      </c>
      <c r="C197" s="9" t="s">
        <v>382</v>
      </c>
      <c r="D197" s="9">
        <v>106066</v>
      </c>
      <c r="E197" s="9" t="s">
        <v>52</v>
      </c>
      <c r="F197" s="9" t="s">
        <v>383</v>
      </c>
      <c r="G197" s="9">
        <v>359</v>
      </c>
      <c r="H197" s="9">
        <v>466.8</v>
      </c>
      <c r="I197" s="9">
        <v>539.02</v>
      </c>
      <c r="J197" s="10">
        <f t="shared" si="10"/>
        <v>1.50144846796657</v>
      </c>
      <c r="K197" s="9" t="s">
        <v>23</v>
      </c>
      <c r="L197" s="9" t="str">
        <f>VLOOKUP(D:D,门店完成情况!B:J,9,0)</f>
        <v>未完成</v>
      </c>
      <c r="M197" s="9"/>
      <c r="N197" s="9"/>
    </row>
    <row r="198" spans="1:14">
      <c r="A198" s="9">
        <v>196</v>
      </c>
      <c r="B198" s="9">
        <v>995673</v>
      </c>
      <c r="C198" s="9" t="s">
        <v>384</v>
      </c>
      <c r="D198" s="9">
        <v>106066</v>
      </c>
      <c r="E198" s="9" t="s">
        <v>52</v>
      </c>
      <c r="F198" s="9" t="s">
        <v>152</v>
      </c>
      <c r="G198" s="9">
        <v>424</v>
      </c>
      <c r="H198" s="9">
        <v>551.6</v>
      </c>
      <c r="I198" s="9">
        <v>246.8</v>
      </c>
      <c r="J198" s="10">
        <f t="shared" si="10"/>
        <v>0.582075471698113</v>
      </c>
      <c r="K198" s="9" t="s">
        <v>13</v>
      </c>
      <c r="L198" s="9" t="str">
        <f>VLOOKUP(D:D,门店完成情况!B:J,9,0)</f>
        <v>未完成</v>
      </c>
      <c r="M198" s="9"/>
      <c r="N198" s="12">
        <v>30</v>
      </c>
    </row>
    <row r="199" spans="1:14">
      <c r="A199" s="9">
        <v>197</v>
      </c>
      <c r="B199" s="9">
        <v>995676</v>
      </c>
      <c r="C199" s="9" t="s">
        <v>385</v>
      </c>
      <c r="D199" s="9">
        <v>106066</v>
      </c>
      <c r="E199" s="9" t="s">
        <v>52</v>
      </c>
      <c r="F199" s="9" t="s">
        <v>152</v>
      </c>
      <c r="G199" s="9">
        <v>425</v>
      </c>
      <c r="H199" s="9">
        <v>551.6</v>
      </c>
      <c r="I199" s="9">
        <v>209.4</v>
      </c>
      <c r="J199" s="10">
        <f t="shared" si="10"/>
        <v>0.492705882352941</v>
      </c>
      <c r="K199" s="9" t="s">
        <v>13</v>
      </c>
      <c r="L199" s="9" t="str">
        <f>VLOOKUP(D:D,门店完成情况!B:J,9,0)</f>
        <v>未完成</v>
      </c>
      <c r="M199" s="9"/>
      <c r="N199" s="12">
        <v>30</v>
      </c>
    </row>
    <row r="200" spans="1:14">
      <c r="A200" s="9">
        <v>198</v>
      </c>
      <c r="B200" s="9">
        <v>995669</v>
      </c>
      <c r="C200" s="9" t="s">
        <v>386</v>
      </c>
      <c r="D200" s="9">
        <v>106066</v>
      </c>
      <c r="E200" s="9" t="s">
        <v>52</v>
      </c>
      <c r="F200" s="9" t="s">
        <v>383</v>
      </c>
      <c r="G200" s="9">
        <v>359</v>
      </c>
      <c r="H200" s="9">
        <v>466.8</v>
      </c>
      <c r="I200" s="9">
        <v>598.13</v>
      </c>
      <c r="J200" s="10">
        <f t="shared" si="10"/>
        <v>1.66610027855153</v>
      </c>
      <c r="K200" s="9" t="s">
        <v>23</v>
      </c>
      <c r="L200" s="9" t="str">
        <f>VLOOKUP(D:D,门店完成情况!B:J,9,0)</f>
        <v>未完成</v>
      </c>
      <c r="M200" s="9"/>
      <c r="N200" s="9"/>
    </row>
    <row r="201" spans="1:14">
      <c r="A201" s="9">
        <v>199</v>
      </c>
      <c r="B201" s="9">
        <v>995590</v>
      </c>
      <c r="C201" s="9" t="s">
        <v>387</v>
      </c>
      <c r="D201" s="9">
        <v>106066</v>
      </c>
      <c r="E201" s="9" t="s">
        <v>52</v>
      </c>
      <c r="F201" s="9" t="s">
        <v>152</v>
      </c>
      <c r="G201" s="9">
        <v>424</v>
      </c>
      <c r="H201" s="9">
        <v>551.6</v>
      </c>
      <c r="I201" s="9">
        <v>212</v>
      </c>
      <c r="J201" s="10">
        <f t="shared" si="10"/>
        <v>0.5</v>
      </c>
      <c r="K201" s="9" t="s">
        <v>13</v>
      </c>
      <c r="L201" s="9" t="str">
        <f>VLOOKUP(D:D,门店完成情况!B:J,9,0)</f>
        <v>未完成</v>
      </c>
      <c r="M201" s="9"/>
      <c r="N201" s="12">
        <v>30</v>
      </c>
    </row>
    <row r="202" spans="1:14">
      <c r="A202" s="9">
        <v>200</v>
      </c>
      <c r="B202" s="9">
        <v>998836</v>
      </c>
      <c r="C202" s="9" t="s">
        <v>388</v>
      </c>
      <c r="D202" s="9">
        <v>106066</v>
      </c>
      <c r="E202" s="9" t="s">
        <v>52</v>
      </c>
      <c r="F202" s="9" t="s">
        <v>152</v>
      </c>
      <c r="G202" s="9">
        <v>424</v>
      </c>
      <c r="H202" s="9">
        <v>551.6</v>
      </c>
      <c r="I202" s="9">
        <v>108</v>
      </c>
      <c r="J202" s="10">
        <f t="shared" si="10"/>
        <v>0.254716981132075</v>
      </c>
      <c r="K202" s="9" t="s">
        <v>13</v>
      </c>
      <c r="L202" s="9" t="str">
        <f>VLOOKUP(D:D,门店完成情况!B:J,9,0)</f>
        <v>未完成</v>
      </c>
      <c r="M202" s="9"/>
      <c r="N202" s="12">
        <v>30</v>
      </c>
    </row>
    <row r="203" spans="1:14">
      <c r="A203" s="9">
        <v>201</v>
      </c>
      <c r="B203" s="9">
        <v>998828</v>
      </c>
      <c r="C203" s="9" t="s">
        <v>389</v>
      </c>
      <c r="D203" s="9">
        <v>106066</v>
      </c>
      <c r="E203" s="9" t="s">
        <v>52</v>
      </c>
      <c r="F203" s="9" t="s">
        <v>152</v>
      </c>
      <c r="G203" s="9">
        <v>359</v>
      </c>
      <c r="H203" s="9">
        <v>466.9</v>
      </c>
      <c r="I203" s="9">
        <v>0</v>
      </c>
      <c r="J203" s="10">
        <f t="shared" si="10"/>
        <v>0</v>
      </c>
      <c r="K203" s="9" t="s">
        <v>13</v>
      </c>
      <c r="L203" s="9" t="str">
        <f>VLOOKUP(D:D,门店完成情况!B:J,9,0)</f>
        <v>未完成</v>
      </c>
      <c r="M203" s="9"/>
      <c r="N203" s="12">
        <v>30</v>
      </c>
    </row>
    <row r="204" spans="1:14">
      <c r="A204" s="9">
        <v>202</v>
      </c>
      <c r="B204" s="9">
        <v>998832</v>
      </c>
      <c r="C204" s="9" t="s">
        <v>390</v>
      </c>
      <c r="D204" s="9">
        <v>106066</v>
      </c>
      <c r="E204" s="9" t="s">
        <v>52</v>
      </c>
      <c r="F204" s="9" t="s">
        <v>152</v>
      </c>
      <c r="G204" s="9">
        <v>359</v>
      </c>
      <c r="H204" s="9">
        <v>466.8</v>
      </c>
      <c r="I204" s="9">
        <v>169</v>
      </c>
      <c r="J204" s="10">
        <f t="shared" si="10"/>
        <v>0.47075208913649</v>
      </c>
      <c r="K204" s="9" t="s">
        <v>13</v>
      </c>
      <c r="L204" s="9" t="str">
        <f>VLOOKUP(D:D,门店完成情况!B:J,9,0)</f>
        <v>未完成</v>
      </c>
      <c r="M204" s="9"/>
      <c r="N204" s="12">
        <v>30</v>
      </c>
    </row>
    <row r="205" spans="1:14">
      <c r="A205" s="9">
        <v>203</v>
      </c>
      <c r="B205" s="9">
        <v>998835</v>
      </c>
      <c r="C205" s="9" t="s">
        <v>391</v>
      </c>
      <c r="D205" s="9">
        <v>106066</v>
      </c>
      <c r="E205" s="9" t="s">
        <v>52</v>
      </c>
      <c r="F205" s="9" t="s">
        <v>152</v>
      </c>
      <c r="G205" s="9">
        <v>425</v>
      </c>
      <c r="H205" s="9">
        <v>551.6</v>
      </c>
      <c r="I205" s="9">
        <v>192</v>
      </c>
      <c r="J205" s="10">
        <f t="shared" si="10"/>
        <v>0.451764705882353</v>
      </c>
      <c r="K205" s="9" t="s">
        <v>13</v>
      </c>
      <c r="L205" s="9" t="str">
        <f>VLOOKUP(D:D,门店完成情况!B:J,9,0)</f>
        <v>未完成</v>
      </c>
      <c r="M205" s="9"/>
      <c r="N205" s="12">
        <v>30</v>
      </c>
    </row>
    <row r="206" spans="1:14">
      <c r="A206" s="9">
        <v>204</v>
      </c>
      <c r="B206" s="9">
        <v>11107</v>
      </c>
      <c r="C206" s="9" t="s">
        <v>392</v>
      </c>
      <c r="D206" s="9">
        <v>742</v>
      </c>
      <c r="E206" s="9" t="s">
        <v>85</v>
      </c>
      <c r="F206" s="9" t="s">
        <v>276</v>
      </c>
      <c r="G206" s="9">
        <v>1667</v>
      </c>
      <c r="H206" s="9">
        <v>2167</v>
      </c>
      <c r="I206" s="9">
        <v>1119.2</v>
      </c>
      <c r="J206" s="10">
        <f t="shared" si="10"/>
        <v>0.671385722855429</v>
      </c>
      <c r="K206" s="9" t="s">
        <v>13</v>
      </c>
      <c r="L206" s="9" t="str">
        <f>VLOOKUP(D:D,门店完成情况!B:J,9,0)</f>
        <v>未完成</v>
      </c>
      <c r="M206" s="9"/>
      <c r="N206" s="12">
        <v>30</v>
      </c>
    </row>
    <row r="207" spans="1:14">
      <c r="A207" s="9">
        <v>205</v>
      </c>
      <c r="B207" s="9">
        <v>11078</v>
      </c>
      <c r="C207" s="9" t="s">
        <v>393</v>
      </c>
      <c r="D207" s="9">
        <v>742</v>
      </c>
      <c r="E207" s="9" t="s">
        <v>85</v>
      </c>
      <c r="F207" s="9" t="s">
        <v>192</v>
      </c>
      <c r="G207" s="9">
        <v>1667</v>
      </c>
      <c r="H207" s="9">
        <v>2167</v>
      </c>
      <c r="I207" s="9">
        <v>776.6</v>
      </c>
      <c r="J207" s="10">
        <f t="shared" si="10"/>
        <v>0.465866826634673</v>
      </c>
      <c r="K207" s="9" t="s">
        <v>13</v>
      </c>
      <c r="L207" s="9" t="str">
        <f>VLOOKUP(D:D,门店完成情况!B:J,9,0)</f>
        <v>未完成</v>
      </c>
      <c r="M207" s="9"/>
      <c r="N207" s="12">
        <v>30</v>
      </c>
    </row>
    <row r="208" spans="1:14">
      <c r="A208" s="9">
        <v>206</v>
      </c>
      <c r="B208" s="9">
        <v>11379</v>
      </c>
      <c r="C208" s="9" t="s">
        <v>394</v>
      </c>
      <c r="D208" s="9">
        <v>742</v>
      </c>
      <c r="E208" s="9" t="s">
        <v>85</v>
      </c>
      <c r="F208" s="9" t="s">
        <v>192</v>
      </c>
      <c r="G208" s="9">
        <v>1667</v>
      </c>
      <c r="H208" s="9">
        <v>2167</v>
      </c>
      <c r="I208" s="9">
        <v>1185.6</v>
      </c>
      <c r="J208" s="10">
        <f t="shared" si="10"/>
        <v>0.71121775644871</v>
      </c>
      <c r="K208" s="9" t="s">
        <v>13</v>
      </c>
      <c r="L208" s="9" t="str">
        <f>VLOOKUP(D:D,门店完成情况!B:J,9,0)</f>
        <v>未完成</v>
      </c>
      <c r="M208" s="9"/>
      <c r="N208" s="12">
        <v>30</v>
      </c>
    </row>
    <row r="209" spans="1:14">
      <c r="A209" s="9">
        <v>207</v>
      </c>
      <c r="B209" s="9">
        <v>12502</v>
      </c>
      <c r="C209" s="9" t="s">
        <v>395</v>
      </c>
      <c r="D209" s="9">
        <v>742</v>
      </c>
      <c r="E209" s="9" t="s">
        <v>85</v>
      </c>
      <c r="F209" s="9" t="s">
        <v>156</v>
      </c>
      <c r="G209" s="9">
        <v>998</v>
      </c>
      <c r="H209" s="9">
        <v>1297.7</v>
      </c>
      <c r="I209" s="9">
        <v>127</v>
      </c>
      <c r="J209" s="10">
        <f t="shared" si="10"/>
        <v>0.127254509018036</v>
      </c>
      <c r="K209" s="9" t="s">
        <v>13</v>
      </c>
      <c r="L209" s="9" t="str">
        <f>VLOOKUP(D:D,门店完成情况!B:J,9,0)</f>
        <v>未完成</v>
      </c>
      <c r="M209" s="9"/>
      <c r="N209" s="11">
        <v>15</v>
      </c>
    </row>
    <row r="210" spans="1:14">
      <c r="A210" s="9">
        <v>208</v>
      </c>
      <c r="B210" s="9">
        <v>6123</v>
      </c>
      <c r="C210" s="9" t="s">
        <v>396</v>
      </c>
      <c r="D210" s="9">
        <v>546</v>
      </c>
      <c r="E210" s="9" t="s">
        <v>61</v>
      </c>
      <c r="F210" s="9" t="s">
        <v>150</v>
      </c>
      <c r="G210" s="9">
        <v>1256</v>
      </c>
      <c r="H210" s="9">
        <v>1633</v>
      </c>
      <c r="I210" s="9">
        <v>1052</v>
      </c>
      <c r="J210" s="10">
        <f t="shared" si="10"/>
        <v>0.837579617834395</v>
      </c>
      <c r="K210" s="9" t="s">
        <v>13</v>
      </c>
      <c r="L210" s="9" t="str">
        <f>VLOOKUP(D:D,门店完成情况!B:J,9,0)</f>
        <v>未完成</v>
      </c>
      <c r="M210" s="9"/>
      <c r="N210" s="12">
        <v>30</v>
      </c>
    </row>
    <row r="211" spans="1:14">
      <c r="A211" s="9">
        <v>209</v>
      </c>
      <c r="B211" s="9">
        <v>10849</v>
      </c>
      <c r="C211" s="9" t="s">
        <v>397</v>
      </c>
      <c r="D211" s="9">
        <v>546</v>
      </c>
      <c r="E211" s="9" t="s">
        <v>61</v>
      </c>
      <c r="F211" s="9" t="s">
        <v>152</v>
      </c>
      <c r="G211" s="9">
        <v>1395</v>
      </c>
      <c r="H211" s="9">
        <v>1814</v>
      </c>
      <c r="I211" s="9">
        <v>1571.55</v>
      </c>
      <c r="J211" s="10">
        <f t="shared" si="10"/>
        <v>1.12655913978495</v>
      </c>
      <c r="K211" s="9" t="s">
        <v>18</v>
      </c>
      <c r="L211" s="9" t="str">
        <f>VLOOKUP(D:D,门店完成情况!B:J,9,0)</f>
        <v>未完成</v>
      </c>
      <c r="M211" s="9"/>
      <c r="N211" s="9"/>
    </row>
    <row r="212" spans="1:14">
      <c r="A212" s="9">
        <v>210</v>
      </c>
      <c r="B212" s="9">
        <v>11377</v>
      </c>
      <c r="C212" s="9" t="s">
        <v>398</v>
      </c>
      <c r="D212" s="9">
        <v>546</v>
      </c>
      <c r="E212" s="9" t="s">
        <v>61</v>
      </c>
      <c r="F212" s="9" t="s">
        <v>152</v>
      </c>
      <c r="G212" s="9">
        <v>1395</v>
      </c>
      <c r="H212" s="9">
        <v>1814</v>
      </c>
      <c r="I212" s="9">
        <v>1775.4</v>
      </c>
      <c r="J212" s="10">
        <f t="shared" si="10"/>
        <v>1.27268817204301</v>
      </c>
      <c r="K212" s="9" t="s">
        <v>18</v>
      </c>
      <c r="L212" s="9" t="str">
        <f>VLOOKUP(D:D,门店完成情况!B:J,9,0)</f>
        <v>未完成</v>
      </c>
      <c r="M212" s="9"/>
      <c r="N212" s="9"/>
    </row>
    <row r="213" spans="1:14">
      <c r="A213" s="9">
        <v>211</v>
      </c>
      <c r="B213" s="9">
        <v>12437</v>
      </c>
      <c r="C213" s="9" t="s">
        <v>399</v>
      </c>
      <c r="D213" s="9">
        <v>546</v>
      </c>
      <c r="E213" s="9" t="s">
        <v>61</v>
      </c>
      <c r="F213" s="9" t="s">
        <v>156</v>
      </c>
      <c r="G213" s="9">
        <v>561.6</v>
      </c>
      <c r="H213" s="9">
        <v>729.1</v>
      </c>
      <c r="I213" s="9">
        <v>92</v>
      </c>
      <c r="J213" s="10">
        <f t="shared" si="10"/>
        <v>0.163817663817664</v>
      </c>
      <c r="K213" s="9" t="s">
        <v>13</v>
      </c>
      <c r="L213" s="9" t="str">
        <f>VLOOKUP(D:D,门店完成情况!B:J,9,0)</f>
        <v>未完成</v>
      </c>
      <c r="M213" s="9"/>
      <c r="N213" s="11">
        <v>15</v>
      </c>
    </row>
    <row r="214" spans="1:14">
      <c r="A214" s="9">
        <v>212</v>
      </c>
      <c r="B214" s="9">
        <v>12227</v>
      </c>
      <c r="C214" s="9" t="s">
        <v>400</v>
      </c>
      <c r="D214" s="9">
        <v>546</v>
      </c>
      <c r="E214" s="9" t="s">
        <v>61</v>
      </c>
      <c r="F214" s="9" t="s">
        <v>156</v>
      </c>
      <c r="G214" s="9">
        <v>837</v>
      </c>
      <c r="H214" s="9">
        <v>1088</v>
      </c>
      <c r="I214" s="9">
        <v>536</v>
      </c>
      <c r="J214" s="10">
        <f t="shared" si="10"/>
        <v>0.640382317801673</v>
      </c>
      <c r="K214" s="9" t="s">
        <v>13</v>
      </c>
      <c r="L214" s="9" t="str">
        <f>VLOOKUP(D:D,门店完成情况!B:J,9,0)</f>
        <v>未完成</v>
      </c>
      <c r="M214" s="9"/>
      <c r="N214" s="11">
        <v>15</v>
      </c>
    </row>
    <row r="215" spans="1:14">
      <c r="A215" s="9">
        <v>213</v>
      </c>
      <c r="B215" s="9">
        <v>12211</v>
      </c>
      <c r="C215" s="9" t="s">
        <v>401</v>
      </c>
      <c r="D215" s="9">
        <v>546</v>
      </c>
      <c r="E215" s="9" t="s">
        <v>61</v>
      </c>
      <c r="F215" s="9" t="s">
        <v>156</v>
      </c>
      <c r="G215" s="9">
        <v>837</v>
      </c>
      <c r="H215" s="9">
        <v>1088</v>
      </c>
      <c r="I215" s="9">
        <v>550</v>
      </c>
      <c r="J215" s="10">
        <f t="shared" si="10"/>
        <v>0.657108721624851</v>
      </c>
      <c r="K215" s="9" t="s">
        <v>13</v>
      </c>
      <c r="L215" s="9" t="str">
        <f>VLOOKUP(D:D,门店完成情况!B:J,9,0)</f>
        <v>未完成</v>
      </c>
      <c r="M215" s="9"/>
      <c r="N215" s="11">
        <v>15</v>
      </c>
    </row>
    <row r="216" spans="1:14">
      <c r="A216" s="9">
        <v>214</v>
      </c>
      <c r="B216" s="9">
        <v>6662</v>
      </c>
      <c r="C216" s="9" t="s">
        <v>402</v>
      </c>
      <c r="D216" s="9">
        <v>598</v>
      </c>
      <c r="E216" s="9" t="s">
        <v>64</v>
      </c>
      <c r="F216" s="9" t="s">
        <v>150</v>
      </c>
      <c r="G216" s="9">
        <v>938.3</v>
      </c>
      <c r="H216" s="9">
        <v>1219.2</v>
      </c>
      <c r="I216" s="9">
        <v>964.39</v>
      </c>
      <c r="J216" s="10">
        <f t="shared" si="10"/>
        <v>1.02780560588298</v>
      </c>
      <c r="K216" s="9" t="s">
        <v>18</v>
      </c>
      <c r="L216" s="9" t="str">
        <f>VLOOKUP(D:D,门店完成情况!B:J,9,0)</f>
        <v>未完成</v>
      </c>
      <c r="M216" s="9"/>
      <c r="N216" s="9"/>
    </row>
    <row r="217" spans="1:14">
      <c r="A217" s="9">
        <v>215</v>
      </c>
      <c r="B217" s="9">
        <v>11145</v>
      </c>
      <c r="C217" s="9" t="s">
        <v>403</v>
      </c>
      <c r="D217" s="9">
        <v>598</v>
      </c>
      <c r="E217" s="9" t="s">
        <v>64</v>
      </c>
      <c r="F217" s="9" t="s">
        <v>152</v>
      </c>
      <c r="G217" s="9">
        <v>936</v>
      </c>
      <c r="H217" s="9">
        <v>1217</v>
      </c>
      <c r="I217" s="9">
        <v>410.2</v>
      </c>
      <c r="J217" s="10">
        <f t="shared" si="10"/>
        <v>0.438247863247863</v>
      </c>
      <c r="K217" s="9" t="s">
        <v>13</v>
      </c>
      <c r="L217" s="9" t="str">
        <f>VLOOKUP(D:D,门店完成情况!B:J,9,0)</f>
        <v>未完成</v>
      </c>
      <c r="M217" s="9"/>
      <c r="N217" s="12">
        <v>30</v>
      </c>
    </row>
    <row r="218" spans="1:14">
      <c r="A218" s="9">
        <v>216</v>
      </c>
      <c r="B218" s="9">
        <v>11178</v>
      </c>
      <c r="C218" s="9" t="s">
        <v>404</v>
      </c>
      <c r="D218" s="9">
        <v>598</v>
      </c>
      <c r="E218" s="9" t="s">
        <v>64</v>
      </c>
      <c r="F218" s="9" t="s">
        <v>152</v>
      </c>
      <c r="G218" s="9">
        <v>936</v>
      </c>
      <c r="H218" s="9">
        <v>1217</v>
      </c>
      <c r="I218" s="9">
        <v>412</v>
      </c>
      <c r="J218" s="10">
        <f t="shared" si="10"/>
        <v>0.44017094017094</v>
      </c>
      <c r="K218" s="9" t="s">
        <v>13</v>
      </c>
      <c r="L218" s="9" t="str">
        <f>VLOOKUP(D:D,门店完成情况!B:J,9,0)</f>
        <v>未完成</v>
      </c>
      <c r="M218" s="9"/>
      <c r="N218" s="12">
        <v>30</v>
      </c>
    </row>
    <row r="219" spans="1:14">
      <c r="A219" s="9">
        <v>217</v>
      </c>
      <c r="B219" s="9">
        <v>12274</v>
      </c>
      <c r="C219" s="9" t="s">
        <v>405</v>
      </c>
      <c r="D219" s="9">
        <v>598</v>
      </c>
      <c r="E219" s="9" t="s">
        <v>64</v>
      </c>
      <c r="F219" s="9" t="s">
        <v>152</v>
      </c>
      <c r="G219" s="9">
        <v>936</v>
      </c>
      <c r="H219" s="9">
        <v>1217</v>
      </c>
      <c r="I219" s="9">
        <v>625</v>
      </c>
      <c r="J219" s="10">
        <f t="shared" si="10"/>
        <v>0.667735042735043</v>
      </c>
      <c r="K219" s="9" t="s">
        <v>13</v>
      </c>
      <c r="L219" s="9" t="str">
        <f>VLOOKUP(D:D,门店完成情况!B:J,9,0)</f>
        <v>未完成</v>
      </c>
      <c r="M219" s="9"/>
      <c r="N219" s="12">
        <v>30</v>
      </c>
    </row>
    <row r="220" spans="1:14">
      <c r="A220" s="9">
        <v>218</v>
      </c>
      <c r="B220" s="9">
        <v>6456</v>
      </c>
      <c r="C220" s="9" t="s">
        <v>406</v>
      </c>
      <c r="D220" s="9">
        <v>727</v>
      </c>
      <c r="E220" s="9" t="s">
        <v>40</v>
      </c>
      <c r="F220" s="9" t="s">
        <v>150</v>
      </c>
      <c r="G220" s="9">
        <v>1060</v>
      </c>
      <c r="H220" s="9">
        <v>1378</v>
      </c>
      <c r="I220" s="9">
        <v>897</v>
      </c>
      <c r="J220" s="10">
        <f t="shared" si="10"/>
        <v>0.84622641509434</v>
      </c>
      <c r="K220" s="9" t="s">
        <v>13</v>
      </c>
      <c r="L220" s="9" t="str">
        <f>VLOOKUP(D:D,门店完成情况!B:J,9,0)</f>
        <v>基础档</v>
      </c>
      <c r="M220" s="9">
        <f>ROUND(I220*0.01,0)</f>
        <v>9</v>
      </c>
      <c r="N220" s="12">
        <v>30</v>
      </c>
    </row>
    <row r="221" spans="1:14">
      <c r="A221" s="9">
        <v>219</v>
      </c>
      <c r="B221" s="9">
        <v>8060</v>
      </c>
      <c r="C221" s="9" t="s">
        <v>407</v>
      </c>
      <c r="D221" s="9">
        <v>727</v>
      </c>
      <c r="E221" s="9" t="s">
        <v>40</v>
      </c>
      <c r="F221" s="9" t="s">
        <v>152</v>
      </c>
      <c r="G221" s="9">
        <v>1178</v>
      </c>
      <c r="H221" s="9">
        <v>1531.5</v>
      </c>
      <c r="I221" s="9">
        <v>1087.9</v>
      </c>
      <c r="J221" s="10">
        <f t="shared" si="10"/>
        <v>0.923514431239389</v>
      </c>
      <c r="K221" s="9" t="s">
        <v>13</v>
      </c>
      <c r="L221" s="9" t="str">
        <f>VLOOKUP(D:D,门店完成情况!B:J,9,0)</f>
        <v>基础档</v>
      </c>
      <c r="M221" s="9">
        <f>ROUND(I221*0.01,0)</f>
        <v>11</v>
      </c>
      <c r="N221" s="12">
        <v>30</v>
      </c>
    </row>
    <row r="222" spans="1:14">
      <c r="A222" s="9">
        <v>220</v>
      </c>
      <c r="B222" s="9">
        <v>12513</v>
      </c>
      <c r="C222" s="9" t="s">
        <v>408</v>
      </c>
      <c r="D222" s="9">
        <v>727</v>
      </c>
      <c r="E222" s="9" t="s">
        <v>40</v>
      </c>
      <c r="F222" s="9" t="s">
        <v>409</v>
      </c>
      <c r="G222" s="9">
        <v>589.4</v>
      </c>
      <c r="H222" s="9">
        <v>766.1</v>
      </c>
      <c r="I222" s="9">
        <v>583.74</v>
      </c>
      <c r="J222" s="10">
        <f t="shared" si="10"/>
        <v>0.990397013912453</v>
      </c>
      <c r="K222" s="9" t="s">
        <v>13</v>
      </c>
      <c r="L222" s="9" t="str">
        <f>VLOOKUP(D:D,门店完成情况!B:J,9,0)</f>
        <v>基础档</v>
      </c>
      <c r="M222" s="9">
        <f>ROUND(I222*0.01,0)</f>
        <v>6</v>
      </c>
      <c r="N222" s="11">
        <v>15</v>
      </c>
    </row>
    <row r="223" spans="1:14">
      <c r="A223" s="9">
        <v>221</v>
      </c>
      <c r="B223" s="9">
        <v>6607</v>
      </c>
      <c r="C223" s="9" t="s">
        <v>410</v>
      </c>
      <c r="D223" s="9">
        <v>726</v>
      </c>
      <c r="E223" s="9" t="s">
        <v>27</v>
      </c>
      <c r="F223" s="9" t="s">
        <v>150</v>
      </c>
      <c r="G223" s="9">
        <v>1015.6</v>
      </c>
      <c r="H223" s="9">
        <v>1320</v>
      </c>
      <c r="I223" s="9">
        <v>1373</v>
      </c>
      <c r="J223" s="10">
        <f t="shared" si="10"/>
        <v>1.35191020086648</v>
      </c>
      <c r="K223" s="9" t="s">
        <v>23</v>
      </c>
      <c r="L223" s="9" t="str">
        <f>VLOOKUP(D:D,门店完成情况!B:J,9,0)</f>
        <v>挑战档</v>
      </c>
      <c r="M223" s="9">
        <f t="shared" ref="M223:M230" si="11">ROUND(I223*0.02,0)</f>
        <v>27</v>
      </c>
      <c r="N223" s="9"/>
    </row>
    <row r="224" spans="1:14">
      <c r="A224" s="9">
        <v>222</v>
      </c>
      <c r="B224" s="9">
        <v>10177</v>
      </c>
      <c r="C224" s="9" t="s">
        <v>411</v>
      </c>
      <c r="D224" s="9">
        <v>726</v>
      </c>
      <c r="E224" s="9" t="s">
        <v>27</v>
      </c>
      <c r="F224" s="9" t="s">
        <v>152</v>
      </c>
      <c r="G224" s="9">
        <v>1128</v>
      </c>
      <c r="H224" s="9">
        <v>1466.5</v>
      </c>
      <c r="I224" s="9">
        <v>2067</v>
      </c>
      <c r="J224" s="10">
        <f t="shared" si="10"/>
        <v>1.83244680851064</v>
      </c>
      <c r="K224" s="9" t="s">
        <v>23</v>
      </c>
      <c r="L224" s="9" t="str">
        <f>VLOOKUP(D:D,门店完成情况!B:J,9,0)</f>
        <v>挑战档</v>
      </c>
      <c r="M224" s="9">
        <f t="shared" si="11"/>
        <v>41</v>
      </c>
      <c r="N224" s="9"/>
    </row>
    <row r="225" spans="1:14">
      <c r="A225" s="9">
        <v>223</v>
      </c>
      <c r="B225" s="9">
        <v>11429</v>
      </c>
      <c r="C225" s="9" t="s">
        <v>412</v>
      </c>
      <c r="D225" s="9">
        <v>726</v>
      </c>
      <c r="E225" s="9" t="s">
        <v>27</v>
      </c>
      <c r="F225" s="9" t="s">
        <v>152</v>
      </c>
      <c r="G225" s="9">
        <v>1128</v>
      </c>
      <c r="H225" s="9">
        <v>1466.5</v>
      </c>
      <c r="I225" s="9">
        <v>1461.6</v>
      </c>
      <c r="J225" s="10">
        <f t="shared" si="10"/>
        <v>1.29574468085106</v>
      </c>
      <c r="K225" s="9" t="s">
        <v>18</v>
      </c>
      <c r="L225" s="9" t="str">
        <f>VLOOKUP(D:D,门店完成情况!B:J,9,0)</f>
        <v>挑战档</v>
      </c>
      <c r="M225" s="9">
        <f t="shared" si="11"/>
        <v>29</v>
      </c>
      <c r="N225" s="9"/>
    </row>
    <row r="226" spans="1:14">
      <c r="A226" s="9">
        <v>224</v>
      </c>
      <c r="B226" s="9">
        <v>11512</v>
      </c>
      <c r="C226" s="9" t="s">
        <v>413</v>
      </c>
      <c r="D226" s="9">
        <v>726</v>
      </c>
      <c r="E226" s="9" t="s">
        <v>27</v>
      </c>
      <c r="F226" s="9" t="s">
        <v>152</v>
      </c>
      <c r="G226" s="9">
        <v>1128</v>
      </c>
      <c r="H226" s="9">
        <v>1466.5</v>
      </c>
      <c r="I226" s="9">
        <v>1139</v>
      </c>
      <c r="J226" s="10">
        <f t="shared" si="10"/>
        <v>1.00975177304965</v>
      </c>
      <c r="K226" s="9" t="s">
        <v>18</v>
      </c>
      <c r="L226" s="9" t="str">
        <f>VLOOKUP(D:D,门店完成情况!B:J,9,0)</f>
        <v>挑战档</v>
      </c>
      <c r="M226" s="9">
        <f t="shared" si="11"/>
        <v>23</v>
      </c>
      <c r="N226" s="9"/>
    </row>
    <row r="227" spans="1:14">
      <c r="A227" s="9">
        <v>225</v>
      </c>
      <c r="B227" s="9">
        <v>11330</v>
      </c>
      <c r="C227" s="9" t="s">
        <v>414</v>
      </c>
      <c r="D227" s="9">
        <v>107829</v>
      </c>
      <c r="E227" s="9" t="s">
        <v>99</v>
      </c>
      <c r="F227" s="9" t="s">
        <v>150</v>
      </c>
      <c r="G227" s="9">
        <v>364.7</v>
      </c>
      <c r="H227" s="9">
        <v>534</v>
      </c>
      <c r="I227" s="9">
        <v>1050</v>
      </c>
      <c r="J227" s="10">
        <f t="shared" si="10"/>
        <v>2.87907869481766</v>
      </c>
      <c r="K227" s="9" t="s">
        <v>23</v>
      </c>
      <c r="L227" s="9" t="str">
        <f>VLOOKUP(D:D,门店完成情况!B:J,9,0)</f>
        <v>挑战档</v>
      </c>
      <c r="M227" s="9">
        <f t="shared" si="11"/>
        <v>21</v>
      </c>
      <c r="N227" s="9"/>
    </row>
    <row r="228" spans="1:14">
      <c r="A228" s="9">
        <v>226</v>
      </c>
      <c r="B228" s="9">
        <v>11779</v>
      </c>
      <c r="C228" s="9" t="s">
        <v>415</v>
      </c>
      <c r="D228" s="9">
        <v>107829</v>
      </c>
      <c r="E228" s="9" t="s">
        <v>99</v>
      </c>
      <c r="F228" s="9" t="s">
        <v>416</v>
      </c>
      <c r="G228" s="9">
        <v>297</v>
      </c>
      <c r="H228" s="9">
        <v>356</v>
      </c>
      <c r="I228" s="9">
        <v>1185.3</v>
      </c>
      <c r="J228" s="10">
        <f t="shared" si="10"/>
        <v>3.99090909090909</v>
      </c>
      <c r="K228" s="9" t="s">
        <v>23</v>
      </c>
      <c r="L228" s="9" t="str">
        <f>VLOOKUP(D:D,门店完成情况!B:J,9,0)</f>
        <v>挑战档</v>
      </c>
      <c r="M228" s="9">
        <f t="shared" si="11"/>
        <v>24</v>
      </c>
      <c r="N228" s="9"/>
    </row>
    <row r="229" spans="1:14">
      <c r="A229" s="9">
        <v>227</v>
      </c>
      <c r="B229" s="9">
        <v>12317</v>
      </c>
      <c r="C229" s="9" t="s">
        <v>417</v>
      </c>
      <c r="D229" s="9">
        <v>107829</v>
      </c>
      <c r="E229" s="9" t="s">
        <v>99</v>
      </c>
      <c r="F229" s="9" t="s">
        <v>416</v>
      </c>
      <c r="G229" s="9">
        <v>297</v>
      </c>
      <c r="H229" s="9">
        <v>356</v>
      </c>
      <c r="I229" s="9">
        <v>503</v>
      </c>
      <c r="J229" s="10">
        <f t="shared" si="10"/>
        <v>1.69360269360269</v>
      </c>
      <c r="K229" s="9" t="s">
        <v>23</v>
      </c>
      <c r="L229" s="9" t="str">
        <f>VLOOKUP(D:D,门店完成情况!B:J,9,0)</f>
        <v>挑战档</v>
      </c>
      <c r="M229" s="9">
        <f t="shared" si="11"/>
        <v>10</v>
      </c>
      <c r="N229" s="9"/>
    </row>
    <row r="230" spans="1:14">
      <c r="A230" s="9">
        <v>228</v>
      </c>
      <c r="B230" s="9">
        <v>12461</v>
      </c>
      <c r="C230" s="9" t="s">
        <v>418</v>
      </c>
      <c r="D230" s="9">
        <v>107829</v>
      </c>
      <c r="E230" s="9" t="s">
        <v>99</v>
      </c>
      <c r="F230" s="9" t="s">
        <v>156</v>
      </c>
      <c r="G230" s="9">
        <v>228</v>
      </c>
      <c r="H230" s="9">
        <v>296.69</v>
      </c>
      <c r="I230" s="9">
        <v>865.95</v>
      </c>
      <c r="J230" s="10">
        <f t="shared" si="10"/>
        <v>3.79802631578947</v>
      </c>
      <c r="K230" s="9" t="s">
        <v>23</v>
      </c>
      <c r="L230" s="9" t="str">
        <f>VLOOKUP(D:D,门店完成情况!B:J,9,0)</f>
        <v>挑战档</v>
      </c>
      <c r="M230" s="9">
        <f t="shared" si="11"/>
        <v>17</v>
      </c>
      <c r="N230" s="9"/>
    </row>
    <row r="231" spans="1:14">
      <c r="A231" s="9">
        <v>229</v>
      </c>
      <c r="B231" s="9">
        <v>11504</v>
      </c>
      <c r="C231" s="9" t="s">
        <v>419</v>
      </c>
      <c r="D231" s="9">
        <v>745</v>
      </c>
      <c r="E231" s="9" t="s">
        <v>41</v>
      </c>
      <c r="F231" s="9" t="s">
        <v>150</v>
      </c>
      <c r="G231" s="9">
        <v>787</v>
      </c>
      <c r="H231" s="9">
        <v>1022.3</v>
      </c>
      <c r="I231" s="9">
        <v>553.01</v>
      </c>
      <c r="J231" s="10">
        <f t="shared" si="10"/>
        <v>0.702681067344346</v>
      </c>
      <c r="K231" s="9" t="s">
        <v>13</v>
      </c>
      <c r="L231" s="9" t="str">
        <f>VLOOKUP(D:D,门店完成情况!B:J,9,0)</f>
        <v>未完成</v>
      </c>
      <c r="M231" s="9"/>
      <c r="N231" s="12">
        <v>30</v>
      </c>
    </row>
    <row r="232" spans="1:14">
      <c r="A232" s="9">
        <v>230</v>
      </c>
      <c r="B232" s="9">
        <v>12276</v>
      </c>
      <c r="C232" s="9" t="s">
        <v>420</v>
      </c>
      <c r="D232" s="9">
        <v>745</v>
      </c>
      <c r="E232" s="9" t="s">
        <v>41</v>
      </c>
      <c r="F232" s="9" t="s">
        <v>152</v>
      </c>
      <c r="G232" s="9">
        <v>874</v>
      </c>
      <c r="H232" s="9">
        <v>1135.9</v>
      </c>
      <c r="I232" s="9">
        <v>884.4</v>
      </c>
      <c r="J232" s="10">
        <f t="shared" si="10"/>
        <v>1.01189931350114</v>
      </c>
      <c r="K232" s="9" t="s">
        <v>18</v>
      </c>
      <c r="L232" s="9" t="str">
        <f>VLOOKUP(D:D,门店完成情况!B:J,9,0)</f>
        <v>未完成</v>
      </c>
      <c r="M232" s="9"/>
      <c r="N232" s="9"/>
    </row>
    <row r="233" spans="1:14">
      <c r="A233" s="9">
        <v>231</v>
      </c>
      <c r="B233" s="9">
        <v>12209</v>
      </c>
      <c r="C233" s="9" t="s">
        <v>421</v>
      </c>
      <c r="D233" s="9">
        <v>745</v>
      </c>
      <c r="E233" s="9" t="s">
        <v>41</v>
      </c>
      <c r="F233" s="9" t="s">
        <v>156</v>
      </c>
      <c r="G233" s="9">
        <v>524.3</v>
      </c>
      <c r="H233" s="9">
        <v>681.5</v>
      </c>
      <c r="I233" s="9">
        <v>386</v>
      </c>
      <c r="J233" s="10">
        <f t="shared" si="10"/>
        <v>0.736219721533473</v>
      </c>
      <c r="K233" s="9" t="s">
        <v>13</v>
      </c>
      <c r="L233" s="9" t="str">
        <f>VLOOKUP(D:D,门店完成情况!B:J,9,0)</f>
        <v>未完成</v>
      </c>
      <c r="M233" s="9"/>
      <c r="N233" s="11">
        <v>15</v>
      </c>
    </row>
    <row r="234" spans="1:14">
      <c r="A234" s="9">
        <v>232</v>
      </c>
      <c r="B234" s="9">
        <v>12460</v>
      </c>
      <c r="C234" s="9" t="s">
        <v>422</v>
      </c>
      <c r="D234" s="9">
        <v>745</v>
      </c>
      <c r="E234" s="9" t="s">
        <v>41</v>
      </c>
      <c r="F234" s="9" t="s">
        <v>156</v>
      </c>
      <c r="G234" s="9">
        <v>437</v>
      </c>
      <c r="H234" s="9">
        <v>567.9</v>
      </c>
      <c r="I234" s="9">
        <v>536.41</v>
      </c>
      <c r="J234" s="10">
        <f t="shared" si="10"/>
        <v>1.2274828375286</v>
      </c>
      <c r="K234" s="9" t="s">
        <v>18</v>
      </c>
      <c r="L234" s="9" t="str">
        <f>VLOOKUP(D:D,门店完成情况!B:J,9,0)</f>
        <v>未完成</v>
      </c>
      <c r="M234" s="9"/>
      <c r="N234" s="9"/>
    </row>
    <row r="235" spans="1:14">
      <c r="A235" s="9">
        <v>233</v>
      </c>
      <c r="B235" s="9">
        <v>5457</v>
      </c>
      <c r="C235" s="9" t="s">
        <v>423</v>
      </c>
      <c r="D235" s="9">
        <v>105267</v>
      </c>
      <c r="E235" s="9" t="s">
        <v>42</v>
      </c>
      <c r="F235" s="9" t="s">
        <v>150</v>
      </c>
      <c r="G235" s="9">
        <v>959</v>
      </c>
      <c r="H235" s="9">
        <v>1248</v>
      </c>
      <c r="I235" s="9">
        <v>1968.72</v>
      </c>
      <c r="J235" s="10">
        <f t="shared" si="10"/>
        <v>2.05288842544317</v>
      </c>
      <c r="K235" s="9" t="s">
        <v>23</v>
      </c>
      <c r="L235" s="9" t="str">
        <f>VLOOKUP(D:D,门店完成情况!B:J,9,0)</f>
        <v>挑战档</v>
      </c>
      <c r="M235" s="9">
        <f>ROUND(I235*0.02,0)</f>
        <v>39</v>
      </c>
      <c r="N235" s="9"/>
    </row>
    <row r="236" spans="1:14">
      <c r="A236" s="9">
        <v>234</v>
      </c>
      <c r="B236" s="9">
        <v>10857</v>
      </c>
      <c r="C236" s="9" t="s">
        <v>424</v>
      </c>
      <c r="D236" s="9">
        <v>105267</v>
      </c>
      <c r="E236" s="9" t="s">
        <v>42</v>
      </c>
      <c r="F236" s="9" t="s">
        <v>152</v>
      </c>
      <c r="G236" s="9">
        <v>339</v>
      </c>
      <c r="H236" s="9">
        <v>442</v>
      </c>
      <c r="I236" s="9">
        <v>99</v>
      </c>
      <c r="J236" s="10">
        <f t="shared" si="10"/>
        <v>0.292035398230089</v>
      </c>
      <c r="K236" s="9" t="s">
        <v>13</v>
      </c>
      <c r="L236" s="9" t="str">
        <f>VLOOKUP(D:D,门店完成情况!B:J,9,0)</f>
        <v>挑战档</v>
      </c>
      <c r="M236" s="9">
        <f>ROUND(I236*0.02,0)</f>
        <v>2</v>
      </c>
      <c r="N236" s="12">
        <v>30</v>
      </c>
    </row>
    <row r="237" spans="1:14">
      <c r="A237" s="9">
        <v>235</v>
      </c>
      <c r="B237" s="9">
        <v>12514</v>
      </c>
      <c r="C237" s="9" t="s">
        <v>425</v>
      </c>
      <c r="D237" s="9">
        <v>105267</v>
      </c>
      <c r="E237" s="9" t="s">
        <v>42</v>
      </c>
      <c r="F237" s="9" t="s">
        <v>426</v>
      </c>
      <c r="G237" s="9">
        <v>429</v>
      </c>
      <c r="H237" s="9">
        <v>554.9</v>
      </c>
      <c r="I237" s="9">
        <v>1508.57</v>
      </c>
      <c r="J237" s="10">
        <f t="shared" si="10"/>
        <v>3.51648018648019</v>
      </c>
      <c r="K237" s="9" t="s">
        <v>23</v>
      </c>
      <c r="L237" s="9" t="str">
        <f>VLOOKUP(D:D,门店完成情况!B:J,9,0)</f>
        <v>挑战档</v>
      </c>
      <c r="M237" s="9">
        <f>ROUND(I237*0.02,0)</f>
        <v>30</v>
      </c>
      <c r="N237" s="9"/>
    </row>
    <row r="238" spans="1:14">
      <c r="A238" s="9">
        <v>236</v>
      </c>
      <c r="B238" s="9">
        <v>12234</v>
      </c>
      <c r="C238" s="9" t="s">
        <v>427</v>
      </c>
      <c r="D238" s="9">
        <v>105267</v>
      </c>
      <c r="E238" s="9" t="s">
        <v>42</v>
      </c>
      <c r="F238" s="9" t="s">
        <v>152</v>
      </c>
      <c r="G238" s="9">
        <v>1066</v>
      </c>
      <c r="H238" s="9">
        <v>1386</v>
      </c>
      <c r="I238" s="9">
        <v>2013.22</v>
      </c>
      <c r="J238" s="10">
        <f t="shared" si="10"/>
        <v>1.88857410881801</v>
      </c>
      <c r="K238" s="9" t="s">
        <v>23</v>
      </c>
      <c r="L238" s="9" t="str">
        <f>VLOOKUP(D:D,门店完成情况!B:J,9,0)</f>
        <v>挑战档</v>
      </c>
      <c r="M238" s="9">
        <f>ROUND(I238*0.02,0)</f>
        <v>40</v>
      </c>
      <c r="N238" s="9"/>
    </row>
    <row r="239" spans="1:14">
      <c r="A239" s="9">
        <v>237</v>
      </c>
      <c r="B239" s="9">
        <v>4117</v>
      </c>
      <c r="C239" s="9" t="s">
        <v>428</v>
      </c>
      <c r="D239" s="9">
        <v>102934</v>
      </c>
      <c r="E239" s="9" t="s">
        <v>28</v>
      </c>
      <c r="F239" s="9" t="s">
        <v>150</v>
      </c>
      <c r="G239" s="9">
        <v>1412.3</v>
      </c>
      <c r="H239" s="9">
        <v>1836.1</v>
      </c>
      <c r="I239" s="9">
        <v>1453.02</v>
      </c>
      <c r="J239" s="10">
        <f t="shared" si="10"/>
        <v>1.02883240104794</v>
      </c>
      <c r="K239" s="9" t="s">
        <v>18</v>
      </c>
      <c r="L239" s="9" t="str">
        <f>VLOOKUP(D:D,门店完成情况!B:J,9,0)</f>
        <v>基础档</v>
      </c>
      <c r="M239" s="9">
        <f>ROUND(I239*0.01,0)</f>
        <v>15</v>
      </c>
      <c r="N239" s="9"/>
    </row>
    <row r="240" spans="1:14">
      <c r="A240" s="9">
        <v>238</v>
      </c>
      <c r="B240" s="9">
        <v>12185</v>
      </c>
      <c r="C240" s="9" t="s">
        <v>429</v>
      </c>
      <c r="D240" s="9">
        <v>102934</v>
      </c>
      <c r="E240" s="9" t="s">
        <v>28</v>
      </c>
      <c r="F240" s="9" t="s">
        <v>152</v>
      </c>
      <c r="G240" s="9">
        <v>1412.3</v>
      </c>
      <c r="H240" s="9">
        <v>1836</v>
      </c>
      <c r="I240" s="9">
        <v>1651.2</v>
      </c>
      <c r="J240" s="10">
        <f t="shared" si="10"/>
        <v>1.16915669475324</v>
      </c>
      <c r="K240" s="9" t="s">
        <v>18</v>
      </c>
      <c r="L240" s="9" t="str">
        <f>VLOOKUP(D:D,门店完成情况!B:J,9,0)</f>
        <v>基础档</v>
      </c>
      <c r="M240" s="9">
        <f>ROUND(I240*0.01,0)</f>
        <v>17</v>
      </c>
      <c r="N240" s="9"/>
    </row>
    <row r="241" spans="1:14">
      <c r="A241" s="9">
        <v>239</v>
      </c>
      <c r="B241" s="9">
        <v>12473</v>
      </c>
      <c r="C241" s="9" t="s">
        <v>430</v>
      </c>
      <c r="D241" s="9">
        <v>102934</v>
      </c>
      <c r="E241" s="9" t="s">
        <v>28</v>
      </c>
      <c r="F241" s="9" t="s">
        <v>156</v>
      </c>
      <c r="G241" s="9">
        <v>707</v>
      </c>
      <c r="H241" s="9">
        <v>919</v>
      </c>
      <c r="I241" s="9">
        <v>1184.84</v>
      </c>
      <c r="J241" s="10">
        <f t="shared" si="10"/>
        <v>1.67586987270156</v>
      </c>
      <c r="K241" s="9" t="s">
        <v>23</v>
      </c>
      <c r="L241" s="9" t="str">
        <f>VLOOKUP(D:D,门店完成情况!B:J,9,0)</f>
        <v>基础档</v>
      </c>
      <c r="M241" s="9">
        <f>ROUND(I241*0.01,0)</f>
        <v>12</v>
      </c>
      <c r="N241" s="9"/>
    </row>
    <row r="242" spans="1:14">
      <c r="A242" s="9">
        <v>240</v>
      </c>
      <c r="B242" s="9">
        <v>12477</v>
      </c>
      <c r="C242" s="9" t="s">
        <v>431</v>
      </c>
      <c r="D242" s="9">
        <v>102934</v>
      </c>
      <c r="E242" s="9" t="s">
        <v>28</v>
      </c>
      <c r="F242" s="9" t="s">
        <v>156</v>
      </c>
      <c r="G242" s="9">
        <v>707</v>
      </c>
      <c r="H242" s="9">
        <v>919</v>
      </c>
      <c r="I242" s="9">
        <v>1105.99</v>
      </c>
      <c r="J242" s="10">
        <f t="shared" si="10"/>
        <v>1.56434229137199</v>
      </c>
      <c r="K242" s="9" t="s">
        <v>23</v>
      </c>
      <c r="L242" s="9" t="str">
        <f>VLOOKUP(D:D,门店完成情况!B:J,9,0)</f>
        <v>基础档</v>
      </c>
      <c r="M242" s="9">
        <f>ROUND(I242*0.01,0)</f>
        <v>11</v>
      </c>
      <c r="N242" s="9"/>
    </row>
    <row r="243" spans="1:14">
      <c r="A243" s="9">
        <v>241</v>
      </c>
      <c r="B243" s="9">
        <v>12332</v>
      </c>
      <c r="C243" s="9" t="s">
        <v>432</v>
      </c>
      <c r="D243" s="9">
        <v>102934</v>
      </c>
      <c r="E243" s="9" t="s">
        <v>28</v>
      </c>
      <c r="F243" s="9" t="s">
        <v>152</v>
      </c>
      <c r="G243" s="9">
        <v>1412.3</v>
      </c>
      <c r="H243" s="9">
        <v>1836</v>
      </c>
      <c r="I243" s="9">
        <v>609.79</v>
      </c>
      <c r="J243" s="10">
        <f t="shared" si="10"/>
        <v>0.431770870211711</v>
      </c>
      <c r="K243" s="9" t="s">
        <v>13</v>
      </c>
      <c r="L243" s="9" t="str">
        <f>VLOOKUP(D:D,门店完成情况!B:J,9,0)</f>
        <v>基础档</v>
      </c>
      <c r="M243" s="9">
        <f>ROUND(I243*0.01,0)</f>
        <v>6</v>
      </c>
      <c r="N243" s="12">
        <v>30</v>
      </c>
    </row>
    <row r="244" spans="1:14">
      <c r="A244" s="9">
        <v>242</v>
      </c>
      <c r="B244" s="9">
        <v>10586</v>
      </c>
      <c r="C244" s="9" t="s">
        <v>433</v>
      </c>
      <c r="D244" s="9">
        <v>108277</v>
      </c>
      <c r="E244" s="9" t="s">
        <v>51</v>
      </c>
      <c r="F244" s="9" t="s">
        <v>152</v>
      </c>
      <c r="G244" s="9">
        <v>801.4</v>
      </c>
      <c r="H244" s="9">
        <v>1041.8</v>
      </c>
      <c r="I244" s="9">
        <v>1303</v>
      </c>
      <c r="J244" s="10">
        <f t="shared" si="10"/>
        <v>1.62590466683304</v>
      </c>
      <c r="K244" s="9" t="s">
        <v>23</v>
      </c>
      <c r="L244" s="9" t="str">
        <f>VLOOKUP(D:D,门店完成情况!B:J,9,0)</f>
        <v>挑战档</v>
      </c>
      <c r="M244" s="9">
        <f>ROUND(I244*0.02,0)</f>
        <v>26</v>
      </c>
      <c r="N244" s="9"/>
    </row>
    <row r="245" spans="1:14">
      <c r="A245" s="9">
        <v>243</v>
      </c>
      <c r="B245" s="9">
        <v>11782</v>
      </c>
      <c r="C245" s="9" t="s">
        <v>434</v>
      </c>
      <c r="D245" s="9">
        <v>108277</v>
      </c>
      <c r="E245" s="9" t="s">
        <v>51</v>
      </c>
      <c r="F245" s="9" t="s">
        <v>150</v>
      </c>
      <c r="G245" s="9">
        <v>721.2</v>
      </c>
      <c r="H245" s="9">
        <v>937.6</v>
      </c>
      <c r="I245" s="9">
        <v>1391.7</v>
      </c>
      <c r="J245" s="10">
        <f t="shared" si="10"/>
        <v>1.92970049916805</v>
      </c>
      <c r="K245" s="9" t="s">
        <v>23</v>
      </c>
      <c r="L245" s="9" t="str">
        <f>VLOOKUP(D:D,门店完成情况!B:J,9,0)</f>
        <v>挑战档</v>
      </c>
      <c r="M245" s="9">
        <f>ROUND(I245*0.02,0)</f>
        <v>28</v>
      </c>
      <c r="N245" s="9"/>
    </row>
    <row r="246" spans="1:14">
      <c r="A246" s="9">
        <v>244</v>
      </c>
      <c r="B246" s="9">
        <v>12496</v>
      </c>
      <c r="C246" s="9" t="s">
        <v>435</v>
      </c>
      <c r="D246" s="9">
        <v>108277</v>
      </c>
      <c r="E246" s="9" t="s">
        <v>51</v>
      </c>
      <c r="F246" s="9" t="s">
        <v>156</v>
      </c>
      <c r="G246" s="9">
        <v>400.7</v>
      </c>
      <c r="H246" s="9">
        <v>520.9</v>
      </c>
      <c r="I246" s="9">
        <v>310</v>
      </c>
      <c r="J246" s="10">
        <f t="shared" si="10"/>
        <v>0.77364611929124</v>
      </c>
      <c r="K246" s="9" t="s">
        <v>13</v>
      </c>
      <c r="L246" s="9" t="str">
        <f>VLOOKUP(D:D,门店完成情况!B:J,9,0)</f>
        <v>挑战档</v>
      </c>
      <c r="M246" s="9">
        <f>ROUND(I246*0.02,0)</f>
        <v>6</v>
      </c>
      <c r="N246" s="11">
        <v>15</v>
      </c>
    </row>
    <row r="247" spans="1:14">
      <c r="A247" s="9">
        <v>245</v>
      </c>
      <c r="B247" s="9">
        <v>4246</v>
      </c>
      <c r="C247" s="9" t="s">
        <v>436</v>
      </c>
      <c r="D247" s="9">
        <v>391</v>
      </c>
      <c r="E247" s="9" t="s">
        <v>89</v>
      </c>
      <c r="F247" s="9" t="s">
        <v>192</v>
      </c>
      <c r="G247" s="9">
        <v>1259.8</v>
      </c>
      <c r="H247" s="9">
        <v>1637.8</v>
      </c>
      <c r="I247" s="9">
        <v>801.63</v>
      </c>
      <c r="J247" s="10">
        <f t="shared" si="10"/>
        <v>0.636315288140975</v>
      </c>
      <c r="K247" s="9" t="s">
        <v>13</v>
      </c>
      <c r="L247" s="9" t="str">
        <f>VLOOKUP(D:D,门店完成情况!B:J,9,0)</f>
        <v>未完成</v>
      </c>
      <c r="M247" s="9"/>
      <c r="N247" s="12">
        <v>30</v>
      </c>
    </row>
    <row r="248" spans="1:14">
      <c r="A248" s="9">
        <v>246</v>
      </c>
      <c r="B248" s="9">
        <v>10892</v>
      </c>
      <c r="C248" s="9" t="s">
        <v>437</v>
      </c>
      <c r="D248" s="9">
        <v>391</v>
      </c>
      <c r="E248" s="9" t="s">
        <v>89</v>
      </c>
      <c r="F248" s="9" t="s">
        <v>192</v>
      </c>
      <c r="G248" s="9">
        <v>755.9</v>
      </c>
      <c r="H248" s="9">
        <v>982.7</v>
      </c>
      <c r="I248" s="9">
        <v>407</v>
      </c>
      <c r="J248" s="10">
        <f t="shared" si="10"/>
        <v>0.538431009392777</v>
      </c>
      <c r="K248" s="9" t="s">
        <v>13</v>
      </c>
      <c r="L248" s="9" t="str">
        <f>VLOOKUP(D:D,门店完成情况!B:J,9,0)</f>
        <v>未完成</v>
      </c>
      <c r="M248" s="9"/>
      <c r="N248" s="12">
        <v>30</v>
      </c>
    </row>
    <row r="249" spans="1:14">
      <c r="A249" s="9">
        <v>247</v>
      </c>
      <c r="B249" s="9">
        <v>11902</v>
      </c>
      <c r="C249" s="9" t="s">
        <v>438</v>
      </c>
      <c r="D249" s="9">
        <v>391</v>
      </c>
      <c r="E249" s="9" t="s">
        <v>89</v>
      </c>
      <c r="F249" s="9" t="s">
        <v>192</v>
      </c>
      <c r="G249" s="9">
        <v>881.9</v>
      </c>
      <c r="H249" s="9">
        <v>1146.4</v>
      </c>
      <c r="I249" s="9">
        <v>278</v>
      </c>
      <c r="J249" s="10">
        <f t="shared" si="10"/>
        <v>0.315228483955097</v>
      </c>
      <c r="K249" s="9" t="s">
        <v>13</v>
      </c>
      <c r="L249" s="9" t="str">
        <f>VLOOKUP(D:D,门店完成情况!B:J,9,0)</f>
        <v>未完成</v>
      </c>
      <c r="M249" s="9"/>
      <c r="N249" s="12">
        <v>30</v>
      </c>
    </row>
    <row r="250" spans="1:14">
      <c r="A250" s="9">
        <v>248</v>
      </c>
      <c r="B250" s="9">
        <v>12197</v>
      </c>
      <c r="C250" s="9" t="s">
        <v>439</v>
      </c>
      <c r="D250" s="9">
        <v>391</v>
      </c>
      <c r="E250" s="9" t="s">
        <v>89</v>
      </c>
      <c r="F250" s="9" t="s">
        <v>156</v>
      </c>
      <c r="G250" s="9">
        <v>755.9</v>
      </c>
      <c r="H250" s="9">
        <v>982.7</v>
      </c>
      <c r="I250" s="9">
        <v>715</v>
      </c>
      <c r="J250" s="10">
        <f t="shared" si="10"/>
        <v>0.945892313798121</v>
      </c>
      <c r="K250" s="9" t="s">
        <v>13</v>
      </c>
      <c r="L250" s="9" t="str">
        <f>VLOOKUP(D:D,门店完成情况!B:J,9,0)</f>
        <v>未完成</v>
      </c>
      <c r="M250" s="9"/>
      <c r="N250" s="11">
        <v>15</v>
      </c>
    </row>
    <row r="251" spans="1:14">
      <c r="A251" s="9">
        <v>249</v>
      </c>
      <c r="B251" s="9">
        <v>12462</v>
      </c>
      <c r="C251" s="9" t="s">
        <v>440</v>
      </c>
      <c r="D251" s="9">
        <v>391</v>
      </c>
      <c r="E251" s="9" t="s">
        <v>89</v>
      </c>
      <c r="F251" s="9" t="s">
        <v>156</v>
      </c>
      <c r="G251" s="9">
        <v>503.9</v>
      </c>
      <c r="H251" s="9">
        <v>655</v>
      </c>
      <c r="I251" s="9">
        <v>214</v>
      </c>
      <c r="J251" s="10">
        <f t="shared" si="10"/>
        <v>0.424687437983727</v>
      </c>
      <c r="K251" s="9" t="s">
        <v>13</v>
      </c>
      <c r="L251" s="9" t="str">
        <f>VLOOKUP(D:D,门店完成情况!B:J,9,0)</f>
        <v>未完成</v>
      </c>
      <c r="M251" s="9"/>
      <c r="N251" s="11">
        <v>15</v>
      </c>
    </row>
    <row r="252" spans="1:14">
      <c r="A252" s="9">
        <v>250</v>
      </c>
      <c r="B252" s="9">
        <v>990176</v>
      </c>
      <c r="C252" s="9" t="s">
        <v>441</v>
      </c>
      <c r="D252" s="9">
        <v>337</v>
      </c>
      <c r="E252" s="9" t="s">
        <v>79</v>
      </c>
      <c r="F252" s="9" t="s">
        <v>169</v>
      </c>
      <c r="G252" s="9">
        <v>2816</v>
      </c>
      <c r="H252" s="9">
        <v>3660</v>
      </c>
      <c r="I252" s="9">
        <v>941.78</v>
      </c>
      <c r="J252" s="10">
        <f t="shared" si="10"/>
        <v>0.334438920454545</v>
      </c>
      <c r="K252" s="9" t="s">
        <v>13</v>
      </c>
      <c r="L252" s="9" t="str">
        <f>VLOOKUP(D:D,门店完成情况!B:J,9,0)</f>
        <v>未完成</v>
      </c>
      <c r="M252" s="9"/>
      <c r="N252" s="12">
        <v>30</v>
      </c>
    </row>
    <row r="253" spans="1:14">
      <c r="A253" s="9">
        <v>251</v>
      </c>
      <c r="B253" s="9">
        <v>4264</v>
      </c>
      <c r="C253" s="9" t="s">
        <v>442</v>
      </c>
      <c r="D253" s="9">
        <v>337</v>
      </c>
      <c r="E253" s="9" t="s">
        <v>79</v>
      </c>
      <c r="F253" s="9" t="s">
        <v>150</v>
      </c>
      <c r="G253" s="9">
        <v>2112</v>
      </c>
      <c r="H253" s="9">
        <v>2746</v>
      </c>
      <c r="I253" s="9">
        <v>1690.5</v>
      </c>
      <c r="J253" s="10">
        <f t="shared" si="10"/>
        <v>0.800426136363636</v>
      </c>
      <c r="K253" s="9" t="s">
        <v>13</v>
      </c>
      <c r="L253" s="9" t="str">
        <f>VLOOKUP(D:D,门店完成情况!B:J,9,0)</f>
        <v>未完成</v>
      </c>
      <c r="M253" s="9"/>
      <c r="N253" s="12">
        <v>30</v>
      </c>
    </row>
    <row r="254" spans="1:14">
      <c r="A254" s="9">
        <v>252</v>
      </c>
      <c r="B254" s="9">
        <v>4061</v>
      </c>
      <c r="C254" s="9" t="s">
        <v>443</v>
      </c>
      <c r="D254" s="9">
        <v>337</v>
      </c>
      <c r="E254" s="9" t="s">
        <v>79</v>
      </c>
      <c r="F254" s="9" t="s">
        <v>182</v>
      </c>
      <c r="G254" s="9">
        <v>2346</v>
      </c>
      <c r="H254" s="9">
        <v>3050</v>
      </c>
      <c r="I254" s="9">
        <v>1553</v>
      </c>
      <c r="J254" s="10">
        <f t="shared" si="10"/>
        <v>0.661977834612106</v>
      </c>
      <c r="K254" s="9" t="s">
        <v>13</v>
      </c>
      <c r="L254" s="9" t="str">
        <f>VLOOKUP(D:D,门店完成情况!B:J,9,0)</f>
        <v>未完成</v>
      </c>
      <c r="M254" s="9"/>
      <c r="N254" s="12">
        <v>30</v>
      </c>
    </row>
    <row r="255" spans="1:14">
      <c r="A255" s="9">
        <v>253</v>
      </c>
      <c r="B255" s="9">
        <v>990451</v>
      </c>
      <c r="C255" s="9" t="s">
        <v>444</v>
      </c>
      <c r="D255" s="9">
        <v>337</v>
      </c>
      <c r="E255" s="9" t="s">
        <v>79</v>
      </c>
      <c r="F255" s="9" t="s">
        <v>169</v>
      </c>
      <c r="G255" s="9">
        <v>2816</v>
      </c>
      <c r="H255" s="9">
        <v>3660</v>
      </c>
      <c r="I255" s="9">
        <v>1677.6</v>
      </c>
      <c r="J255" s="10">
        <f t="shared" si="10"/>
        <v>0.595738636363636</v>
      </c>
      <c r="K255" s="9" t="s">
        <v>13</v>
      </c>
      <c r="L255" s="9" t="str">
        <f>VLOOKUP(D:D,门店完成情况!B:J,9,0)</f>
        <v>未完成</v>
      </c>
      <c r="M255" s="9"/>
      <c r="N255" s="12">
        <v>30</v>
      </c>
    </row>
    <row r="256" spans="1:14">
      <c r="A256" s="9">
        <v>254</v>
      </c>
      <c r="B256" s="9">
        <v>6965</v>
      </c>
      <c r="C256" s="9" t="s">
        <v>445</v>
      </c>
      <c r="D256" s="9">
        <v>337</v>
      </c>
      <c r="E256" s="9" t="s">
        <v>79</v>
      </c>
      <c r="F256" s="9" t="s">
        <v>192</v>
      </c>
      <c r="G256" s="9">
        <v>2346</v>
      </c>
      <c r="H256" s="9">
        <v>3050</v>
      </c>
      <c r="I256" s="9">
        <v>2277.8</v>
      </c>
      <c r="J256" s="10">
        <f t="shared" si="10"/>
        <v>0.970929241261722</v>
      </c>
      <c r="K256" s="9" t="s">
        <v>13</v>
      </c>
      <c r="L256" s="9" t="str">
        <f>VLOOKUP(D:D,门店完成情况!B:J,9,0)</f>
        <v>未完成</v>
      </c>
      <c r="M256" s="9"/>
      <c r="N256" s="12">
        <v>30</v>
      </c>
    </row>
    <row r="257" spans="1:14">
      <c r="A257" s="9">
        <v>255</v>
      </c>
      <c r="B257" s="9">
        <v>11883</v>
      </c>
      <c r="C257" s="9" t="s">
        <v>446</v>
      </c>
      <c r="D257" s="9">
        <v>337</v>
      </c>
      <c r="E257" s="9" t="s">
        <v>79</v>
      </c>
      <c r="F257" s="9" t="s">
        <v>192</v>
      </c>
      <c r="G257" s="9">
        <v>2346</v>
      </c>
      <c r="H257" s="9">
        <v>3050</v>
      </c>
      <c r="I257" s="9">
        <v>958.8</v>
      </c>
      <c r="J257" s="10">
        <f t="shared" si="10"/>
        <v>0.408695652173913</v>
      </c>
      <c r="K257" s="9" t="s">
        <v>13</v>
      </c>
      <c r="L257" s="9" t="str">
        <f>VLOOKUP(D:D,门店完成情况!B:J,9,0)</f>
        <v>未完成</v>
      </c>
      <c r="M257" s="9"/>
      <c r="N257" s="12">
        <v>30</v>
      </c>
    </row>
    <row r="258" spans="1:14">
      <c r="A258" s="9">
        <v>256</v>
      </c>
      <c r="B258" s="9">
        <v>12504</v>
      </c>
      <c r="C258" s="9" t="s">
        <v>447</v>
      </c>
      <c r="D258" s="9">
        <v>337</v>
      </c>
      <c r="E258" s="9" t="s">
        <v>79</v>
      </c>
      <c r="F258" s="9" t="s">
        <v>448</v>
      </c>
      <c r="G258" s="9">
        <v>939</v>
      </c>
      <c r="H258" s="9">
        <v>1220</v>
      </c>
      <c r="I258" s="9">
        <v>1072.45</v>
      </c>
      <c r="J258" s="10">
        <f t="shared" si="10"/>
        <v>1.14211927582535</v>
      </c>
      <c r="K258" s="9" t="s">
        <v>18</v>
      </c>
      <c r="L258" s="9" t="str">
        <f>VLOOKUP(D:D,门店完成情况!B:J,9,0)</f>
        <v>未完成</v>
      </c>
      <c r="M258" s="9"/>
      <c r="N258" s="9"/>
    </row>
    <row r="259" spans="1:14">
      <c r="A259" s="9">
        <v>257</v>
      </c>
      <c r="B259" s="9">
        <v>12503</v>
      </c>
      <c r="C259" s="9" t="s">
        <v>449</v>
      </c>
      <c r="D259" s="9">
        <v>337</v>
      </c>
      <c r="E259" s="9" t="s">
        <v>79</v>
      </c>
      <c r="F259" s="9" t="s">
        <v>448</v>
      </c>
      <c r="G259" s="9">
        <v>939</v>
      </c>
      <c r="H259" s="9">
        <v>1220</v>
      </c>
      <c r="I259" s="9">
        <v>1079.5</v>
      </c>
      <c r="J259" s="10">
        <f t="shared" si="10"/>
        <v>1.14962726304579</v>
      </c>
      <c r="K259" s="9" t="s">
        <v>18</v>
      </c>
      <c r="L259" s="9" t="str">
        <f>VLOOKUP(D:D,门店完成情况!B:J,9,0)</f>
        <v>未完成</v>
      </c>
      <c r="M259" s="9"/>
      <c r="N259" s="9"/>
    </row>
    <row r="260" spans="1:14">
      <c r="A260" s="9">
        <v>258</v>
      </c>
      <c r="B260" s="9">
        <v>12210</v>
      </c>
      <c r="C260" s="9" t="s">
        <v>450</v>
      </c>
      <c r="D260" s="9">
        <v>337</v>
      </c>
      <c r="E260" s="9" t="s">
        <v>79</v>
      </c>
      <c r="F260" s="9" t="s">
        <v>451</v>
      </c>
      <c r="G260" s="9">
        <v>1641.5</v>
      </c>
      <c r="H260" s="9">
        <v>2136</v>
      </c>
      <c r="I260" s="9">
        <v>384</v>
      </c>
      <c r="J260" s="10">
        <f t="shared" ref="J260:J323" si="12">I260/G260</f>
        <v>0.233932378921718</v>
      </c>
      <c r="K260" s="9" t="s">
        <v>13</v>
      </c>
      <c r="L260" s="9" t="str">
        <f>VLOOKUP(D:D,门店完成情况!B:J,9,0)</f>
        <v>未完成</v>
      </c>
      <c r="M260" s="9"/>
      <c r="N260" s="11">
        <v>15</v>
      </c>
    </row>
    <row r="261" spans="1:14">
      <c r="A261" s="9">
        <v>259</v>
      </c>
      <c r="B261" s="9">
        <v>9130</v>
      </c>
      <c r="C261" s="9" t="s">
        <v>452</v>
      </c>
      <c r="D261" s="9">
        <v>718</v>
      </c>
      <c r="E261" s="9" t="s">
        <v>96</v>
      </c>
      <c r="F261" s="9" t="s">
        <v>152</v>
      </c>
      <c r="G261" s="9">
        <v>703.7</v>
      </c>
      <c r="H261" s="9">
        <v>914.85</v>
      </c>
      <c r="I261" s="9">
        <v>607.13</v>
      </c>
      <c r="J261" s="10">
        <f t="shared" si="12"/>
        <v>0.862768225095922</v>
      </c>
      <c r="K261" s="9" t="s">
        <v>13</v>
      </c>
      <c r="L261" s="9" t="str">
        <f>VLOOKUP(D:D,门店完成情况!B:J,9,0)</f>
        <v>未完成</v>
      </c>
      <c r="M261" s="9"/>
      <c r="N261" s="12">
        <v>30</v>
      </c>
    </row>
    <row r="262" spans="1:14">
      <c r="A262" s="9">
        <v>260</v>
      </c>
      <c r="B262" s="9">
        <v>11993</v>
      </c>
      <c r="C262" s="9" t="s">
        <v>453</v>
      </c>
      <c r="D262" s="9">
        <v>718</v>
      </c>
      <c r="E262" s="9" t="s">
        <v>96</v>
      </c>
      <c r="F262" s="9" t="s">
        <v>152</v>
      </c>
      <c r="G262" s="9">
        <v>703.7</v>
      </c>
      <c r="H262" s="9">
        <v>914.85</v>
      </c>
      <c r="I262" s="9">
        <v>605.4</v>
      </c>
      <c r="J262" s="10">
        <f t="shared" si="12"/>
        <v>0.860309791104164</v>
      </c>
      <c r="K262" s="9" t="s">
        <v>13</v>
      </c>
      <c r="L262" s="9" t="str">
        <f>VLOOKUP(D:D,门店完成情况!B:J,9,0)</f>
        <v>未完成</v>
      </c>
      <c r="M262" s="9"/>
      <c r="N262" s="12">
        <v>30</v>
      </c>
    </row>
    <row r="263" spans="1:14">
      <c r="A263" s="9">
        <v>261</v>
      </c>
      <c r="B263" s="9">
        <v>11143</v>
      </c>
      <c r="C263" s="9" t="s">
        <v>454</v>
      </c>
      <c r="D263" s="9">
        <v>545</v>
      </c>
      <c r="E263" s="9" t="s">
        <v>72</v>
      </c>
      <c r="F263" s="9" t="s">
        <v>150</v>
      </c>
      <c r="G263" s="9">
        <v>635.45</v>
      </c>
      <c r="H263" s="9">
        <v>826.056</v>
      </c>
      <c r="I263" s="9">
        <v>921.8</v>
      </c>
      <c r="J263" s="10">
        <f t="shared" si="12"/>
        <v>1.45062554095523</v>
      </c>
      <c r="K263" s="9" t="s">
        <v>23</v>
      </c>
      <c r="L263" s="9" t="str">
        <f>VLOOKUP(D:D,门店完成情况!B:J,9,0)</f>
        <v>挑战档</v>
      </c>
      <c r="M263" s="9">
        <f>ROUND(I263*0.02,0)</f>
        <v>18</v>
      </c>
      <c r="N263" s="9"/>
    </row>
    <row r="264" spans="1:14">
      <c r="A264" s="9">
        <v>262</v>
      </c>
      <c r="B264" s="9">
        <v>11383</v>
      </c>
      <c r="C264" s="9" t="s">
        <v>455</v>
      </c>
      <c r="D264" s="9">
        <v>545</v>
      </c>
      <c r="E264" s="9" t="s">
        <v>72</v>
      </c>
      <c r="F264" s="9" t="s">
        <v>152</v>
      </c>
      <c r="G264" s="9">
        <v>706.04</v>
      </c>
      <c r="H264" s="9">
        <v>917.84</v>
      </c>
      <c r="I264" s="9">
        <v>1175.15</v>
      </c>
      <c r="J264" s="10">
        <f t="shared" si="12"/>
        <v>1.66442411194833</v>
      </c>
      <c r="K264" s="9" t="s">
        <v>23</v>
      </c>
      <c r="L264" s="9" t="str">
        <f>VLOOKUP(D:D,门店完成情况!B:J,9,0)</f>
        <v>挑战档</v>
      </c>
      <c r="M264" s="9">
        <f>ROUND(I264*0.02,0)</f>
        <v>24</v>
      </c>
      <c r="N264" s="9"/>
    </row>
    <row r="265" spans="1:14">
      <c r="A265" s="9">
        <v>263</v>
      </c>
      <c r="B265" s="9">
        <v>12669</v>
      </c>
      <c r="C265" s="9" t="s">
        <v>456</v>
      </c>
      <c r="D265" s="9">
        <v>545</v>
      </c>
      <c r="E265" s="9" t="s">
        <v>72</v>
      </c>
      <c r="F265" s="9" t="s">
        <v>200</v>
      </c>
      <c r="G265" s="9">
        <v>423.624</v>
      </c>
      <c r="H265" s="9">
        <v>550.704</v>
      </c>
      <c r="I265" s="9">
        <v>1136.28</v>
      </c>
      <c r="J265" s="10">
        <f t="shared" si="12"/>
        <v>2.68228428984193</v>
      </c>
      <c r="K265" s="9" t="s">
        <v>23</v>
      </c>
      <c r="L265" s="9" t="str">
        <f>VLOOKUP(D:D,门店完成情况!B:J,9,0)</f>
        <v>挑战档</v>
      </c>
      <c r="M265" s="9">
        <f>ROUND(I265*0.02,0)</f>
        <v>23</v>
      </c>
      <c r="N265" s="9"/>
    </row>
    <row r="266" spans="1:14">
      <c r="A266" s="9">
        <v>264</v>
      </c>
      <c r="B266" s="9">
        <v>6390</v>
      </c>
      <c r="C266" s="9" t="s">
        <v>457</v>
      </c>
      <c r="D266" s="9">
        <v>572</v>
      </c>
      <c r="E266" s="9" t="s">
        <v>92</v>
      </c>
      <c r="F266" s="9" t="s">
        <v>152</v>
      </c>
      <c r="G266" s="9">
        <v>700</v>
      </c>
      <c r="H266" s="9">
        <v>900</v>
      </c>
      <c r="I266" s="9">
        <v>786.9</v>
      </c>
      <c r="J266" s="10">
        <f t="shared" si="12"/>
        <v>1.12414285714286</v>
      </c>
      <c r="K266" s="9" t="s">
        <v>18</v>
      </c>
      <c r="L266" s="9" t="str">
        <f>VLOOKUP(D:D,门店完成情况!B:J,9,0)</f>
        <v>未完成</v>
      </c>
      <c r="M266" s="9"/>
      <c r="N266" s="9"/>
    </row>
    <row r="267" spans="1:14">
      <c r="A267" s="9">
        <v>265</v>
      </c>
      <c r="B267" s="9">
        <v>8731</v>
      </c>
      <c r="C267" s="9" t="s">
        <v>458</v>
      </c>
      <c r="D267" s="9">
        <v>572</v>
      </c>
      <c r="E267" s="9" t="s">
        <v>92</v>
      </c>
      <c r="F267" s="9" t="s">
        <v>152</v>
      </c>
      <c r="G267" s="9">
        <v>700</v>
      </c>
      <c r="H267" s="9">
        <v>900</v>
      </c>
      <c r="I267" s="9">
        <v>282.8</v>
      </c>
      <c r="J267" s="10">
        <f t="shared" si="12"/>
        <v>0.404</v>
      </c>
      <c r="K267" s="9" t="s">
        <v>13</v>
      </c>
      <c r="L267" s="9" t="str">
        <f>VLOOKUP(D:D,门店完成情况!B:J,9,0)</f>
        <v>未完成</v>
      </c>
      <c r="M267" s="9"/>
      <c r="N267" s="12">
        <v>30</v>
      </c>
    </row>
    <row r="268" spans="1:14">
      <c r="A268" s="9">
        <v>266</v>
      </c>
      <c r="B268" s="9">
        <v>10186</v>
      </c>
      <c r="C268" s="9" t="s">
        <v>459</v>
      </c>
      <c r="D268" s="9">
        <v>572</v>
      </c>
      <c r="E268" s="9" t="s">
        <v>92</v>
      </c>
      <c r="F268" s="9" t="s">
        <v>150</v>
      </c>
      <c r="G268" s="9">
        <v>700</v>
      </c>
      <c r="H268" s="9">
        <v>900</v>
      </c>
      <c r="I268" s="9">
        <v>803.6</v>
      </c>
      <c r="J268" s="10">
        <f t="shared" si="12"/>
        <v>1.148</v>
      </c>
      <c r="K268" s="9" t="s">
        <v>18</v>
      </c>
      <c r="L268" s="9" t="str">
        <f>VLOOKUP(D:D,门店完成情况!B:J,9,0)</f>
        <v>未完成</v>
      </c>
      <c r="M268" s="9"/>
      <c r="N268" s="9"/>
    </row>
    <row r="269" spans="1:14">
      <c r="A269" s="9">
        <v>267</v>
      </c>
      <c r="B269" s="9">
        <v>11058</v>
      </c>
      <c r="C269" s="9" t="s">
        <v>460</v>
      </c>
      <c r="D269" s="9">
        <v>572</v>
      </c>
      <c r="E269" s="9" t="s">
        <v>92</v>
      </c>
      <c r="F269" s="9" t="s">
        <v>152</v>
      </c>
      <c r="G269" s="9">
        <v>700</v>
      </c>
      <c r="H269" s="9">
        <v>900</v>
      </c>
      <c r="I269" s="9">
        <v>331.9</v>
      </c>
      <c r="J269" s="10">
        <f t="shared" si="12"/>
        <v>0.474142857142857</v>
      </c>
      <c r="K269" s="9" t="s">
        <v>13</v>
      </c>
      <c r="L269" s="9" t="str">
        <f>VLOOKUP(D:D,门店完成情况!B:J,9,0)</f>
        <v>未完成</v>
      </c>
      <c r="M269" s="9"/>
      <c r="N269" s="12">
        <v>30</v>
      </c>
    </row>
    <row r="270" spans="1:14">
      <c r="A270" s="9">
        <v>268</v>
      </c>
      <c r="B270" s="9">
        <v>12466</v>
      </c>
      <c r="C270" s="9" t="s">
        <v>461</v>
      </c>
      <c r="D270" s="9">
        <v>572</v>
      </c>
      <c r="E270" s="9" t="s">
        <v>92</v>
      </c>
      <c r="F270" s="9" t="s">
        <v>462</v>
      </c>
      <c r="G270" s="9">
        <v>401.5</v>
      </c>
      <c r="H270" s="9">
        <v>561.9</v>
      </c>
      <c r="I270" s="9">
        <v>264.3</v>
      </c>
      <c r="J270" s="10">
        <f t="shared" si="12"/>
        <v>0.658281444582814</v>
      </c>
      <c r="K270" s="9" t="s">
        <v>13</v>
      </c>
      <c r="L270" s="9" t="str">
        <f>VLOOKUP(D:D,门店完成情况!B:J,9,0)</f>
        <v>未完成</v>
      </c>
      <c r="M270" s="9"/>
      <c r="N270" s="11">
        <v>15</v>
      </c>
    </row>
    <row r="271" spans="1:14">
      <c r="A271" s="9">
        <v>269</v>
      </c>
      <c r="B271" s="9">
        <v>10898</v>
      </c>
      <c r="C271" s="9" t="s">
        <v>463</v>
      </c>
      <c r="D271" s="9">
        <v>747</v>
      </c>
      <c r="E271" s="9" t="s">
        <v>87</v>
      </c>
      <c r="F271" s="9" t="s">
        <v>204</v>
      </c>
      <c r="G271" s="9">
        <v>1081</v>
      </c>
      <c r="H271" s="9">
        <v>1406</v>
      </c>
      <c r="I271" s="9">
        <v>613.7</v>
      </c>
      <c r="J271" s="10">
        <f t="shared" si="12"/>
        <v>0.567715078630897</v>
      </c>
      <c r="K271" s="9" t="s">
        <v>13</v>
      </c>
      <c r="L271" s="9" t="str">
        <f>VLOOKUP(D:D,门店完成情况!B:J,9,0)</f>
        <v>未完成</v>
      </c>
      <c r="M271" s="9"/>
      <c r="N271" s="12">
        <v>30</v>
      </c>
    </row>
    <row r="272" spans="1:14">
      <c r="A272" s="9">
        <v>270</v>
      </c>
      <c r="B272" s="9">
        <v>11023</v>
      </c>
      <c r="C272" s="9" t="s">
        <v>464</v>
      </c>
      <c r="D272" s="9">
        <v>747</v>
      </c>
      <c r="E272" s="9" t="s">
        <v>87</v>
      </c>
      <c r="F272" s="9" t="s">
        <v>204</v>
      </c>
      <c r="G272" s="9">
        <v>1081</v>
      </c>
      <c r="H272" s="9">
        <v>1406</v>
      </c>
      <c r="I272" s="9">
        <v>387.79</v>
      </c>
      <c r="J272" s="10">
        <f t="shared" si="12"/>
        <v>0.358732654949121</v>
      </c>
      <c r="K272" s="9" t="s">
        <v>13</v>
      </c>
      <c r="L272" s="9" t="str">
        <f>VLOOKUP(D:D,门店完成情况!B:J,9,0)</f>
        <v>未完成</v>
      </c>
      <c r="M272" s="9"/>
      <c r="N272" s="12">
        <v>30</v>
      </c>
    </row>
    <row r="273" spans="1:14">
      <c r="A273" s="9">
        <v>271</v>
      </c>
      <c r="B273" s="9">
        <v>10907</v>
      </c>
      <c r="C273" s="9" t="s">
        <v>465</v>
      </c>
      <c r="D273" s="9">
        <v>747</v>
      </c>
      <c r="E273" s="9" t="s">
        <v>87</v>
      </c>
      <c r="F273" s="9" t="s">
        <v>150</v>
      </c>
      <c r="G273" s="9">
        <v>1081</v>
      </c>
      <c r="H273" s="9">
        <v>1406</v>
      </c>
      <c r="I273" s="9">
        <v>870.01</v>
      </c>
      <c r="J273" s="10">
        <f t="shared" si="12"/>
        <v>0.80481961147086</v>
      </c>
      <c r="K273" s="9" t="s">
        <v>13</v>
      </c>
      <c r="L273" s="9" t="str">
        <f>VLOOKUP(D:D,门店完成情况!B:J,9,0)</f>
        <v>未完成</v>
      </c>
      <c r="M273" s="9"/>
      <c r="N273" s="12">
        <v>30</v>
      </c>
    </row>
    <row r="274" spans="1:14">
      <c r="A274" s="9">
        <v>272</v>
      </c>
      <c r="B274" s="9">
        <v>11964</v>
      </c>
      <c r="C274" s="9" t="s">
        <v>466</v>
      </c>
      <c r="D274" s="9">
        <v>747</v>
      </c>
      <c r="E274" s="9" t="s">
        <v>87</v>
      </c>
      <c r="F274" s="9" t="s">
        <v>152</v>
      </c>
      <c r="G274" s="9">
        <v>1081</v>
      </c>
      <c r="H274" s="9">
        <v>1406</v>
      </c>
      <c r="I274" s="9">
        <v>600.86</v>
      </c>
      <c r="J274" s="10">
        <f t="shared" si="12"/>
        <v>0.555837187789084</v>
      </c>
      <c r="K274" s="9" t="s">
        <v>13</v>
      </c>
      <c r="L274" s="9" t="str">
        <f>VLOOKUP(D:D,门店完成情况!B:J,9,0)</f>
        <v>未完成</v>
      </c>
      <c r="M274" s="9"/>
      <c r="N274" s="12">
        <v>30</v>
      </c>
    </row>
    <row r="275" spans="1:14">
      <c r="A275" s="9">
        <v>273</v>
      </c>
      <c r="B275" s="9">
        <v>12467</v>
      </c>
      <c r="C275" s="9" t="s">
        <v>467</v>
      </c>
      <c r="D275" s="9">
        <v>747</v>
      </c>
      <c r="E275" s="9" t="s">
        <v>87</v>
      </c>
      <c r="F275" s="9" t="s">
        <v>156</v>
      </c>
      <c r="G275" s="9">
        <v>434.4</v>
      </c>
      <c r="H275" s="9">
        <v>563.35</v>
      </c>
      <c r="I275" s="9">
        <v>441.3</v>
      </c>
      <c r="J275" s="10">
        <f t="shared" si="12"/>
        <v>1.01588397790055</v>
      </c>
      <c r="K275" s="9" t="s">
        <v>18</v>
      </c>
      <c r="L275" s="9" t="str">
        <f>VLOOKUP(D:D,门店完成情况!B:J,9,0)</f>
        <v>未完成</v>
      </c>
      <c r="M275" s="9"/>
      <c r="N275" s="9"/>
    </row>
    <row r="276" spans="1:14">
      <c r="A276" s="9">
        <v>274</v>
      </c>
      <c r="B276" s="9">
        <v>12398</v>
      </c>
      <c r="C276" s="9" t="s">
        <v>468</v>
      </c>
      <c r="D276" s="9">
        <v>747</v>
      </c>
      <c r="E276" s="9" t="s">
        <v>87</v>
      </c>
      <c r="F276" s="9" t="s">
        <v>156</v>
      </c>
      <c r="G276" s="9">
        <v>434.4</v>
      </c>
      <c r="H276" s="9">
        <v>563.35</v>
      </c>
      <c r="I276" s="9">
        <v>763.65</v>
      </c>
      <c r="J276" s="10">
        <f t="shared" si="12"/>
        <v>1.75794198895028</v>
      </c>
      <c r="K276" s="9" t="s">
        <v>23</v>
      </c>
      <c r="L276" s="9" t="str">
        <f>VLOOKUP(D:D,门店完成情况!B:J,9,0)</f>
        <v>未完成</v>
      </c>
      <c r="M276" s="9"/>
      <c r="N276" s="9"/>
    </row>
    <row r="277" spans="1:14">
      <c r="A277" s="9">
        <v>275</v>
      </c>
      <c r="B277" s="9">
        <v>5880</v>
      </c>
      <c r="C277" s="9" t="s">
        <v>469</v>
      </c>
      <c r="D277" s="9">
        <v>307</v>
      </c>
      <c r="E277" s="9" t="s">
        <v>53</v>
      </c>
      <c r="F277" s="9" t="s">
        <v>152</v>
      </c>
      <c r="G277" s="9">
        <v>3233</v>
      </c>
      <c r="H277" s="9">
        <v>4203.2</v>
      </c>
      <c r="I277" s="9">
        <v>3074.43</v>
      </c>
      <c r="J277" s="10">
        <f t="shared" si="12"/>
        <v>0.95095267553356</v>
      </c>
      <c r="K277" s="9" t="s">
        <v>13</v>
      </c>
      <c r="L277" s="9" t="str">
        <f>VLOOKUP(D:D,门店完成情况!B:J,9,0)</f>
        <v>基础档</v>
      </c>
      <c r="M277" s="9">
        <f t="shared" ref="M277:M285" si="13">ROUND(I277*0.01,0)</f>
        <v>31</v>
      </c>
      <c r="N277" s="12">
        <v>30</v>
      </c>
    </row>
    <row r="278" spans="1:14">
      <c r="A278" s="9">
        <v>276</v>
      </c>
      <c r="B278" s="9">
        <v>991137</v>
      </c>
      <c r="C278" s="9" t="s">
        <v>470</v>
      </c>
      <c r="D278" s="9">
        <v>307</v>
      </c>
      <c r="E278" s="9" t="s">
        <v>53</v>
      </c>
      <c r="F278" s="9" t="s">
        <v>383</v>
      </c>
      <c r="G278" s="9">
        <v>3234</v>
      </c>
      <c r="H278" s="9">
        <v>4203.2</v>
      </c>
      <c r="I278" s="9">
        <v>4827.49</v>
      </c>
      <c r="J278" s="10">
        <f t="shared" si="12"/>
        <v>1.49273036487322</v>
      </c>
      <c r="K278" s="9" t="s">
        <v>23</v>
      </c>
      <c r="L278" s="9" t="str">
        <f>VLOOKUP(D:D,门店完成情况!B:J,9,0)</f>
        <v>基础档</v>
      </c>
      <c r="M278" s="9">
        <f t="shared" si="13"/>
        <v>48</v>
      </c>
      <c r="N278" s="9"/>
    </row>
    <row r="279" spans="1:14">
      <c r="A279" s="9">
        <v>277</v>
      </c>
      <c r="B279" s="9">
        <v>993501</v>
      </c>
      <c r="C279" s="9" t="s">
        <v>471</v>
      </c>
      <c r="D279" s="9">
        <v>307</v>
      </c>
      <c r="E279" s="9" t="s">
        <v>53</v>
      </c>
      <c r="F279" s="9" t="s">
        <v>383</v>
      </c>
      <c r="G279" s="9">
        <v>5879</v>
      </c>
      <c r="H279" s="9">
        <v>7642.3</v>
      </c>
      <c r="I279" s="9">
        <v>8324.46</v>
      </c>
      <c r="J279" s="10">
        <f t="shared" si="12"/>
        <v>1.41596530022113</v>
      </c>
      <c r="K279" s="9" t="s">
        <v>23</v>
      </c>
      <c r="L279" s="9" t="str">
        <f>VLOOKUP(D:D,门店完成情况!B:J,9,0)</f>
        <v>基础档</v>
      </c>
      <c r="M279" s="9">
        <f t="shared" si="13"/>
        <v>83</v>
      </c>
      <c r="N279" s="9"/>
    </row>
    <row r="280" spans="1:14">
      <c r="A280" s="9">
        <v>278</v>
      </c>
      <c r="B280" s="9">
        <v>7107</v>
      </c>
      <c r="C280" s="9" t="s">
        <v>472</v>
      </c>
      <c r="D280" s="9">
        <v>307</v>
      </c>
      <c r="E280" s="9" t="s">
        <v>53</v>
      </c>
      <c r="F280" s="9" t="s">
        <v>152</v>
      </c>
      <c r="G280" s="9">
        <v>3821</v>
      </c>
      <c r="H280" s="9">
        <v>4967.4</v>
      </c>
      <c r="I280" s="9">
        <v>8541.44</v>
      </c>
      <c r="J280" s="10">
        <f t="shared" si="12"/>
        <v>2.2353938759487</v>
      </c>
      <c r="K280" s="9" t="s">
        <v>23</v>
      </c>
      <c r="L280" s="9" t="str">
        <f>VLOOKUP(D:D,门店完成情况!B:J,9,0)</f>
        <v>基础档</v>
      </c>
      <c r="M280" s="9">
        <f t="shared" si="13"/>
        <v>85</v>
      </c>
      <c r="N280" s="9"/>
    </row>
    <row r="281" spans="1:14">
      <c r="A281" s="9">
        <v>279</v>
      </c>
      <c r="B281" s="9">
        <v>9563</v>
      </c>
      <c r="C281" s="9" t="s">
        <v>473</v>
      </c>
      <c r="D281" s="9">
        <v>307</v>
      </c>
      <c r="E281" s="9" t="s">
        <v>53</v>
      </c>
      <c r="F281" s="9" t="s">
        <v>152</v>
      </c>
      <c r="G281" s="9">
        <v>3821</v>
      </c>
      <c r="H281" s="9">
        <v>4967.4</v>
      </c>
      <c r="I281" s="9">
        <v>4718.7</v>
      </c>
      <c r="J281" s="10">
        <f t="shared" si="12"/>
        <v>1.23493849777545</v>
      </c>
      <c r="K281" s="9" t="s">
        <v>18</v>
      </c>
      <c r="L281" s="9" t="str">
        <f>VLOOKUP(D:D,门店完成情况!B:J,9,0)</f>
        <v>基础档</v>
      </c>
      <c r="M281" s="9">
        <f t="shared" si="13"/>
        <v>47</v>
      </c>
      <c r="N281" s="9"/>
    </row>
    <row r="282" spans="1:14">
      <c r="A282" s="9">
        <v>280</v>
      </c>
      <c r="B282" s="9">
        <v>9669</v>
      </c>
      <c r="C282" s="9" t="s">
        <v>474</v>
      </c>
      <c r="D282" s="9">
        <v>307</v>
      </c>
      <c r="E282" s="9" t="s">
        <v>53</v>
      </c>
      <c r="F282" s="9" t="s">
        <v>152</v>
      </c>
      <c r="G282" s="9">
        <v>3821</v>
      </c>
      <c r="H282" s="9">
        <v>4967.4</v>
      </c>
      <c r="I282" s="9">
        <v>3144.6</v>
      </c>
      <c r="J282" s="10">
        <f t="shared" si="12"/>
        <v>0.822978277937713</v>
      </c>
      <c r="K282" s="9" t="s">
        <v>13</v>
      </c>
      <c r="L282" s="9" t="str">
        <f>VLOOKUP(D:D,门店完成情况!B:J,9,0)</f>
        <v>基础档</v>
      </c>
      <c r="M282" s="9">
        <f t="shared" si="13"/>
        <v>31</v>
      </c>
      <c r="N282" s="12">
        <v>30</v>
      </c>
    </row>
    <row r="283" spans="1:14">
      <c r="A283" s="9">
        <v>281</v>
      </c>
      <c r="B283" s="9">
        <v>10886</v>
      </c>
      <c r="C283" s="9" t="s">
        <v>475</v>
      </c>
      <c r="D283" s="9">
        <v>307</v>
      </c>
      <c r="E283" s="9" t="s">
        <v>53</v>
      </c>
      <c r="F283" s="9" t="s">
        <v>152</v>
      </c>
      <c r="G283" s="9">
        <v>3821</v>
      </c>
      <c r="H283" s="9">
        <v>4967.4</v>
      </c>
      <c r="I283" s="9">
        <v>2855.53</v>
      </c>
      <c r="J283" s="10">
        <f t="shared" si="12"/>
        <v>0.747325307511123</v>
      </c>
      <c r="K283" s="9" t="s">
        <v>13</v>
      </c>
      <c r="L283" s="9" t="str">
        <f>VLOOKUP(D:D,门店完成情况!B:J,9,0)</f>
        <v>基础档</v>
      </c>
      <c r="M283" s="9">
        <f t="shared" si="13"/>
        <v>29</v>
      </c>
      <c r="N283" s="12">
        <v>30</v>
      </c>
    </row>
    <row r="284" spans="1:14">
      <c r="A284" s="9">
        <v>282</v>
      </c>
      <c r="B284" s="9">
        <v>10989</v>
      </c>
      <c r="C284" s="9" t="s">
        <v>476</v>
      </c>
      <c r="D284" s="9">
        <v>307</v>
      </c>
      <c r="E284" s="9" t="s">
        <v>53</v>
      </c>
      <c r="F284" s="9" t="s">
        <v>152</v>
      </c>
      <c r="G284" s="9">
        <v>3821</v>
      </c>
      <c r="H284" s="9">
        <v>4967.4</v>
      </c>
      <c r="I284" s="9">
        <v>3259.43</v>
      </c>
      <c r="J284" s="10">
        <f t="shared" si="12"/>
        <v>0.853030620256477</v>
      </c>
      <c r="K284" s="9" t="s">
        <v>13</v>
      </c>
      <c r="L284" s="9" t="str">
        <f>VLOOKUP(D:D,门店完成情况!B:J,9,0)</f>
        <v>基础档</v>
      </c>
      <c r="M284" s="9">
        <f t="shared" si="13"/>
        <v>33</v>
      </c>
      <c r="N284" s="12">
        <v>30</v>
      </c>
    </row>
    <row r="285" spans="1:14">
      <c r="A285" s="9">
        <v>283</v>
      </c>
      <c r="B285" s="9">
        <v>10613</v>
      </c>
      <c r="C285" s="9" t="s">
        <v>477</v>
      </c>
      <c r="D285" s="9">
        <v>307</v>
      </c>
      <c r="E285" s="9" t="s">
        <v>53</v>
      </c>
      <c r="F285" s="9" t="s">
        <v>152</v>
      </c>
      <c r="G285" s="9">
        <v>3233</v>
      </c>
      <c r="H285" s="9">
        <v>4203.3</v>
      </c>
      <c r="I285" s="9">
        <v>3539.56</v>
      </c>
      <c r="J285" s="10">
        <f t="shared" si="12"/>
        <v>1.09482214661305</v>
      </c>
      <c r="K285" s="9" t="s">
        <v>18</v>
      </c>
      <c r="L285" s="9" t="str">
        <f>VLOOKUP(D:D,门店完成情况!B:J,9,0)</f>
        <v>基础档</v>
      </c>
      <c r="M285" s="9">
        <f t="shared" si="13"/>
        <v>35</v>
      </c>
      <c r="N285" s="9"/>
    </row>
    <row r="286" spans="1:14">
      <c r="A286" s="9">
        <v>284</v>
      </c>
      <c r="B286" s="9">
        <v>8400</v>
      </c>
      <c r="C286" s="9" t="s">
        <v>478</v>
      </c>
      <c r="D286" s="9">
        <v>347</v>
      </c>
      <c r="E286" s="9" t="s">
        <v>37</v>
      </c>
      <c r="F286" s="9" t="s">
        <v>150</v>
      </c>
      <c r="G286" s="9">
        <v>753</v>
      </c>
      <c r="H286" s="9">
        <v>979</v>
      </c>
      <c r="I286" s="9">
        <v>434</v>
      </c>
      <c r="J286" s="10">
        <f t="shared" si="12"/>
        <v>0.576361221779549</v>
      </c>
      <c r="K286" s="9" t="s">
        <v>13</v>
      </c>
      <c r="L286" s="9" t="str">
        <f>VLOOKUP(D:D,门店完成情况!B:J,9,0)</f>
        <v>挑战档</v>
      </c>
      <c r="M286" s="9">
        <f>ROUND(I286*0.02,0)</f>
        <v>9</v>
      </c>
      <c r="N286" s="12">
        <v>30</v>
      </c>
    </row>
    <row r="287" spans="1:14">
      <c r="A287" s="9">
        <v>285</v>
      </c>
      <c r="B287" s="9">
        <v>11768</v>
      </c>
      <c r="C287" s="9" t="s">
        <v>479</v>
      </c>
      <c r="D287" s="9">
        <v>347</v>
      </c>
      <c r="E287" s="9" t="s">
        <v>37</v>
      </c>
      <c r="F287" s="9" t="s">
        <v>152</v>
      </c>
      <c r="G287" s="9">
        <v>946.1</v>
      </c>
      <c r="H287" s="9">
        <v>1208.7</v>
      </c>
      <c r="I287" s="9">
        <v>2627.9</v>
      </c>
      <c r="J287" s="10">
        <f t="shared" si="12"/>
        <v>2.77761336010992</v>
      </c>
      <c r="K287" s="9" t="s">
        <v>23</v>
      </c>
      <c r="L287" s="9" t="str">
        <f>VLOOKUP(D:D,门店完成情况!B:J,9,0)</f>
        <v>挑战档</v>
      </c>
      <c r="M287" s="9">
        <f>ROUND(I287*0.02,0)</f>
        <v>53</v>
      </c>
      <c r="N287" s="9"/>
    </row>
    <row r="288" spans="1:14">
      <c r="A288" s="9">
        <v>286</v>
      </c>
      <c r="B288" s="9">
        <v>12528</v>
      </c>
      <c r="C288" s="9" t="s">
        <v>480</v>
      </c>
      <c r="D288" s="9">
        <v>347</v>
      </c>
      <c r="E288" s="9" t="s">
        <v>37</v>
      </c>
      <c r="F288" s="9" t="s">
        <v>481</v>
      </c>
      <c r="G288" s="9">
        <v>563</v>
      </c>
      <c r="H288" s="9">
        <v>753</v>
      </c>
      <c r="I288" s="9">
        <v>409</v>
      </c>
      <c r="J288" s="10">
        <f t="shared" si="12"/>
        <v>0.726465364120782</v>
      </c>
      <c r="K288" s="9" t="s">
        <v>13</v>
      </c>
      <c r="L288" s="9" t="str">
        <f>VLOOKUP(D:D,门店完成情况!B:J,9,0)</f>
        <v>挑战档</v>
      </c>
      <c r="M288" s="9">
        <f>ROUND(I288*0.02,0)</f>
        <v>8</v>
      </c>
      <c r="N288" s="11">
        <v>15</v>
      </c>
    </row>
    <row r="289" spans="1:14">
      <c r="A289" s="9">
        <v>287</v>
      </c>
      <c r="B289" s="9">
        <v>12500</v>
      </c>
      <c r="C289" s="9" t="s">
        <v>482</v>
      </c>
      <c r="D289" s="9">
        <v>347</v>
      </c>
      <c r="E289" s="9" t="s">
        <v>37</v>
      </c>
      <c r="F289" s="9" t="s">
        <v>483</v>
      </c>
      <c r="G289" s="9">
        <v>753</v>
      </c>
      <c r="H289" s="9">
        <v>979</v>
      </c>
      <c r="I289" s="9">
        <v>836.51</v>
      </c>
      <c r="J289" s="10">
        <f t="shared" si="12"/>
        <v>1.11090305444887</v>
      </c>
      <c r="K289" s="9" t="s">
        <v>18</v>
      </c>
      <c r="L289" s="9" t="str">
        <f>VLOOKUP(D:D,门店完成情况!B:J,9,0)</f>
        <v>挑战档</v>
      </c>
      <c r="M289" s="9">
        <f>ROUND(I289*0.02,0)</f>
        <v>17</v>
      </c>
      <c r="N289" s="9"/>
    </row>
    <row r="290" spans="1:14">
      <c r="A290" s="9">
        <v>288</v>
      </c>
      <c r="B290" s="9">
        <v>6814</v>
      </c>
      <c r="C290" s="9" t="s">
        <v>484</v>
      </c>
      <c r="D290" s="9">
        <v>357</v>
      </c>
      <c r="E290" s="9" t="s">
        <v>20</v>
      </c>
      <c r="F290" s="9" t="s">
        <v>204</v>
      </c>
      <c r="G290" s="9">
        <v>1713</v>
      </c>
      <c r="H290" s="9">
        <v>2226.9</v>
      </c>
      <c r="I290" s="9">
        <v>2182.26</v>
      </c>
      <c r="J290" s="10">
        <f t="shared" si="12"/>
        <v>1.27394045534151</v>
      </c>
      <c r="K290" s="9" t="s">
        <v>18</v>
      </c>
      <c r="L290" s="9" t="str">
        <f>VLOOKUP(D:D,门店完成情况!B:J,9,0)</f>
        <v>未完成</v>
      </c>
      <c r="M290" s="9"/>
      <c r="N290" s="9"/>
    </row>
    <row r="291" spans="1:14">
      <c r="A291" s="9">
        <v>289</v>
      </c>
      <c r="B291" s="9">
        <v>11453</v>
      </c>
      <c r="C291" s="9" t="s">
        <v>485</v>
      </c>
      <c r="D291" s="9">
        <v>357</v>
      </c>
      <c r="E291" s="9" t="s">
        <v>20</v>
      </c>
      <c r="F291" s="9" t="s">
        <v>150</v>
      </c>
      <c r="G291" s="9">
        <v>1541.6</v>
      </c>
      <c r="H291" s="9">
        <v>2004.2</v>
      </c>
      <c r="I291" s="9">
        <v>1217.8</v>
      </c>
      <c r="J291" s="10">
        <f t="shared" si="12"/>
        <v>0.78995848469123</v>
      </c>
      <c r="K291" s="9" t="s">
        <v>13</v>
      </c>
      <c r="L291" s="9" t="str">
        <f>VLOOKUP(D:D,门店完成情况!B:J,9,0)</f>
        <v>未完成</v>
      </c>
      <c r="M291" s="9"/>
      <c r="N291" s="12">
        <v>30</v>
      </c>
    </row>
    <row r="292" spans="1:14">
      <c r="A292" s="9">
        <v>290</v>
      </c>
      <c r="B292" s="9">
        <v>12224</v>
      </c>
      <c r="C292" s="9" t="s">
        <v>486</v>
      </c>
      <c r="D292" s="9">
        <v>357</v>
      </c>
      <c r="E292" s="9" t="s">
        <v>20</v>
      </c>
      <c r="F292" s="9" t="s">
        <v>487</v>
      </c>
      <c r="G292" s="9">
        <v>1027.8</v>
      </c>
      <c r="H292" s="9">
        <v>1336.1</v>
      </c>
      <c r="I292" s="9">
        <v>439.7</v>
      </c>
      <c r="J292" s="10">
        <f t="shared" si="12"/>
        <v>0.427806966335863</v>
      </c>
      <c r="K292" s="9" t="s">
        <v>13</v>
      </c>
      <c r="L292" s="9" t="str">
        <f>VLOOKUP(D:D,门店完成情况!B:J,9,0)</f>
        <v>未完成</v>
      </c>
      <c r="M292" s="9"/>
      <c r="N292" s="11">
        <v>15</v>
      </c>
    </row>
    <row r="293" spans="1:14">
      <c r="A293" s="9">
        <v>291</v>
      </c>
      <c r="B293" s="9">
        <v>12459</v>
      </c>
      <c r="C293" s="9" t="s">
        <v>488</v>
      </c>
      <c r="D293" s="9">
        <v>357</v>
      </c>
      <c r="E293" s="9" t="s">
        <v>20</v>
      </c>
      <c r="F293" s="9" t="s">
        <v>489</v>
      </c>
      <c r="G293" s="9">
        <v>856.5</v>
      </c>
      <c r="H293" s="9">
        <v>1113.4</v>
      </c>
      <c r="I293" s="9">
        <v>1006</v>
      </c>
      <c r="J293" s="10">
        <f t="shared" si="12"/>
        <v>1.17454757734968</v>
      </c>
      <c r="K293" s="9" t="s">
        <v>18</v>
      </c>
      <c r="L293" s="9" t="str">
        <f>VLOOKUP(D:D,门店完成情况!B:J,9,0)</f>
        <v>未完成</v>
      </c>
      <c r="M293" s="9"/>
      <c r="N293" s="9"/>
    </row>
    <row r="294" spans="1:14">
      <c r="A294" s="9">
        <v>292</v>
      </c>
      <c r="B294" s="9">
        <v>8113</v>
      </c>
      <c r="C294" s="9" t="s">
        <v>490</v>
      </c>
      <c r="D294" s="9">
        <v>102564</v>
      </c>
      <c r="E294" s="9" t="s">
        <v>109</v>
      </c>
      <c r="F294" s="9" t="s">
        <v>150</v>
      </c>
      <c r="G294" s="9">
        <v>722</v>
      </c>
      <c r="H294" s="9">
        <v>938</v>
      </c>
      <c r="I294" s="9">
        <v>850.1</v>
      </c>
      <c r="J294" s="10">
        <f t="shared" si="12"/>
        <v>1.17742382271468</v>
      </c>
      <c r="K294" s="9" t="s">
        <v>18</v>
      </c>
      <c r="L294" s="9" t="str">
        <f>VLOOKUP(D:D,门店完成情况!B:J,9,0)</f>
        <v>基础档</v>
      </c>
      <c r="M294" s="9">
        <f t="shared" ref="M294:M305" si="14">ROUND(I294*0.01,0)</f>
        <v>9</v>
      </c>
      <c r="N294" s="9"/>
    </row>
    <row r="295" spans="1:14">
      <c r="A295" s="9">
        <v>293</v>
      </c>
      <c r="B295" s="9">
        <v>11363</v>
      </c>
      <c r="C295" s="9" t="s">
        <v>491</v>
      </c>
      <c r="D295" s="9">
        <v>102564</v>
      </c>
      <c r="E295" s="9" t="s">
        <v>109</v>
      </c>
      <c r="F295" s="9" t="s">
        <v>152</v>
      </c>
      <c r="G295" s="9">
        <v>802</v>
      </c>
      <c r="H295" s="9">
        <v>1042</v>
      </c>
      <c r="I295" s="9">
        <v>609.8</v>
      </c>
      <c r="J295" s="10">
        <f t="shared" si="12"/>
        <v>0.760349127182045</v>
      </c>
      <c r="K295" s="9" t="s">
        <v>13</v>
      </c>
      <c r="L295" s="9" t="str">
        <f>VLOOKUP(D:D,门店完成情况!B:J,9,0)</f>
        <v>基础档</v>
      </c>
      <c r="M295" s="9">
        <f t="shared" si="14"/>
        <v>6</v>
      </c>
      <c r="N295" s="12">
        <v>30</v>
      </c>
    </row>
    <row r="296" spans="1:14">
      <c r="A296" s="9">
        <v>294</v>
      </c>
      <c r="B296" s="9">
        <v>12534</v>
      </c>
      <c r="C296" s="9" t="s">
        <v>492</v>
      </c>
      <c r="D296" s="9">
        <v>102564</v>
      </c>
      <c r="E296" s="9" t="s">
        <v>109</v>
      </c>
      <c r="F296" s="9" t="s">
        <v>156</v>
      </c>
      <c r="G296" s="9">
        <v>320</v>
      </c>
      <c r="H296" s="9">
        <v>417</v>
      </c>
      <c r="I296" s="9">
        <v>491.81</v>
      </c>
      <c r="J296" s="10">
        <f t="shared" si="12"/>
        <v>1.53690625</v>
      </c>
      <c r="K296" s="9" t="s">
        <v>23</v>
      </c>
      <c r="L296" s="9" t="str">
        <f>VLOOKUP(D:D,门店完成情况!B:J,9,0)</f>
        <v>基础档</v>
      </c>
      <c r="M296" s="9">
        <f t="shared" si="14"/>
        <v>5</v>
      </c>
      <c r="N296" s="9"/>
    </row>
    <row r="297" spans="1:14">
      <c r="A297" s="9">
        <v>295</v>
      </c>
      <c r="B297" s="9">
        <v>12410</v>
      </c>
      <c r="C297" s="9" t="s">
        <v>479</v>
      </c>
      <c r="D297" s="9">
        <v>102564</v>
      </c>
      <c r="E297" s="9" t="s">
        <v>109</v>
      </c>
      <c r="F297" s="9" t="s">
        <v>152</v>
      </c>
      <c r="G297" s="9">
        <v>642</v>
      </c>
      <c r="H297" s="9">
        <v>834</v>
      </c>
      <c r="I297" s="9">
        <v>568.65</v>
      </c>
      <c r="J297" s="10">
        <f t="shared" si="12"/>
        <v>0.885747663551402</v>
      </c>
      <c r="K297" s="9" t="s">
        <v>13</v>
      </c>
      <c r="L297" s="9" t="str">
        <f>VLOOKUP(D:D,门店完成情况!B:J,9,0)</f>
        <v>基础档</v>
      </c>
      <c r="M297" s="9">
        <f t="shared" si="14"/>
        <v>6</v>
      </c>
      <c r="N297" s="12">
        <v>30</v>
      </c>
    </row>
    <row r="298" spans="1:14">
      <c r="A298" s="9">
        <v>296</v>
      </c>
      <c r="B298" s="9">
        <v>4310</v>
      </c>
      <c r="C298" s="9" t="s">
        <v>493</v>
      </c>
      <c r="D298" s="9">
        <v>721</v>
      </c>
      <c r="E298" s="9" t="s">
        <v>106</v>
      </c>
      <c r="F298" s="9" t="s">
        <v>152</v>
      </c>
      <c r="G298" s="9">
        <v>1097.2</v>
      </c>
      <c r="H298" s="9">
        <v>1426.5</v>
      </c>
      <c r="I298" s="9">
        <v>1168.45</v>
      </c>
      <c r="J298" s="10">
        <f t="shared" si="12"/>
        <v>1.06493802406125</v>
      </c>
      <c r="K298" s="9" t="s">
        <v>18</v>
      </c>
      <c r="L298" s="9" t="str">
        <f>VLOOKUP(D:D,门店完成情况!B:J,9,0)</f>
        <v>基础档</v>
      </c>
      <c r="M298" s="9">
        <f t="shared" si="14"/>
        <v>12</v>
      </c>
      <c r="N298" s="9"/>
    </row>
    <row r="299" spans="1:14">
      <c r="A299" s="9">
        <v>297</v>
      </c>
      <c r="B299" s="9">
        <v>7011</v>
      </c>
      <c r="C299" s="9" t="s">
        <v>494</v>
      </c>
      <c r="D299" s="9">
        <v>721</v>
      </c>
      <c r="E299" s="9" t="s">
        <v>106</v>
      </c>
      <c r="F299" s="9" t="s">
        <v>150</v>
      </c>
      <c r="G299" s="9">
        <v>1097</v>
      </c>
      <c r="H299" s="9">
        <v>1426</v>
      </c>
      <c r="I299" s="9">
        <v>1101</v>
      </c>
      <c r="J299" s="10">
        <f t="shared" si="12"/>
        <v>1.00364630811304</v>
      </c>
      <c r="K299" s="9" t="s">
        <v>18</v>
      </c>
      <c r="L299" s="9" t="str">
        <f>VLOOKUP(D:D,门店完成情况!B:J,9,0)</f>
        <v>基础档</v>
      </c>
      <c r="M299" s="9">
        <f t="shared" si="14"/>
        <v>11</v>
      </c>
      <c r="N299" s="9"/>
    </row>
    <row r="300" spans="1:14">
      <c r="A300" s="9">
        <v>298</v>
      </c>
      <c r="B300" s="9">
        <v>11619</v>
      </c>
      <c r="C300" s="9" t="s">
        <v>495</v>
      </c>
      <c r="D300" s="9">
        <v>721</v>
      </c>
      <c r="E300" s="9" t="s">
        <v>106</v>
      </c>
      <c r="F300" s="9" t="s">
        <v>152</v>
      </c>
      <c r="G300" s="9">
        <v>1097</v>
      </c>
      <c r="H300" s="9">
        <v>1426</v>
      </c>
      <c r="I300" s="9">
        <v>1238.45</v>
      </c>
      <c r="J300" s="10">
        <f t="shared" si="12"/>
        <v>1.12894257064722</v>
      </c>
      <c r="K300" s="9" t="s">
        <v>18</v>
      </c>
      <c r="L300" s="9" t="str">
        <f>VLOOKUP(D:D,门店完成情况!B:J,9,0)</f>
        <v>基础档</v>
      </c>
      <c r="M300" s="9">
        <f t="shared" si="14"/>
        <v>12</v>
      </c>
      <c r="N300" s="9"/>
    </row>
    <row r="301" spans="1:14">
      <c r="A301" s="9">
        <v>299</v>
      </c>
      <c r="B301" s="9">
        <v>5764</v>
      </c>
      <c r="C301" s="9" t="s">
        <v>496</v>
      </c>
      <c r="D301" s="9">
        <v>591</v>
      </c>
      <c r="E301" s="9" t="s">
        <v>107</v>
      </c>
      <c r="F301" s="9" t="s">
        <v>150</v>
      </c>
      <c r="G301" s="9">
        <v>706</v>
      </c>
      <c r="H301" s="9">
        <v>933.8</v>
      </c>
      <c r="I301" s="9">
        <v>950.3</v>
      </c>
      <c r="J301" s="10">
        <f t="shared" si="12"/>
        <v>1.34603399433428</v>
      </c>
      <c r="K301" s="9" t="s">
        <v>23</v>
      </c>
      <c r="L301" s="9" t="str">
        <f>VLOOKUP(D:D,门店完成情况!B:J,9,0)</f>
        <v>基础档</v>
      </c>
      <c r="M301" s="9">
        <f t="shared" si="14"/>
        <v>10</v>
      </c>
      <c r="N301" s="9"/>
    </row>
    <row r="302" spans="1:14">
      <c r="A302" s="9">
        <v>300</v>
      </c>
      <c r="B302" s="9">
        <v>7644</v>
      </c>
      <c r="C302" s="9" t="s">
        <v>497</v>
      </c>
      <c r="D302" s="9">
        <v>591</v>
      </c>
      <c r="E302" s="9" t="s">
        <v>107</v>
      </c>
      <c r="F302" s="9" t="s">
        <v>152</v>
      </c>
      <c r="G302" s="9">
        <v>784.6</v>
      </c>
      <c r="H302" s="9">
        <v>1012</v>
      </c>
      <c r="I302" s="9">
        <v>887.63</v>
      </c>
      <c r="J302" s="10">
        <f t="shared" si="12"/>
        <v>1.13131531990823</v>
      </c>
      <c r="K302" s="9" t="s">
        <v>18</v>
      </c>
      <c r="L302" s="9" t="str">
        <f>VLOOKUP(D:D,门店完成情况!B:J,9,0)</f>
        <v>基础档</v>
      </c>
      <c r="M302" s="9">
        <f t="shared" si="14"/>
        <v>9</v>
      </c>
      <c r="N302" s="9"/>
    </row>
    <row r="303" spans="1:14">
      <c r="A303" s="9">
        <v>301</v>
      </c>
      <c r="B303" s="9">
        <v>7645</v>
      </c>
      <c r="C303" s="9" t="s">
        <v>498</v>
      </c>
      <c r="D303" s="9">
        <v>591</v>
      </c>
      <c r="E303" s="9" t="s">
        <v>107</v>
      </c>
      <c r="F303" s="9" t="s">
        <v>152</v>
      </c>
      <c r="G303" s="9">
        <v>784.6</v>
      </c>
      <c r="H303" s="9">
        <v>1012</v>
      </c>
      <c r="I303" s="9">
        <v>941.37</v>
      </c>
      <c r="J303" s="10">
        <f t="shared" si="12"/>
        <v>1.19980881978078</v>
      </c>
      <c r="K303" s="9" t="s">
        <v>18</v>
      </c>
      <c r="L303" s="9" t="str">
        <f>VLOOKUP(D:D,门店完成情况!B:J,9,0)</f>
        <v>基础档</v>
      </c>
      <c r="M303" s="9">
        <f t="shared" si="14"/>
        <v>9</v>
      </c>
      <c r="N303" s="9"/>
    </row>
    <row r="304" spans="1:14">
      <c r="A304" s="9">
        <v>302</v>
      </c>
      <c r="B304" s="9">
        <v>9138</v>
      </c>
      <c r="C304" s="9" t="s">
        <v>499</v>
      </c>
      <c r="D304" s="9">
        <v>732</v>
      </c>
      <c r="E304" s="9" t="s">
        <v>108</v>
      </c>
      <c r="F304" s="9" t="s">
        <v>276</v>
      </c>
      <c r="G304" s="9">
        <v>1006</v>
      </c>
      <c r="H304" s="9">
        <v>1307.8</v>
      </c>
      <c r="I304" s="9">
        <v>1185.35</v>
      </c>
      <c r="J304" s="10">
        <f t="shared" si="12"/>
        <v>1.17828031809145</v>
      </c>
      <c r="K304" s="9" t="s">
        <v>18</v>
      </c>
      <c r="L304" s="9" t="str">
        <f>VLOOKUP(D:D,门店完成情况!B:J,9,0)</f>
        <v>基础档</v>
      </c>
      <c r="M304" s="9">
        <f t="shared" si="14"/>
        <v>12</v>
      </c>
      <c r="N304" s="9"/>
    </row>
    <row r="305" spans="1:14">
      <c r="A305" s="9">
        <v>303</v>
      </c>
      <c r="B305" s="9">
        <v>12624</v>
      </c>
      <c r="C305" s="9" t="s">
        <v>500</v>
      </c>
      <c r="D305" s="9">
        <v>732</v>
      </c>
      <c r="E305" s="9" t="s">
        <v>108</v>
      </c>
      <c r="F305" s="9" t="s">
        <v>501</v>
      </c>
      <c r="G305" s="9">
        <v>1006</v>
      </c>
      <c r="H305" s="9">
        <v>1307.8</v>
      </c>
      <c r="I305" s="9">
        <v>982.3</v>
      </c>
      <c r="J305" s="10">
        <f t="shared" si="12"/>
        <v>0.976441351888668</v>
      </c>
      <c r="K305" s="9" t="s">
        <v>13</v>
      </c>
      <c r="L305" s="9" t="str">
        <f>VLOOKUP(D:D,门店完成情况!B:J,9,0)</f>
        <v>基础档</v>
      </c>
      <c r="M305" s="9">
        <f t="shared" si="14"/>
        <v>10</v>
      </c>
      <c r="N305" s="12">
        <v>30</v>
      </c>
    </row>
    <row r="306" spans="1:14">
      <c r="A306" s="9">
        <v>304</v>
      </c>
      <c r="B306" s="9">
        <v>4187</v>
      </c>
      <c r="C306" s="9" t="s">
        <v>502</v>
      </c>
      <c r="D306" s="9">
        <v>341</v>
      </c>
      <c r="E306" s="9" t="s">
        <v>105</v>
      </c>
      <c r="F306" s="9" t="s">
        <v>150</v>
      </c>
      <c r="G306" s="9">
        <v>1463.3</v>
      </c>
      <c r="H306" s="9">
        <v>1901</v>
      </c>
      <c r="I306" s="9">
        <v>375.9</v>
      </c>
      <c r="J306" s="10">
        <f t="shared" si="12"/>
        <v>0.256885122667942</v>
      </c>
      <c r="K306" s="9" t="s">
        <v>13</v>
      </c>
      <c r="L306" s="9" t="str">
        <f>VLOOKUP(D:D,门店完成情况!B:J,9,0)</f>
        <v>未完成</v>
      </c>
      <c r="M306" s="9"/>
      <c r="N306" s="12">
        <v>30</v>
      </c>
    </row>
    <row r="307" spans="1:14">
      <c r="A307" s="9">
        <v>305</v>
      </c>
      <c r="B307" s="9">
        <v>992157</v>
      </c>
      <c r="C307" s="9" t="s">
        <v>503</v>
      </c>
      <c r="D307" s="9">
        <v>341</v>
      </c>
      <c r="E307" s="9" t="s">
        <v>105</v>
      </c>
      <c r="F307" s="9" t="s">
        <v>169</v>
      </c>
      <c r="G307" s="9">
        <v>1950</v>
      </c>
      <c r="H307" s="9">
        <v>2535</v>
      </c>
      <c r="I307" s="9">
        <v>2144.9</v>
      </c>
      <c r="J307" s="10">
        <f t="shared" si="12"/>
        <v>1.09994871794872</v>
      </c>
      <c r="K307" s="9" t="s">
        <v>18</v>
      </c>
      <c r="L307" s="9" t="str">
        <f>VLOOKUP(D:D,门店完成情况!B:J,9,0)</f>
        <v>未完成</v>
      </c>
      <c r="M307" s="9"/>
      <c r="N307" s="9"/>
    </row>
    <row r="308" spans="1:14">
      <c r="A308" s="9">
        <v>306</v>
      </c>
      <c r="B308" s="9">
        <v>11483</v>
      </c>
      <c r="C308" s="9" t="s">
        <v>504</v>
      </c>
      <c r="D308" s="9">
        <v>341</v>
      </c>
      <c r="E308" s="9" t="s">
        <v>105</v>
      </c>
      <c r="F308" s="9" t="s">
        <v>152</v>
      </c>
      <c r="G308" s="9">
        <v>1625</v>
      </c>
      <c r="H308" s="9">
        <v>2113</v>
      </c>
      <c r="I308" s="9">
        <v>902.8</v>
      </c>
      <c r="J308" s="10">
        <f t="shared" si="12"/>
        <v>0.555569230769231</v>
      </c>
      <c r="K308" s="9" t="s">
        <v>13</v>
      </c>
      <c r="L308" s="9" t="str">
        <f>VLOOKUP(D:D,门店完成情况!B:J,9,0)</f>
        <v>未完成</v>
      </c>
      <c r="M308" s="9"/>
      <c r="N308" s="12">
        <v>30</v>
      </c>
    </row>
    <row r="309" spans="1:14">
      <c r="A309" s="9">
        <v>307</v>
      </c>
      <c r="B309" s="9">
        <v>11372</v>
      </c>
      <c r="C309" s="9" t="s">
        <v>505</v>
      </c>
      <c r="D309" s="9">
        <v>341</v>
      </c>
      <c r="E309" s="9" t="s">
        <v>105</v>
      </c>
      <c r="F309" s="9" t="s">
        <v>152</v>
      </c>
      <c r="G309" s="9">
        <v>1625</v>
      </c>
      <c r="H309" s="9">
        <v>2112</v>
      </c>
      <c r="I309" s="9">
        <v>1899.57</v>
      </c>
      <c r="J309" s="10">
        <f t="shared" si="12"/>
        <v>1.16896615384615</v>
      </c>
      <c r="K309" s="9" t="s">
        <v>18</v>
      </c>
      <c r="L309" s="9" t="str">
        <f>VLOOKUP(D:D,门店完成情况!B:J,9,0)</f>
        <v>未完成</v>
      </c>
      <c r="M309" s="9"/>
      <c r="N309" s="9"/>
    </row>
    <row r="310" spans="1:14">
      <c r="A310" s="9">
        <v>308</v>
      </c>
      <c r="B310" s="9">
        <v>11490</v>
      </c>
      <c r="C310" s="9" t="s">
        <v>506</v>
      </c>
      <c r="D310" s="9">
        <v>341</v>
      </c>
      <c r="E310" s="9" t="s">
        <v>105</v>
      </c>
      <c r="F310" s="9" t="s">
        <v>152</v>
      </c>
      <c r="G310" s="9">
        <v>1625</v>
      </c>
      <c r="H310" s="9">
        <v>2112</v>
      </c>
      <c r="I310" s="9">
        <v>731</v>
      </c>
      <c r="J310" s="10">
        <f t="shared" si="12"/>
        <v>0.449846153846154</v>
      </c>
      <c r="K310" s="9" t="s">
        <v>13</v>
      </c>
      <c r="L310" s="9" t="str">
        <f>VLOOKUP(D:D,门店完成情况!B:J,9,0)</f>
        <v>未完成</v>
      </c>
      <c r="M310" s="9"/>
      <c r="N310" s="12">
        <v>30</v>
      </c>
    </row>
    <row r="311" spans="1:14">
      <c r="A311" s="9">
        <v>309</v>
      </c>
      <c r="B311" s="9">
        <v>998927</v>
      </c>
      <c r="C311" s="9" t="s">
        <v>507</v>
      </c>
      <c r="D311" s="9">
        <v>341</v>
      </c>
      <c r="E311" s="9" t="s">
        <v>105</v>
      </c>
      <c r="F311" s="9" t="s">
        <v>169</v>
      </c>
      <c r="G311" s="9">
        <v>1950</v>
      </c>
      <c r="H311" s="9">
        <v>2535</v>
      </c>
      <c r="I311" s="9">
        <v>1290.4</v>
      </c>
      <c r="J311" s="10">
        <f t="shared" si="12"/>
        <v>0.66174358974359</v>
      </c>
      <c r="K311" s="9" t="s">
        <v>13</v>
      </c>
      <c r="L311" s="9" t="str">
        <f>VLOOKUP(D:D,门店完成情况!B:J,9,0)</f>
        <v>未完成</v>
      </c>
      <c r="M311" s="9"/>
      <c r="N311" s="12">
        <v>30</v>
      </c>
    </row>
    <row r="312" spans="1:14">
      <c r="A312" s="9">
        <v>310</v>
      </c>
      <c r="B312" s="9">
        <v>12143</v>
      </c>
      <c r="C312" s="9" t="s">
        <v>508</v>
      </c>
      <c r="D312" s="9">
        <v>341</v>
      </c>
      <c r="E312" s="9" t="s">
        <v>105</v>
      </c>
      <c r="F312" s="9" t="s">
        <v>152</v>
      </c>
      <c r="G312" s="9">
        <v>1950</v>
      </c>
      <c r="H312" s="9">
        <v>2535</v>
      </c>
      <c r="I312" s="9">
        <v>1528.84</v>
      </c>
      <c r="J312" s="10">
        <f t="shared" si="12"/>
        <v>0.784020512820513</v>
      </c>
      <c r="K312" s="9" t="s">
        <v>13</v>
      </c>
      <c r="L312" s="9" t="str">
        <f>VLOOKUP(D:D,门店完成情况!B:J,9,0)</f>
        <v>未完成</v>
      </c>
      <c r="M312" s="9"/>
      <c r="N312" s="12">
        <v>30</v>
      </c>
    </row>
    <row r="313" spans="1:14">
      <c r="A313" s="9">
        <v>311</v>
      </c>
      <c r="B313" s="9">
        <v>12535</v>
      </c>
      <c r="C313" s="9" t="s">
        <v>509</v>
      </c>
      <c r="D313" s="9">
        <v>341</v>
      </c>
      <c r="E313" s="9" t="s">
        <v>105</v>
      </c>
      <c r="F313" s="9" t="s">
        <v>156</v>
      </c>
      <c r="G313" s="9">
        <v>650</v>
      </c>
      <c r="H313" s="9">
        <v>846.8</v>
      </c>
      <c r="I313" s="9">
        <v>454</v>
      </c>
      <c r="J313" s="10">
        <f t="shared" si="12"/>
        <v>0.698461538461538</v>
      </c>
      <c r="K313" s="9" t="s">
        <v>13</v>
      </c>
      <c r="L313" s="9" t="str">
        <f>VLOOKUP(D:D,门店完成情况!B:J,9,0)</f>
        <v>未完成</v>
      </c>
      <c r="M313" s="9"/>
      <c r="N313" s="11">
        <v>15</v>
      </c>
    </row>
    <row r="314" spans="1:14">
      <c r="A314" s="9">
        <v>312</v>
      </c>
      <c r="B314" s="9">
        <v>4022</v>
      </c>
      <c r="C314" s="9" t="s">
        <v>510</v>
      </c>
      <c r="D314" s="9">
        <v>517</v>
      </c>
      <c r="E314" s="9" t="s">
        <v>80</v>
      </c>
      <c r="F314" s="9" t="s">
        <v>152</v>
      </c>
      <c r="G314" s="9">
        <v>2382.15</v>
      </c>
      <c r="H314" s="9">
        <v>3096.8</v>
      </c>
      <c r="I314" s="9">
        <v>2557.4</v>
      </c>
      <c r="J314" s="10">
        <f t="shared" si="12"/>
        <v>1.07356799529836</v>
      </c>
      <c r="K314" s="9" t="s">
        <v>18</v>
      </c>
      <c r="L314" s="9" t="str">
        <f>VLOOKUP(D:D,门店完成情况!B:J,9,0)</f>
        <v>基础档</v>
      </c>
      <c r="M314" s="9">
        <f t="shared" ref="M314:M319" si="15">ROUND(I314*0.01,0)</f>
        <v>26</v>
      </c>
      <c r="N314" s="9"/>
    </row>
    <row r="315" spans="1:14">
      <c r="A315" s="9">
        <v>313</v>
      </c>
      <c r="B315" s="9">
        <v>4024</v>
      </c>
      <c r="C315" s="9" t="s">
        <v>511</v>
      </c>
      <c r="D315" s="9">
        <v>517</v>
      </c>
      <c r="E315" s="9" t="s">
        <v>80</v>
      </c>
      <c r="F315" s="9" t="s">
        <v>150</v>
      </c>
      <c r="G315" s="9">
        <v>2382.13</v>
      </c>
      <c r="H315" s="9">
        <v>3096.8</v>
      </c>
      <c r="I315" s="9">
        <v>2913.8</v>
      </c>
      <c r="J315" s="10">
        <f t="shared" si="12"/>
        <v>1.22319100972659</v>
      </c>
      <c r="K315" s="9" t="s">
        <v>18</v>
      </c>
      <c r="L315" s="9" t="str">
        <f>VLOOKUP(D:D,门店完成情况!B:J,9,0)</f>
        <v>基础档</v>
      </c>
      <c r="M315" s="9">
        <f t="shared" si="15"/>
        <v>29</v>
      </c>
      <c r="N315" s="9"/>
    </row>
    <row r="316" spans="1:14">
      <c r="A316" s="9">
        <v>314</v>
      </c>
      <c r="B316" s="9">
        <v>11872</v>
      </c>
      <c r="C316" s="9" t="s">
        <v>512</v>
      </c>
      <c r="D316" s="9">
        <v>517</v>
      </c>
      <c r="E316" s="9" t="s">
        <v>80</v>
      </c>
      <c r="F316" s="9" t="s">
        <v>152</v>
      </c>
      <c r="G316" s="9">
        <v>2382.13</v>
      </c>
      <c r="H316" s="9">
        <v>3096.8</v>
      </c>
      <c r="I316" s="9">
        <v>2618.3</v>
      </c>
      <c r="J316" s="10">
        <f t="shared" si="12"/>
        <v>1.09914236418667</v>
      </c>
      <c r="K316" s="9" t="s">
        <v>18</v>
      </c>
      <c r="L316" s="9" t="str">
        <f>VLOOKUP(D:D,门店完成情况!B:J,9,0)</f>
        <v>基础档</v>
      </c>
      <c r="M316" s="9">
        <f t="shared" si="15"/>
        <v>26</v>
      </c>
      <c r="N316" s="9"/>
    </row>
    <row r="317" spans="1:14">
      <c r="A317" s="9">
        <v>315</v>
      </c>
      <c r="B317" s="9">
        <v>12471</v>
      </c>
      <c r="C317" s="9" t="s">
        <v>513</v>
      </c>
      <c r="D317" s="9">
        <v>517</v>
      </c>
      <c r="E317" s="9" t="s">
        <v>80</v>
      </c>
      <c r="F317" s="9" t="s">
        <v>462</v>
      </c>
      <c r="G317" s="9">
        <v>2382.13</v>
      </c>
      <c r="H317" s="9">
        <v>3096.7</v>
      </c>
      <c r="I317" s="9">
        <v>2667.9</v>
      </c>
      <c r="J317" s="10">
        <f t="shared" si="12"/>
        <v>1.11996406577307</v>
      </c>
      <c r="K317" s="9" t="s">
        <v>18</v>
      </c>
      <c r="L317" s="9" t="str">
        <f>VLOOKUP(D:D,门店完成情况!B:J,9,0)</f>
        <v>基础档</v>
      </c>
      <c r="M317" s="9">
        <f t="shared" si="15"/>
        <v>27</v>
      </c>
      <c r="N317" s="9"/>
    </row>
    <row r="318" spans="1:14">
      <c r="A318" s="9">
        <v>316</v>
      </c>
      <c r="B318" s="9">
        <v>12505</v>
      </c>
      <c r="C318" s="9" t="s">
        <v>514</v>
      </c>
      <c r="D318" s="9">
        <v>517</v>
      </c>
      <c r="E318" s="9" t="s">
        <v>80</v>
      </c>
      <c r="F318" s="9" t="s">
        <v>462</v>
      </c>
      <c r="G318" s="9">
        <v>2382.13</v>
      </c>
      <c r="H318" s="9">
        <v>3096.8</v>
      </c>
      <c r="I318" s="9">
        <v>2224.1</v>
      </c>
      <c r="J318" s="10">
        <f t="shared" si="12"/>
        <v>0.933660211659313</v>
      </c>
      <c r="K318" s="9" t="s">
        <v>13</v>
      </c>
      <c r="L318" s="9" t="str">
        <f>VLOOKUP(D:D,门店完成情况!B:J,9,0)</f>
        <v>基础档</v>
      </c>
      <c r="M318" s="9">
        <f t="shared" si="15"/>
        <v>22</v>
      </c>
      <c r="N318" s="11">
        <v>15</v>
      </c>
    </row>
    <row r="319" spans="1:14">
      <c r="A319" s="9">
        <v>317</v>
      </c>
      <c r="B319" s="9">
        <v>12230</v>
      </c>
      <c r="C319" s="9" t="s">
        <v>515</v>
      </c>
      <c r="D319" s="9">
        <v>517</v>
      </c>
      <c r="E319" s="9" t="s">
        <v>80</v>
      </c>
      <c r="F319" s="9" t="s">
        <v>152</v>
      </c>
      <c r="G319" s="9">
        <v>2382.13</v>
      </c>
      <c r="H319" s="9">
        <v>3096.8</v>
      </c>
      <c r="I319" s="9">
        <v>2437.8</v>
      </c>
      <c r="J319" s="10">
        <f t="shared" si="12"/>
        <v>1.0233698412765</v>
      </c>
      <c r="K319" s="9" t="s">
        <v>18</v>
      </c>
      <c r="L319" s="9" t="str">
        <f>VLOOKUP(D:D,门店完成情况!B:J,9,0)</f>
        <v>基础档</v>
      </c>
      <c r="M319" s="9">
        <f t="shared" si="15"/>
        <v>24</v>
      </c>
      <c r="N319" s="9"/>
    </row>
    <row r="320" spans="1:14">
      <c r="A320" s="9">
        <v>318</v>
      </c>
      <c r="B320" s="9">
        <v>4086</v>
      </c>
      <c r="C320" s="9" t="s">
        <v>516</v>
      </c>
      <c r="D320" s="9">
        <v>103198</v>
      </c>
      <c r="E320" s="9" t="s">
        <v>33</v>
      </c>
      <c r="F320" s="9" t="s">
        <v>150</v>
      </c>
      <c r="G320" s="9">
        <v>1411.1</v>
      </c>
      <c r="H320" s="9">
        <v>1834</v>
      </c>
      <c r="I320" s="9">
        <v>957.8</v>
      </c>
      <c r="J320" s="10">
        <f t="shared" si="12"/>
        <v>0.678761250088583</v>
      </c>
      <c r="K320" s="9" t="s">
        <v>13</v>
      </c>
      <c r="L320" s="9" t="str">
        <f>VLOOKUP(D:D,门店完成情况!B:J,9,0)</f>
        <v>未完成</v>
      </c>
      <c r="M320" s="9"/>
      <c r="N320" s="12">
        <v>30</v>
      </c>
    </row>
    <row r="321" spans="1:14">
      <c r="A321" s="9">
        <v>319</v>
      </c>
      <c r="B321" s="9">
        <v>12480</v>
      </c>
      <c r="C321" s="9" t="s">
        <v>517</v>
      </c>
      <c r="D321" s="9">
        <v>103198</v>
      </c>
      <c r="E321" s="9" t="s">
        <v>33</v>
      </c>
      <c r="F321" s="9" t="s">
        <v>156</v>
      </c>
      <c r="G321" s="9">
        <v>784</v>
      </c>
      <c r="H321" s="9">
        <v>1019</v>
      </c>
      <c r="I321" s="9">
        <v>366.8</v>
      </c>
      <c r="J321" s="10">
        <f t="shared" si="12"/>
        <v>0.467857142857143</v>
      </c>
      <c r="K321" s="9" t="s">
        <v>13</v>
      </c>
      <c r="L321" s="9" t="str">
        <f>VLOOKUP(D:D,门店完成情况!B:J,9,0)</f>
        <v>未完成</v>
      </c>
      <c r="M321" s="9"/>
      <c r="N321" s="11">
        <v>15</v>
      </c>
    </row>
    <row r="322" spans="1:14">
      <c r="A322" s="9">
        <v>320</v>
      </c>
      <c r="B322" s="9">
        <v>12508</v>
      </c>
      <c r="C322" s="9" t="s">
        <v>518</v>
      </c>
      <c r="D322" s="9">
        <v>103198</v>
      </c>
      <c r="E322" s="9" t="s">
        <v>33</v>
      </c>
      <c r="F322" s="9" t="s">
        <v>156</v>
      </c>
      <c r="G322" s="9">
        <v>784</v>
      </c>
      <c r="H322" s="9">
        <v>1019</v>
      </c>
      <c r="I322" s="9">
        <v>466.8</v>
      </c>
      <c r="J322" s="10">
        <f t="shared" si="12"/>
        <v>0.595408163265306</v>
      </c>
      <c r="K322" s="9" t="s">
        <v>13</v>
      </c>
      <c r="L322" s="9" t="str">
        <f>VLOOKUP(D:D,门店完成情况!B:J,9,0)</f>
        <v>未完成</v>
      </c>
      <c r="M322" s="9"/>
      <c r="N322" s="11">
        <v>15</v>
      </c>
    </row>
    <row r="323" spans="1:14">
      <c r="A323" s="9">
        <v>321</v>
      </c>
      <c r="B323" s="9">
        <v>12208</v>
      </c>
      <c r="C323" s="9" t="s">
        <v>519</v>
      </c>
      <c r="D323" s="9">
        <v>103198</v>
      </c>
      <c r="E323" s="9" t="s">
        <v>33</v>
      </c>
      <c r="F323" s="9" t="s">
        <v>156</v>
      </c>
      <c r="G323" s="9">
        <v>1097</v>
      </c>
      <c r="H323" s="9">
        <v>1427</v>
      </c>
      <c r="I323" s="9">
        <v>995.87</v>
      </c>
      <c r="J323" s="10">
        <f t="shared" si="12"/>
        <v>0.907812215132179</v>
      </c>
      <c r="K323" s="9" t="s">
        <v>13</v>
      </c>
      <c r="L323" s="9" t="str">
        <f>VLOOKUP(D:D,门店完成情况!B:J,9,0)</f>
        <v>未完成</v>
      </c>
      <c r="M323" s="9"/>
      <c r="N323" s="11">
        <v>15</v>
      </c>
    </row>
    <row r="324" spans="1:14">
      <c r="A324" s="9">
        <v>322</v>
      </c>
      <c r="B324" s="9">
        <v>11537</v>
      </c>
      <c r="C324" s="9" t="s">
        <v>520</v>
      </c>
      <c r="D324" s="9">
        <v>570</v>
      </c>
      <c r="E324" s="14" t="s">
        <v>38</v>
      </c>
      <c r="F324" s="9" t="s">
        <v>150</v>
      </c>
      <c r="G324" s="9">
        <v>720</v>
      </c>
      <c r="H324" s="9">
        <v>936</v>
      </c>
      <c r="I324" s="9">
        <v>292.94</v>
      </c>
      <c r="J324" s="10">
        <f t="shared" ref="J324:J387" si="16">I324/G324</f>
        <v>0.406861111111111</v>
      </c>
      <c r="K324" s="9" t="s">
        <v>13</v>
      </c>
      <c r="L324" s="9" t="s">
        <v>39</v>
      </c>
      <c r="M324" s="9"/>
      <c r="N324" s="11"/>
    </row>
    <row r="325" spans="1:14">
      <c r="A325" s="9">
        <v>323</v>
      </c>
      <c r="B325" s="9">
        <v>12147</v>
      </c>
      <c r="C325" s="9" t="s">
        <v>521</v>
      </c>
      <c r="D325" s="9">
        <v>570</v>
      </c>
      <c r="E325" s="14" t="s">
        <v>38</v>
      </c>
      <c r="F325" s="9" t="s">
        <v>152</v>
      </c>
      <c r="G325" s="9">
        <v>640</v>
      </c>
      <c r="H325" s="9">
        <v>832</v>
      </c>
      <c r="I325" s="9">
        <v>386.1</v>
      </c>
      <c r="J325" s="10">
        <f t="shared" si="16"/>
        <v>0.60328125</v>
      </c>
      <c r="K325" s="9" t="s">
        <v>13</v>
      </c>
      <c r="L325" s="9" t="s">
        <v>39</v>
      </c>
      <c r="M325" s="9"/>
      <c r="N325" s="11"/>
    </row>
    <row r="326" spans="1:14">
      <c r="A326" s="9">
        <v>324</v>
      </c>
      <c r="B326" s="9">
        <v>12451</v>
      </c>
      <c r="C326" s="9" t="s">
        <v>522</v>
      </c>
      <c r="D326" s="9">
        <v>570</v>
      </c>
      <c r="E326" s="14" t="s">
        <v>38</v>
      </c>
      <c r="F326" s="9" t="s">
        <v>523</v>
      </c>
      <c r="G326" s="9">
        <v>400.1</v>
      </c>
      <c r="H326" s="9">
        <v>520.1</v>
      </c>
      <c r="I326" s="9">
        <v>388.35</v>
      </c>
      <c r="J326" s="10">
        <f t="shared" si="16"/>
        <v>0.970632341914521</v>
      </c>
      <c r="K326" s="9" t="s">
        <v>13</v>
      </c>
      <c r="L326" s="9" t="s">
        <v>39</v>
      </c>
      <c r="M326" s="9"/>
      <c r="N326" s="11"/>
    </row>
    <row r="327" spans="1:14">
      <c r="A327" s="9">
        <v>325</v>
      </c>
      <c r="B327" s="9">
        <v>12225</v>
      </c>
      <c r="C327" s="9" t="s">
        <v>524</v>
      </c>
      <c r="D327" s="9">
        <v>570</v>
      </c>
      <c r="E327" s="14" t="s">
        <v>38</v>
      </c>
      <c r="F327" s="9" t="s">
        <v>525</v>
      </c>
      <c r="G327" s="9">
        <v>640</v>
      </c>
      <c r="H327" s="9">
        <v>832</v>
      </c>
      <c r="I327" s="9">
        <v>277.68</v>
      </c>
      <c r="J327" s="10">
        <f t="shared" si="16"/>
        <v>0.433875</v>
      </c>
      <c r="K327" s="9" t="s">
        <v>13</v>
      </c>
      <c r="L327" s="9" t="s">
        <v>39</v>
      </c>
      <c r="M327" s="9"/>
      <c r="N327" s="11"/>
    </row>
    <row r="328" spans="1:14">
      <c r="A328" s="9">
        <v>326</v>
      </c>
      <c r="B328" s="9">
        <v>4444</v>
      </c>
      <c r="C328" s="9" t="s">
        <v>526</v>
      </c>
      <c r="D328" s="9">
        <v>582</v>
      </c>
      <c r="E328" s="9" t="s">
        <v>11</v>
      </c>
      <c r="F328" s="9" t="s">
        <v>152</v>
      </c>
      <c r="G328" s="9">
        <v>3322.5</v>
      </c>
      <c r="H328" s="9">
        <v>4319.25</v>
      </c>
      <c r="I328" s="9">
        <v>695</v>
      </c>
      <c r="J328" s="10">
        <f t="shared" si="16"/>
        <v>0.209179834462002</v>
      </c>
      <c r="K328" s="9" t="s">
        <v>13</v>
      </c>
      <c r="L328" s="9" t="str">
        <f>VLOOKUP(D:D,门店完成情况!B:J,9,0)</f>
        <v>未完成</v>
      </c>
      <c r="M328" s="9"/>
      <c r="N328" s="12">
        <v>30</v>
      </c>
    </row>
    <row r="329" spans="1:14">
      <c r="A329" s="9">
        <v>327</v>
      </c>
      <c r="B329" s="9">
        <v>990035</v>
      </c>
      <c r="C329" s="9" t="s">
        <v>527</v>
      </c>
      <c r="D329" s="9">
        <v>582</v>
      </c>
      <c r="E329" s="9" t="s">
        <v>11</v>
      </c>
      <c r="F329" s="9" t="s">
        <v>528</v>
      </c>
      <c r="G329" s="9">
        <v>3322.5</v>
      </c>
      <c r="H329" s="9">
        <v>4319.25</v>
      </c>
      <c r="I329" s="9">
        <v>1311.8</v>
      </c>
      <c r="J329" s="10">
        <f t="shared" si="16"/>
        <v>0.394823175319789</v>
      </c>
      <c r="K329" s="9" t="s">
        <v>13</v>
      </c>
      <c r="L329" s="9" t="str">
        <f>VLOOKUP(D:D,门店完成情况!B:J,9,0)</f>
        <v>未完成</v>
      </c>
      <c r="M329" s="9"/>
      <c r="N329" s="12">
        <v>30</v>
      </c>
    </row>
    <row r="330" spans="1:14">
      <c r="A330" s="9">
        <v>328</v>
      </c>
      <c r="B330" s="9">
        <v>4044</v>
      </c>
      <c r="C330" s="9" t="s">
        <v>529</v>
      </c>
      <c r="D330" s="9">
        <v>582</v>
      </c>
      <c r="E330" s="9" t="s">
        <v>11</v>
      </c>
      <c r="F330" s="9" t="s">
        <v>150</v>
      </c>
      <c r="G330" s="9">
        <v>3322.5</v>
      </c>
      <c r="H330" s="9">
        <v>4319.25</v>
      </c>
      <c r="I330" s="9">
        <v>1519.7</v>
      </c>
      <c r="J330" s="10">
        <f t="shared" si="16"/>
        <v>0.457396538750941</v>
      </c>
      <c r="K330" s="9" t="s">
        <v>13</v>
      </c>
      <c r="L330" s="9" t="str">
        <f>VLOOKUP(D:D,门店完成情况!B:J,9,0)</f>
        <v>未完成</v>
      </c>
      <c r="M330" s="9"/>
      <c r="N330" s="12">
        <v>30</v>
      </c>
    </row>
    <row r="331" spans="1:14">
      <c r="A331" s="9">
        <v>329</v>
      </c>
      <c r="B331" s="9">
        <v>8798</v>
      </c>
      <c r="C331" s="9" t="s">
        <v>530</v>
      </c>
      <c r="D331" s="9">
        <v>582</v>
      </c>
      <c r="E331" s="9" t="s">
        <v>11</v>
      </c>
      <c r="F331" s="9" t="s">
        <v>152</v>
      </c>
      <c r="G331" s="9">
        <v>3322.5</v>
      </c>
      <c r="H331" s="9">
        <v>4319.25</v>
      </c>
      <c r="I331" s="9">
        <v>809.8</v>
      </c>
      <c r="J331" s="10">
        <f t="shared" si="16"/>
        <v>0.243732129420617</v>
      </c>
      <c r="K331" s="9" t="s">
        <v>13</v>
      </c>
      <c r="L331" s="9" t="str">
        <f>VLOOKUP(D:D,门店完成情况!B:J,9,0)</f>
        <v>未完成</v>
      </c>
      <c r="M331" s="9"/>
      <c r="N331" s="12">
        <v>30</v>
      </c>
    </row>
    <row r="332" spans="1:14">
      <c r="A332" s="9">
        <v>330</v>
      </c>
      <c r="B332" s="9">
        <v>10816</v>
      </c>
      <c r="C332" s="9" t="s">
        <v>531</v>
      </c>
      <c r="D332" s="9">
        <v>582</v>
      </c>
      <c r="E332" s="9" t="s">
        <v>11</v>
      </c>
      <c r="F332" s="9" t="s">
        <v>532</v>
      </c>
      <c r="G332" s="9">
        <v>3322.5</v>
      </c>
      <c r="H332" s="9">
        <v>4319.25</v>
      </c>
      <c r="I332" s="9">
        <v>1021.5</v>
      </c>
      <c r="J332" s="10">
        <f t="shared" si="16"/>
        <v>0.30744920993228</v>
      </c>
      <c r="K332" s="9" t="s">
        <v>13</v>
      </c>
      <c r="L332" s="9" t="str">
        <f>VLOOKUP(D:D,门店完成情况!B:J,9,0)</f>
        <v>未完成</v>
      </c>
      <c r="M332" s="9"/>
      <c r="N332" s="12">
        <v>30</v>
      </c>
    </row>
    <row r="333" spans="1:14">
      <c r="A333" s="9">
        <v>331</v>
      </c>
      <c r="B333" s="9">
        <v>12206</v>
      </c>
      <c r="C333" s="9" t="s">
        <v>533</v>
      </c>
      <c r="D333" s="9">
        <v>582</v>
      </c>
      <c r="E333" s="9" t="s">
        <v>11</v>
      </c>
      <c r="F333" s="9" t="s">
        <v>156</v>
      </c>
      <c r="G333" s="9">
        <v>1661.25</v>
      </c>
      <c r="H333" s="9">
        <v>2159.625</v>
      </c>
      <c r="I333" s="9">
        <v>837</v>
      </c>
      <c r="J333" s="10">
        <f t="shared" si="16"/>
        <v>0.503837471783296</v>
      </c>
      <c r="K333" s="9" t="s">
        <v>13</v>
      </c>
      <c r="L333" s="9" t="str">
        <f>VLOOKUP(D:D,门店完成情况!B:J,9,0)</f>
        <v>未完成</v>
      </c>
      <c r="M333" s="9"/>
      <c r="N333" s="11">
        <v>15</v>
      </c>
    </row>
    <row r="334" spans="1:14">
      <c r="A334" s="9">
        <v>332</v>
      </c>
      <c r="B334" s="9">
        <v>12463</v>
      </c>
      <c r="C334" s="9" t="s">
        <v>534</v>
      </c>
      <c r="D334" s="9">
        <v>582</v>
      </c>
      <c r="E334" s="9" t="s">
        <v>11</v>
      </c>
      <c r="F334" s="9" t="s">
        <v>156</v>
      </c>
      <c r="G334" s="9">
        <v>1661.25</v>
      </c>
      <c r="H334" s="9">
        <v>2159.625</v>
      </c>
      <c r="I334" s="9">
        <v>1618</v>
      </c>
      <c r="J334" s="10">
        <f t="shared" si="16"/>
        <v>0.973965387509406</v>
      </c>
      <c r="K334" s="9" t="s">
        <v>13</v>
      </c>
      <c r="L334" s="9" t="str">
        <f>VLOOKUP(D:D,门店完成情况!B:J,9,0)</f>
        <v>未完成</v>
      </c>
      <c r="M334" s="9"/>
      <c r="N334" s="11">
        <v>15</v>
      </c>
    </row>
    <row r="335" spans="1:14">
      <c r="A335" s="9">
        <v>333</v>
      </c>
      <c r="B335" s="9">
        <v>10860</v>
      </c>
      <c r="C335" s="9" t="s">
        <v>535</v>
      </c>
      <c r="D335" s="9">
        <v>106399</v>
      </c>
      <c r="E335" s="9" t="s">
        <v>48</v>
      </c>
      <c r="F335" s="9" t="s">
        <v>150</v>
      </c>
      <c r="G335" s="9">
        <v>704.6</v>
      </c>
      <c r="H335" s="9">
        <v>916</v>
      </c>
      <c r="I335" s="9">
        <v>1114.6</v>
      </c>
      <c r="J335" s="10">
        <f t="shared" si="16"/>
        <v>1.58189043428896</v>
      </c>
      <c r="K335" s="9" t="s">
        <v>23</v>
      </c>
      <c r="L335" s="9" t="str">
        <f>VLOOKUP(D:D,门店完成情况!B:J,9,0)</f>
        <v>未完成</v>
      </c>
      <c r="M335" s="9"/>
      <c r="N335" s="9"/>
    </row>
    <row r="336" spans="1:14">
      <c r="A336" s="9">
        <v>334</v>
      </c>
      <c r="B336" s="9">
        <v>12158</v>
      </c>
      <c r="C336" s="9" t="s">
        <v>536</v>
      </c>
      <c r="D336" s="9">
        <v>106399</v>
      </c>
      <c r="E336" s="9" t="s">
        <v>48</v>
      </c>
      <c r="F336" s="9" t="s">
        <v>152</v>
      </c>
      <c r="G336" s="9">
        <v>782.8</v>
      </c>
      <c r="H336" s="9">
        <v>1017.6</v>
      </c>
      <c r="I336" s="9">
        <v>595.6</v>
      </c>
      <c r="J336" s="10">
        <f t="shared" si="16"/>
        <v>0.760858456821666</v>
      </c>
      <c r="K336" s="9" t="s">
        <v>13</v>
      </c>
      <c r="L336" s="9" t="str">
        <f>VLOOKUP(D:D,门店完成情况!B:J,9,0)</f>
        <v>未完成</v>
      </c>
      <c r="M336" s="9"/>
      <c r="N336" s="12">
        <v>30</v>
      </c>
    </row>
    <row r="337" spans="1:14">
      <c r="A337" s="9">
        <v>335</v>
      </c>
      <c r="B337" s="9">
        <v>12144</v>
      </c>
      <c r="C337" s="9" t="s">
        <v>537</v>
      </c>
      <c r="D337" s="9">
        <v>106399</v>
      </c>
      <c r="E337" s="9" t="s">
        <v>48</v>
      </c>
      <c r="F337" s="9" t="s">
        <v>152</v>
      </c>
      <c r="G337" s="9">
        <v>782.8</v>
      </c>
      <c r="H337" s="9">
        <v>1017.6</v>
      </c>
      <c r="I337" s="9">
        <v>392</v>
      </c>
      <c r="J337" s="10">
        <f t="shared" si="16"/>
        <v>0.500766479305059</v>
      </c>
      <c r="K337" s="9" t="s">
        <v>13</v>
      </c>
      <c r="L337" s="9" t="str">
        <f>VLOOKUP(D:D,门店完成情况!B:J,9,0)</f>
        <v>未完成</v>
      </c>
      <c r="M337" s="9"/>
      <c r="N337" s="12">
        <v>30</v>
      </c>
    </row>
    <row r="338" spans="1:14">
      <c r="A338" s="9">
        <v>336</v>
      </c>
      <c r="B338" s="9">
        <v>11793</v>
      </c>
      <c r="C338" s="9" t="s">
        <v>538</v>
      </c>
      <c r="D338" s="9">
        <v>102935</v>
      </c>
      <c r="E338" s="9" t="s">
        <v>95</v>
      </c>
      <c r="F338" s="9" t="s">
        <v>150</v>
      </c>
      <c r="G338" s="9">
        <v>858</v>
      </c>
      <c r="H338" s="9">
        <v>1115</v>
      </c>
      <c r="I338" s="9">
        <v>973</v>
      </c>
      <c r="J338" s="10">
        <f t="shared" si="16"/>
        <v>1.13403263403263</v>
      </c>
      <c r="K338" s="9" t="s">
        <v>18</v>
      </c>
      <c r="L338" s="9" t="str">
        <f>VLOOKUP(D:D,门店完成情况!B:J,9,0)</f>
        <v>基础档</v>
      </c>
      <c r="M338" s="9">
        <f>ROUND(I338*0.01,0)</f>
        <v>10</v>
      </c>
      <c r="N338" s="9"/>
    </row>
    <row r="339" spans="1:14">
      <c r="A339" s="9">
        <v>337</v>
      </c>
      <c r="B339" s="9">
        <v>11844</v>
      </c>
      <c r="C339" s="9" t="s">
        <v>539</v>
      </c>
      <c r="D339" s="9">
        <v>102935</v>
      </c>
      <c r="E339" s="9" t="s">
        <v>95</v>
      </c>
      <c r="F339" s="9" t="s">
        <v>152</v>
      </c>
      <c r="G339" s="9">
        <v>953</v>
      </c>
      <c r="H339" s="9">
        <v>1238</v>
      </c>
      <c r="I339" s="9">
        <v>1722.8</v>
      </c>
      <c r="J339" s="10">
        <f t="shared" si="16"/>
        <v>1.80776495278069</v>
      </c>
      <c r="K339" s="9" t="s">
        <v>23</v>
      </c>
      <c r="L339" s="9" t="str">
        <f>VLOOKUP(D:D,门店完成情况!B:J,9,0)</f>
        <v>基础档</v>
      </c>
      <c r="M339" s="9">
        <f>ROUND(I339*0.01,0)</f>
        <v>17</v>
      </c>
      <c r="N339" s="9"/>
    </row>
    <row r="340" spans="1:14">
      <c r="A340" s="9">
        <v>338</v>
      </c>
      <c r="B340" s="9">
        <v>12347</v>
      </c>
      <c r="C340" s="9" t="s">
        <v>540</v>
      </c>
      <c r="D340" s="9">
        <v>102935</v>
      </c>
      <c r="E340" s="9" t="s">
        <v>95</v>
      </c>
      <c r="F340" s="9" t="s">
        <v>152</v>
      </c>
      <c r="G340" s="9">
        <v>953</v>
      </c>
      <c r="H340" s="9">
        <v>1238</v>
      </c>
      <c r="I340" s="9">
        <v>502</v>
      </c>
      <c r="J340" s="10">
        <f t="shared" si="16"/>
        <v>0.526757607555089</v>
      </c>
      <c r="K340" s="9" t="s">
        <v>13</v>
      </c>
      <c r="L340" s="9" t="str">
        <f>VLOOKUP(D:D,门店完成情况!B:J,9,0)</f>
        <v>基础档</v>
      </c>
      <c r="M340" s="9">
        <f>ROUND(I340*0.01,0)</f>
        <v>5</v>
      </c>
      <c r="N340" s="12">
        <v>30</v>
      </c>
    </row>
    <row r="341" spans="1:14">
      <c r="A341" s="9">
        <v>339</v>
      </c>
      <c r="B341" s="9">
        <v>12499</v>
      </c>
      <c r="C341" s="9" t="s">
        <v>541</v>
      </c>
      <c r="D341" s="9">
        <v>102935</v>
      </c>
      <c r="E341" s="9" t="s">
        <v>95</v>
      </c>
      <c r="F341" s="9" t="s">
        <v>156</v>
      </c>
      <c r="G341" s="9">
        <v>571.4</v>
      </c>
      <c r="H341" s="9">
        <v>745</v>
      </c>
      <c r="I341" s="9">
        <v>493.01</v>
      </c>
      <c r="J341" s="10">
        <f t="shared" si="16"/>
        <v>0.862810640532027</v>
      </c>
      <c r="K341" s="9" t="s">
        <v>13</v>
      </c>
      <c r="L341" s="9" t="str">
        <f>VLOOKUP(D:D,门店完成情况!B:J,9,0)</f>
        <v>基础档</v>
      </c>
      <c r="M341" s="9">
        <f>ROUND(I341*0.01,0)</f>
        <v>5</v>
      </c>
      <c r="N341" s="11">
        <v>15</v>
      </c>
    </row>
    <row r="342" spans="1:14">
      <c r="A342" s="9">
        <v>340</v>
      </c>
      <c r="B342" s="9">
        <v>11639</v>
      </c>
      <c r="C342" s="9" t="s">
        <v>542</v>
      </c>
      <c r="D342" s="9">
        <v>349</v>
      </c>
      <c r="E342" s="9" t="s">
        <v>88</v>
      </c>
      <c r="F342" s="9" t="s">
        <v>150</v>
      </c>
      <c r="G342" s="9">
        <v>988.7</v>
      </c>
      <c r="H342" s="9">
        <v>1285.4</v>
      </c>
      <c r="I342" s="9">
        <v>1163.59</v>
      </c>
      <c r="J342" s="10">
        <f t="shared" si="16"/>
        <v>1.17688884393648</v>
      </c>
      <c r="K342" s="9" t="s">
        <v>18</v>
      </c>
      <c r="L342" s="9" t="str">
        <f>VLOOKUP(D:D,门店完成情况!B:J,9,0)</f>
        <v>未完成</v>
      </c>
      <c r="M342" s="9"/>
      <c r="N342" s="9"/>
    </row>
    <row r="343" spans="1:14">
      <c r="A343" s="9">
        <v>341</v>
      </c>
      <c r="B343" s="9">
        <v>12091</v>
      </c>
      <c r="C343" s="9" t="s">
        <v>543</v>
      </c>
      <c r="D343" s="9">
        <v>349</v>
      </c>
      <c r="E343" s="9" t="s">
        <v>88</v>
      </c>
      <c r="F343" s="9" t="s">
        <v>152</v>
      </c>
      <c r="G343" s="9">
        <v>1098.6</v>
      </c>
      <c r="H343" s="9">
        <v>1428.2</v>
      </c>
      <c r="I343" s="9">
        <v>969</v>
      </c>
      <c r="J343" s="10">
        <f t="shared" si="16"/>
        <v>0.88203167667941</v>
      </c>
      <c r="K343" s="9" t="s">
        <v>13</v>
      </c>
      <c r="L343" s="9" t="str">
        <f>VLOOKUP(D:D,门店完成情况!B:J,9,0)</f>
        <v>未完成</v>
      </c>
      <c r="M343" s="9"/>
      <c r="N343" s="12">
        <v>30</v>
      </c>
    </row>
    <row r="344" spans="1:14">
      <c r="A344" s="9">
        <v>342</v>
      </c>
      <c r="B344" s="9">
        <v>12517</v>
      </c>
      <c r="C344" s="9" t="s">
        <v>544</v>
      </c>
      <c r="D344" s="9">
        <v>349</v>
      </c>
      <c r="E344" s="9" t="s">
        <v>88</v>
      </c>
      <c r="F344" s="9" t="s">
        <v>545</v>
      </c>
      <c r="G344" s="9">
        <v>549.3</v>
      </c>
      <c r="H344" s="9">
        <v>714.1</v>
      </c>
      <c r="I344" s="9">
        <v>337</v>
      </c>
      <c r="J344" s="10">
        <f t="shared" si="16"/>
        <v>0.613508101219734</v>
      </c>
      <c r="K344" s="9" t="s">
        <v>13</v>
      </c>
      <c r="L344" s="9" t="str">
        <f>VLOOKUP(D:D,门店完成情况!B:J,9,0)</f>
        <v>未完成</v>
      </c>
      <c r="M344" s="9"/>
      <c r="N344" s="11">
        <v>15</v>
      </c>
    </row>
    <row r="345" spans="1:14">
      <c r="A345" s="9">
        <v>343</v>
      </c>
      <c r="B345" s="9">
        <v>12200</v>
      </c>
      <c r="C345" s="9" t="s">
        <v>546</v>
      </c>
      <c r="D345" s="9">
        <v>349</v>
      </c>
      <c r="E345" s="9" t="s">
        <v>88</v>
      </c>
      <c r="F345" s="9" t="s">
        <v>547</v>
      </c>
      <c r="G345" s="9">
        <v>769</v>
      </c>
      <c r="H345" s="9">
        <v>999.7</v>
      </c>
      <c r="I345" s="9">
        <v>0</v>
      </c>
      <c r="J345" s="10">
        <f t="shared" si="16"/>
        <v>0</v>
      </c>
      <c r="K345" s="9" t="s">
        <v>13</v>
      </c>
      <c r="L345" s="9" t="str">
        <f>VLOOKUP(D:D,门店完成情况!B:J,9,0)</f>
        <v>未完成</v>
      </c>
      <c r="M345" s="9"/>
      <c r="N345" s="11">
        <v>15</v>
      </c>
    </row>
    <row r="346" spans="1:14">
      <c r="A346" s="9">
        <v>344</v>
      </c>
      <c r="B346" s="9">
        <v>997727</v>
      </c>
      <c r="C346" s="9" t="s">
        <v>548</v>
      </c>
      <c r="D346" s="9">
        <v>339</v>
      </c>
      <c r="E346" s="9" t="s">
        <v>35</v>
      </c>
      <c r="F346" s="9" t="s">
        <v>150</v>
      </c>
      <c r="G346" s="9">
        <v>368.9</v>
      </c>
      <c r="H346" s="9">
        <v>479.6</v>
      </c>
      <c r="I346" s="9">
        <v>109</v>
      </c>
      <c r="J346" s="10">
        <f t="shared" si="16"/>
        <v>0.295473027920846</v>
      </c>
      <c r="K346" s="9" t="s">
        <v>13</v>
      </c>
      <c r="L346" s="9" t="str">
        <f>VLOOKUP(D:D,门店完成情况!B:J,9,0)</f>
        <v>挑战档</v>
      </c>
      <c r="M346" s="9">
        <f>ROUND(I346*0.02,0)</f>
        <v>2</v>
      </c>
      <c r="N346" s="12">
        <v>30</v>
      </c>
    </row>
    <row r="347" spans="1:14">
      <c r="A347" s="9">
        <v>345</v>
      </c>
      <c r="B347" s="9">
        <v>11394</v>
      </c>
      <c r="C347" s="9" t="s">
        <v>549</v>
      </c>
      <c r="D347" s="9">
        <v>339</v>
      </c>
      <c r="E347" s="9" t="s">
        <v>35</v>
      </c>
      <c r="F347" s="9" t="s">
        <v>152</v>
      </c>
      <c r="G347" s="9">
        <v>922.3</v>
      </c>
      <c r="H347" s="9">
        <v>1199</v>
      </c>
      <c r="I347" s="9">
        <v>1350.38</v>
      </c>
      <c r="J347" s="10">
        <f t="shared" si="16"/>
        <v>1.46414398785645</v>
      </c>
      <c r="K347" s="9" t="s">
        <v>23</v>
      </c>
      <c r="L347" s="9" t="str">
        <f>VLOOKUP(D:D,门店完成情况!B:J,9,0)</f>
        <v>挑战档</v>
      </c>
      <c r="M347" s="9">
        <f>ROUND(I347*0.02,0)</f>
        <v>27</v>
      </c>
      <c r="N347" s="9"/>
    </row>
    <row r="348" spans="1:14">
      <c r="A348" s="9">
        <v>346</v>
      </c>
      <c r="B348" s="9">
        <v>11765</v>
      </c>
      <c r="C348" s="9" t="s">
        <v>550</v>
      </c>
      <c r="D348" s="9">
        <v>339</v>
      </c>
      <c r="E348" s="9" t="s">
        <v>35</v>
      </c>
      <c r="F348" s="9" t="s">
        <v>152</v>
      </c>
      <c r="G348" s="9">
        <v>922.3</v>
      </c>
      <c r="H348" s="9">
        <v>1199</v>
      </c>
      <c r="I348" s="9">
        <v>1568.73</v>
      </c>
      <c r="J348" s="10">
        <f t="shared" si="16"/>
        <v>1.70088908164372</v>
      </c>
      <c r="K348" s="9" t="s">
        <v>23</v>
      </c>
      <c r="L348" s="9" t="str">
        <f>VLOOKUP(D:D,门店完成情况!B:J,9,0)</f>
        <v>挑战档</v>
      </c>
      <c r="M348" s="9">
        <f>ROUND(I348*0.02,0)</f>
        <v>31</v>
      </c>
      <c r="N348" s="9"/>
    </row>
    <row r="349" spans="1:14">
      <c r="A349" s="9">
        <v>347</v>
      </c>
      <c r="B349" s="9">
        <v>12509</v>
      </c>
      <c r="C349" s="9" t="s">
        <v>167</v>
      </c>
      <c r="D349" s="9">
        <v>339</v>
      </c>
      <c r="E349" s="9" t="s">
        <v>35</v>
      </c>
      <c r="F349" s="9" t="s">
        <v>551</v>
      </c>
      <c r="G349" s="9">
        <v>368.9</v>
      </c>
      <c r="H349" s="9">
        <v>479.6</v>
      </c>
      <c r="I349" s="9">
        <v>963.8</v>
      </c>
      <c r="J349" s="10">
        <f t="shared" si="16"/>
        <v>2.61263214963405</v>
      </c>
      <c r="K349" s="9" t="s">
        <v>23</v>
      </c>
      <c r="L349" s="9" t="str">
        <f>VLOOKUP(D:D,门店完成情况!B:J,9,0)</f>
        <v>挑战档</v>
      </c>
      <c r="M349" s="9">
        <f>ROUND(I349*0.02,0)</f>
        <v>19</v>
      </c>
      <c r="N349" s="9"/>
    </row>
    <row r="350" spans="1:14">
      <c r="A350" s="9">
        <v>348</v>
      </c>
      <c r="B350" s="9">
        <v>7948</v>
      </c>
      <c r="C350" s="9" t="s">
        <v>552</v>
      </c>
      <c r="D350" s="9">
        <v>56</v>
      </c>
      <c r="E350" s="9" t="s">
        <v>130</v>
      </c>
      <c r="F350" s="9" t="s">
        <v>152</v>
      </c>
      <c r="G350" s="9">
        <v>601.2</v>
      </c>
      <c r="H350" s="9">
        <v>781.5</v>
      </c>
      <c r="I350" s="9">
        <v>293</v>
      </c>
      <c r="J350" s="10">
        <f t="shared" si="16"/>
        <v>0.487358616101131</v>
      </c>
      <c r="K350" s="9" t="s">
        <v>13</v>
      </c>
      <c r="L350" s="9" t="str">
        <f>VLOOKUP(D:D,门店完成情况!B:J,9,0)</f>
        <v>未完成</v>
      </c>
      <c r="M350" s="9"/>
      <c r="N350" s="12">
        <v>30</v>
      </c>
    </row>
    <row r="351" spans="1:14">
      <c r="A351" s="9">
        <v>349</v>
      </c>
      <c r="B351" s="9">
        <v>10983</v>
      </c>
      <c r="C351" s="9" t="s">
        <v>553</v>
      </c>
      <c r="D351" s="9">
        <v>56</v>
      </c>
      <c r="E351" s="9" t="s">
        <v>130</v>
      </c>
      <c r="F351" s="9" t="s">
        <v>150</v>
      </c>
      <c r="G351" s="9">
        <v>601.2</v>
      </c>
      <c r="H351" s="9">
        <v>781.7</v>
      </c>
      <c r="I351" s="9">
        <v>258.1</v>
      </c>
      <c r="J351" s="10">
        <f t="shared" si="16"/>
        <v>0.429308050565536</v>
      </c>
      <c r="K351" s="9" t="s">
        <v>13</v>
      </c>
      <c r="L351" s="9" t="str">
        <f>VLOOKUP(D:D,门店完成情况!B:J,9,0)</f>
        <v>未完成</v>
      </c>
      <c r="M351" s="9"/>
      <c r="N351" s="12">
        <v>30</v>
      </c>
    </row>
    <row r="352" spans="1:14">
      <c r="A352" s="9">
        <v>350</v>
      </c>
      <c r="B352" s="9">
        <v>11830</v>
      </c>
      <c r="C352" s="9" t="s">
        <v>554</v>
      </c>
      <c r="D352" s="9">
        <v>56</v>
      </c>
      <c r="E352" s="9" t="s">
        <v>130</v>
      </c>
      <c r="F352" s="9" t="s">
        <v>152</v>
      </c>
      <c r="G352" s="9">
        <v>601.2</v>
      </c>
      <c r="H352" s="9">
        <v>781.5</v>
      </c>
      <c r="I352" s="9">
        <v>477.6</v>
      </c>
      <c r="J352" s="10">
        <f t="shared" si="16"/>
        <v>0.794411177644711</v>
      </c>
      <c r="K352" s="9" t="s">
        <v>13</v>
      </c>
      <c r="L352" s="9" t="str">
        <f>VLOOKUP(D:D,门店完成情况!B:J,9,0)</f>
        <v>未完成</v>
      </c>
      <c r="M352" s="9"/>
      <c r="N352" s="12">
        <v>30</v>
      </c>
    </row>
    <row r="353" spans="1:14">
      <c r="A353" s="9">
        <v>351</v>
      </c>
      <c r="B353" s="9">
        <v>990467</v>
      </c>
      <c r="C353" s="9" t="s">
        <v>555</v>
      </c>
      <c r="D353" s="9">
        <v>355</v>
      </c>
      <c r="E353" s="9" t="s">
        <v>82</v>
      </c>
      <c r="F353" s="9" t="s">
        <v>169</v>
      </c>
      <c r="G353" s="9">
        <v>1287</v>
      </c>
      <c r="H353" s="9">
        <v>1673</v>
      </c>
      <c r="I353" s="9">
        <v>1144</v>
      </c>
      <c r="J353" s="10">
        <f t="shared" si="16"/>
        <v>0.888888888888889</v>
      </c>
      <c r="K353" s="9" t="s">
        <v>13</v>
      </c>
      <c r="L353" s="9" t="str">
        <f>VLOOKUP(D:D,门店完成情况!B:J,9,0)</f>
        <v>未完成</v>
      </c>
      <c r="M353" s="9"/>
      <c r="N353" s="12">
        <v>30</v>
      </c>
    </row>
    <row r="354" spans="1:14">
      <c r="A354" s="9">
        <v>352</v>
      </c>
      <c r="B354" s="9">
        <v>8233</v>
      </c>
      <c r="C354" s="9" t="s">
        <v>556</v>
      </c>
      <c r="D354" s="9">
        <v>355</v>
      </c>
      <c r="E354" s="9" t="s">
        <v>82</v>
      </c>
      <c r="F354" s="9" t="s">
        <v>152</v>
      </c>
      <c r="G354" s="9">
        <v>1072</v>
      </c>
      <c r="H354" s="9">
        <v>1394</v>
      </c>
      <c r="I354" s="9">
        <v>1152</v>
      </c>
      <c r="J354" s="10">
        <f t="shared" si="16"/>
        <v>1.07462686567164</v>
      </c>
      <c r="K354" s="9" t="s">
        <v>18</v>
      </c>
      <c r="L354" s="9" t="str">
        <f>VLOOKUP(D:D,门店完成情况!B:J,9,0)</f>
        <v>未完成</v>
      </c>
      <c r="M354" s="9"/>
      <c r="N354" s="9"/>
    </row>
    <row r="355" spans="1:14">
      <c r="A355" s="9">
        <v>353</v>
      </c>
      <c r="B355" s="9">
        <v>9895</v>
      </c>
      <c r="C355" s="9" t="s">
        <v>557</v>
      </c>
      <c r="D355" s="9">
        <v>355</v>
      </c>
      <c r="E355" s="9" t="s">
        <v>82</v>
      </c>
      <c r="F355" s="9" t="s">
        <v>150</v>
      </c>
      <c r="G355" s="9">
        <v>965</v>
      </c>
      <c r="H355" s="9">
        <v>1254</v>
      </c>
      <c r="I355" s="9">
        <v>939.03</v>
      </c>
      <c r="J355" s="10">
        <f t="shared" si="16"/>
        <v>0.973088082901554</v>
      </c>
      <c r="K355" s="9" t="s">
        <v>13</v>
      </c>
      <c r="L355" s="9" t="str">
        <f>VLOOKUP(D:D,门店完成情况!B:J,9,0)</f>
        <v>未完成</v>
      </c>
      <c r="M355" s="9"/>
      <c r="N355" s="12">
        <v>30</v>
      </c>
    </row>
    <row r="356" spans="1:14">
      <c r="A356" s="9">
        <v>354</v>
      </c>
      <c r="B356" s="9">
        <v>11251</v>
      </c>
      <c r="C356" s="9" t="s">
        <v>558</v>
      </c>
      <c r="D356" s="9">
        <v>355</v>
      </c>
      <c r="E356" s="9" t="s">
        <v>82</v>
      </c>
      <c r="F356" s="9" t="s">
        <v>204</v>
      </c>
      <c r="G356" s="9">
        <v>858</v>
      </c>
      <c r="H356" s="9">
        <v>1115</v>
      </c>
      <c r="I356" s="9">
        <v>489.9</v>
      </c>
      <c r="J356" s="10">
        <f t="shared" si="16"/>
        <v>0.570979020979021</v>
      </c>
      <c r="K356" s="9" t="s">
        <v>13</v>
      </c>
      <c r="L356" s="9" t="str">
        <f>VLOOKUP(D:D,门店完成情况!B:J,9,0)</f>
        <v>未完成</v>
      </c>
      <c r="M356" s="9"/>
      <c r="N356" s="12">
        <v>30</v>
      </c>
    </row>
    <row r="357" spans="1:14">
      <c r="A357" s="9">
        <v>355</v>
      </c>
      <c r="B357" s="9">
        <v>12492</v>
      </c>
      <c r="C357" s="9" t="s">
        <v>559</v>
      </c>
      <c r="D357" s="9">
        <v>355</v>
      </c>
      <c r="E357" s="9" t="s">
        <v>82</v>
      </c>
      <c r="F357" s="9" t="s">
        <v>156</v>
      </c>
      <c r="G357" s="9">
        <v>428.2</v>
      </c>
      <c r="H357" s="9">
        <v>557.3</v>
      </c>
      <c r="I357" s="9">
        <v>278</v>
      </c>
      <c r="J357" s="10">
        <f t="shared" si="16"/>
        <v>0.649229332087809</v>
      </c>
      <c r="K357" s="9" t="s">
        <v>13</v>
      </c>
      <c r="L357" s="9" t="str">
        <f>VLOOKUP(D:D,门店完成情况!B:J,9,0)</f>
        <v>未完成</v>
      </c>
      <c r="M357" s="9"/>
      <c r="N357" s="11">
        <v>15</v>
      </c>
    </row>
    <row r="358" spans="1:14">
      <c r="A358" s="9">
        <v>356</v>
      </c>
      <c r="B358" s="9">
        <v>4435</v>
      </c>
      <c r="C358" s="9" t="s">
        <v>560</v>
      </c>
      <c r="D358" s="9">
        <v>733</v>
      </c>
      <c r="E358" s="9" t="s">
        <v>70</v>
      </c>
      <c r="F358" s="9" t="s">
        <v>150</v>
      </c>
      <c r="G358" s="9">
        <v>738.6</v>
      </c>
      <c r="H358" s="9">
        <v>960.2</v>
      </c>
      <c r="I358" s="9">
        <v>785.31</v>
      </c>
      <c r="J358" s="10">
        <f t="shared" si="16"/>
        <v>1.06324126726239</v>
      </c>
      <c r="K358" s="9" t="s">
        <v>18</v>
      </c>
      <c r="L358" s="9" t="str">
        <f>VLOOKUP(D:D,门店完成情况!B:J,9,0)</f>
        <v>挑战档</v>
      </c>
      <c r="M358" s="9">
        <f>ROUND(I358*0.02,0)</f>
        <v>16</v>
      </c>
      <c r="N358" s="9"/>
    </row>
    <row r="359" spans="1:14">
      <c r="A359" s="9">
        <v>357</v>
      </c>
      <c r="B359" s="9">
        <v>11004</v>
      </c>
      <c r="C359" s="9" t="s">
        <v>561</v>
      </c>
      <c r="D359" s="9">
        <v>733</v>
      </c>
      <c r="E359" s="9" t="s">
        <v>70</v>
      </c>
      <c r="F359" s="9" t="s">
        <v>416</v>
      </c>
      <c r="G359" s="9">
        <v>820.7</v>
      </c>
      <c r="H359" s="9">
        <v>1066.8</v>
      </c>
      <c r="I359" s="9">
        <v>1771.96</v>
      </c>
      <c r="J359" s="10">
        <f t="shared" si="16"/>
        <v>2.15908370902888</v>
      </c>
      <c r="K359" s="9" t="s">
        <v>23</v>
      </c>
      <c r="L359" s="9" t="str">
        <f>VLOOKUP(D:D,门店完成情况!B:J,9,0)</f>
        <v>挑战档</v>
      </c>
      <c r="M359" s="9">
        <f>ROUND(I359*0.02,0)</f>
        <v>35</v>
      </c>
      <c r="N359" s="9"/>
    </row>
    <row r="360" spans="1:14">
      <c r="A360" s="9">
        <v>358</v>
      </c>
      <c r="B360" s="9">
        <v>12213</v>
      </c>
      <c r="C360" s="9" t="s">
        <v>562</v>
      </c>
      <c r="D360" s="9">
        <v>733</v>
      </c>
      <c r="E360" s="9" t="s">
        <v>70</v>
      </c>
      <c r="F360" s="9" t="s">
        <v>156</v>
      </c>
      <c r="G360" s="9">
        <v>492.4</v>
      </c>
      <c r="H360" s="9">
        <v>640.1</v>
      </c>
      <c r="I360" s="9">
        <v>473</v>
      </c>
      <c r="J360" s="10">
        <f t="shared" si="16"/>
        <v>0.960601137286759</v>
      </c>
      <c r="K360" s="9" t="s">
        <v>13</v>
      </c>
      <c r="L360" s="9" t="str">
        <f>VLOOKUP(D:D,门店完成情况!B:J,9,0)</f>
        <v>挑战档</v>
      </c>
      <c r="M360" s="9">
        <f>ROUND(I360*0.02,0)</f>
        <v>9</v>
      </c>
      <c r="N360" s="11">
        <v>15</v>
      </c>
    </row>
    <row r="361" spans="1:14">
      <c r="A361" s="9">
        <v>359</v>
      </c>
      <c r="B361" s="9">
        <v>5501</v>
      </c>
      <c r="C361" s="9" t="s">
        <v>563</v>
      </c>
      <c r="D361" s="9">
        <v>573</v>
      </c>
      <c r="E361" s="9" t="s">
        <v>69</v>
      </c>
      <c r="F361" s="9" t="s">
        <v>150</v>
      </c>
      <c r="G361" s="9">
        <v>1058.85</v>
      </c>
      <c r="H361" s="9">
        <v>1376.55</v>
      </c>
      <c r="I361" s="9">
        <v>742.58</v>
      </c>
      <c r="J361" s="10">
        <f t="shared" si="16"/>
        <v>0.701308022854984</v>
      </c>
      <c r="K361" s="9" t="s">
        <v>13</v>
      </c>
      <c r="L361" s="9" t="str">
        <f>VLOOKUP(D:D,门店完成情况!B:J,9,0)</f>
        <v>未完成</v>
      </c>
      <c r="M361" s="9"/>
      <c r="N361" s="12">
        <v>30</v>
      </c>
    </row>
    <row r="362" spans="1:14">
      <c r="A362" s="9">
        <v>360</v>
      </c>
      <c r="B362" s="9">
        <v>12108</v>
      </c>
      <c r="C362" s="9" t="s">
        <v>564</v>
      </c>
      <c r="D362" s="9">
        <v>573</v>
      </c>
      <c r="E362" s="9" t="s">
        <v>69</v>
      </c>
      <c r="F362" s="9" t="s">
        <v>152</v>
      </c>
      <c r="G362" s="9">
        <v>941.2</v>
      </c>
      <c r="H362" s="9">
        <v>1223.6</v>
      </c>
      <c r="I362" s="9">
        <v>268</v>
      </c>
      <c r="J362" s="10">
        <f t="shared" si="16"/>
        <v>0.284742881427964</v>
      </c>
      <c r="K362" s="9" t="s">
        <v>13</v>
      </c>
      <c r="L362" s="9" t="str">
        <f>VLOOKUP(D:D,门店完成情况!B:J,9,0)</f>
        <v>未完成</v>
      </c>
      <c r="M362" s="9"/>
      <c r="N362" s="11"/>
    </row>
    <row r="363" spans="1:14">
      <c r="A363" s="9">
        <v>361</v>
      </c>
      <c r="B363" s="9">
        <v>12446</v>
      </c>
      <c r="C363" s="9" t="s">
        <v>565</v>
      </c>
      <c r="D363" s="9">
        <v>573</v>
      </c>
      <c r="E363" s="9" t="s">
        <v>69</v>
      </c>
      <c r="F363" s="9" t="s">
        <v>156</v>
      </c>
      <c r="G363" s="9">
        <v>352.95</v>
      </c>
      <c r="H363" s="9">
        <v>458.85</v>
      </c>
      <c r="I363" s="9">
        <v>715.78</v>
      </c>
      <c r="J363" s="10">
        <f t="shared" si="16"/>
        <v>2.0279926335175</v>
      </c>
      <c r="K363" s="9" t="s">
        <v>23</v>
      </c>
      <c r="L363" s="9" t="str">
        <f>VLOOKUP(D:D,门店完成情况!B:J,9,0)</f>
        <v>未完成</v>
      </c>
      <c r="M363" s="9"/>
      <c r="N363" s="9"/>
    </row>
    <row r="364" spans="1:14">
      <c r="A364" s="9">
        <v>362</v>
      </c>
      <c r="B364" s="9">
        <v>5344</v>
      </c>
      <c r="C364" s="9" t="s">
        <v>566</v>
      </c>
      <c r="D364" s="9">
        <v>379</v>
      </c>
      <c r="E364" s="9" t="s">
        <v>22</v>
      </c>
      <c r="F364" s="9" t="s">
        <v>152</v>
      </c>
      <c r="G364" s="9">
        <v>1258.4</v>
      </c>
      <c r="H364" s="9">
        <v>1650.9</v>
      </c>
      <c r="I364" s="9">
        <v>1559.28</v>
      </c>
      <c r="J364" s="10">
        <f t="shared" si="16"/>
        <v>1.23909726636999</v>
      </c>
      <c r="K364" s="9" t="s">
        <v>18</v>
      </c>
      <c r="L364" s="9" t="str">
        <f>VLOOKUP(D:D,门店完成情况!B:J,9,0)</f>
        <v>挑战档</v>
      </c>
      <c r="M364" s="9">
        <f>ROUND(I364*0.02,0)</f>
        <v>31</v>
      </c>
      <c r="N364" s="9"/>
    </row>
    <row r="365" spans="1:14">
      <c r="A365" s="9">
        <v>363</v>
      </c>
      <c r="B365" s="9">
        <v>6830</v>
      </c>
      <c r="C365" s="9" t="s">
        <v>567</v>
      </c>
      <c r="D365" s="9">
        <v>379</v>
      </c>
      <c r="E365" s="9" t="s">
        <v>22</v>
      </c>
      <c r="F365" s="9" t="s">
        <v>150</v>
      </c>
      <c r="G365" s="9">
        <v>1400</v>
      </c>
      <c r="H365" s="9">
        <v>1800</v>
      </c>
      <c r="I365" s="9">
        <v>1737.8</v>
      </c>
      <c r="J365" s="10">
        <f t="shared" si="16"/>
        <v>1.24128571428571</v>
      </c>
      <c r="K365" s="9" t="s">
        <v>18</v>
      </c>
      <c r="L365" s="9" t="str">
        <f>VLOOKUP(D:D,门店完成情况!B:J,9,0)</f>
        <v>挑战档</v>
      </c>
      <c r="M365" s="9">
        <f>ROUND(I365*0.02,0)</f>
        <v>35</v>
      </c>
      <c r="N365" s="9"/>
    </row>
    <row r="366" spans="1:14">
      <c r="A366" s="9">
        <v>364</v>
      </c>
      <c r="B366" s="9">
        <v>6831</v>
      </c>
      <c r="C366" s="9" t="s">
        <v>568</v>
      </c>
      <c r="D366" s="9">
        <v>379</v>
      </c>
      <c r="E366" s="9" t="s">
        <v>22</v>
      </c>
      <c r="F366" s="9" t="s">
        <v>152</v>
      </c>
      <c r="G366" s="9">
        <v>1258.4</v>
      </c>
      <c r="H366" s="9">
        <v>1650.9</v>
      </c>
      <c r="I366" s="9">
        <v>2094.75</v>
      </c>
      <c r="J366" s="10">
        <f t="shared" si="16"/>
        <v>1.66461379529561</v>
      </c>
      <c r="K366" s="9" t="s">
        <v>23</v>
      </c>
      <c r="L366" s="9" t="str">
        <f>VLOOKUP(D:D,门店完成情况!B:J,9,0)</f>
        <v>挑战档</v>
      </c>
      <c r="M366" s="9">
        <f>ROUND(I366*0.02,0)</f>
        <v>42</v>
      </c>
      <c r="N366" s="9"/>
    </row>
    <row r="367" spans="1:14">
      <c r="A367" s="9">
        <v>365</v>
      </c>
      <c r="B367" s="9">
        <v>12207</v>
      </c>
      <c r="C367" s="9" t="s">
        <v>569</v>
      </c>
      <c r="D367" s="9">
        <v>379</v>
      </c>
      <c r="E367" s="9" t="s">
        <v>22</v>
      </c>
      <c r="F367" s="9" t="s">
        <v>156</v>
      </c>
      <c r="G367" s="9">
        <v>700</v>
      </c>
      <c r="H367" s="9">
        <v>900</v>
      </c>
      <c r="I367" s="9">
        <v>886.69</v>
      </c>
      <c r="J367" s="10">
        <f t="shared" si="16"/>
        <v>1.2667</v>
      </c>
      <c r="K367" s="9" t="s">
        <v>18</v>
      </c>
      <c r="L367" s="9" t="str">
        <f>VLOOKUP(D:D,门店完成情况!B:J,9,0)</f>
        <v>挑战档</v>
      </c>
      <c r="M367" s="9">
        <f>ROUND(I367*0.02,0)</f>
        <v>18</v>
      </c>
      <c r="N367" s="9"/>
    </row>
    <row r="368" spans="1:14">
      <c r="A368" s="9">
        <v>366</v>
      </c>
      <c r="B368" s="9">
        <v>8075</v>
      </c>
      <c r="C368" s="9" t="s">
        <v>570</v>
      </c>
      <c r="D368" s="9">
        <v>373</v>
      </c>
      <c r="E368" s="9" t="s">
        <v>83</v>
      </c>
      <c r="F368" s="9" t="s">
        <v>152</v>
      </c>
      <c r="G368" s="9">
        <v>2053</v>
      </c>
      <c r="H368" s="9">
        <v>2670</v>
      </c>
      <c r="I368" s="9">
        <v>2861.9</v>
      </c>
      <c r="J368" s="10">
        <f t="shared" si="16"/>
        <v>1.39400876765709</v>
      </c>
      <c r="K368" s="9" t="s">
        <v>23</v>
      </c>
      <c r="L368" s="9" t="str">
        <f>VLOOKUP(D:D,门店完成情况!B:J,9,0)</f>
        <v>未完成</v>
      </c>
      <c r="M368" s="9"/>
      <c r="N368" s="9"/>
    </row>
    <row r="369" spans="1:14">
      <c r="A369" s="9">
        <v>367</v>
      </c>
      <c r="B369" s="9">
        <v>8903</v>
      </c>
      <c r="C369" s="9" t="s">
        <v>571</v>
      </c>
      <c r="D369" s="9">
        <v>373</v>
      </c>
      <c r="E369" s="9" t="s">
        <v>83</v>
      </c>
      <c r="F369" s="9" t="s">
        <v>378</v>
      </c>
      <c r="G369" s="9">
        <v>1848</v>
      </c>
      <c r="H369" s="9">
        <v>2403</v>
      </c>
      <c r="I369" s="9">
        <v>519.8</v>
      </c>
      <c r="J369" s="10">
        <f t="shared" si="16"/>
        <v>0.281277056277056</v>
      </c>
      <c r="K369" s="9" t="s">
        <v>13</v>
      </c>
      <c r="L369" s="9" t="str">
        <f>VLOOKUP(D:D,门店完成情况!B:J,9,0)</f>
        <v>未完成</v>
      </c>
      <c r="M369" s="9"/>
      <c r="N369" s="12">
        <v>30</v>
      </c>
    </row>
    <row r="370" spans="1:14">
      <c r="A370" s="9">
        <v>368</v>
      </c>
      <c r="B370" s="9">
        <v>12349</v>
      </c>
      <c r="C370" s="9" t="s">
        <v>572</v>
      </c>
      <c r="D370" s="9">
        <v>373</v>
      </c>
      <c r="E370" s="9" t="s">
        <v>83</v>
      </c>
      <c r="F370" s="9" t="s">
        <v>152</v>
      </c>
      <c r="G370" s="9">
        <v>1232</v>
      </c>
      <c r="H370" s="9">
        <v>1602</v>
      </c>
      <c r="I370" s="9">
        <v>282</v>
      </c>
      <c r="J370" s="10">
        <f t="shared" si="16"/>
        <v>0.228896103896104</v>
      </c>
      <c r="K370" s="9" t="s">
        <v>13</v>
      </c>
      <c r="L370" s="9" t="str">
        <f>VLOOKUP(D:D,门店完成情况!B:J,9,0)</f>
        <v>未完成</v>
      </c>
      <c r="M370" s="9"/>
      <c r="N370" s="12">
        <v>30</v>
      </c>
    </row>
    <row r="371" spans="1:14">
      <c r="A371" s="9">
        <v>369</v>
      </c>
      <c r="B371" s="9">
        <v>12507</v>
      </c>
      <c r="C371" s="9" t="s">
        <v>573</v>
      </c>
      <c r="D371" s="9">
        <v>373</v>
      </c>
      <c r="E371" s="9" t="s">
        <v>83</v>
      </c>
      <c r="F371" s="9" t="s">
        <v>574</v>
      </c>
      <c r="G371" s="9">
        <v>822.7</v>
      </c>
      <c r="H371" s="9">
        <v>1067.5</v>
      </c>
      <c r="I371" s="9">
        <v>523.2</v>
      </c>
      <c r="J371" s="10">
        <f t="shared" si="16"/>
        <v>0.635954783031482</v>
      </c>
      <c r="K371" s="9" t="s">
        <v>13</v>
      </c>
      <c r="L371" s="9" t="str">
        <f>VLOOKUP(D:D,门店完成情况!B:J,9,0)</f>
        <v>未完成</v>
      </c>
      <c r="M371" s="9"/>
      <c r="N371" s="11">
        <v>15</v>
      </c>
    </row>
    <row r="372" spans="1:14">
      <c r="A372" s="9">
        <v>370</v>
      </c>
      <c r="B372" s="9">
        <v>12441</v>
      </c>
      <c r="C372" s="9" t="s">
        <v>575</v>
      </c>
      <c r="D372" s="9">
        <v>104429</v>
      </c>
      <c r="E372" s="9" t="s">
        <v>45</v>
      </c>
      <c r="F372" s="9" t="s">
        <v>576</v>
      </c>
      <c r="G372" s="9">
        <v>429.6</v>
      </c>
      <c r="H372" s="9">
        <v>558.475</v>
      </c>
      <c r="I372" s="9">
        <v>622.58</v>
      </c>
      <c r="J372" s="10">
        <f t="shared" si="16"/>
        <v>1.44920856610801</v>
      </c>
      <c r="K372" s="9" t="s">
        <v>23</v>
      </c>
      <c r="L372" s="9" t="str">
        <f>VLOOKUP(D:D,门店完成情况!B:J,9,0)</f>
        <v>未完成</v>
      </c>
      <c r="M372" s="9"/>
      <c r="N372" s="9"/>
    </row>
    <row r="373" spans="1:14">
      <c r="A373" s="9">
        <v>371</v>
      </c>
      <c r="B373" s="9">
        <v>12255</v>
      </c>
      <c r="C373" s="9" t="s">
        <v>577</v>
      </c>
      <c r="D373" s="9">
        <v>104429</v>
      </c>
      <c r="E373" s="9" t="s">
        <v>45</v>
      </c>
      <c r="F373" s="9" t="s">
        <v>150</v>
      </c>
      <c r="G373" s="9">
        <v>773.28</v>
      </c>
      <c r="H373" s="9">
        <v>1005.255</v>
      </c>
      <c r="I373" s="9">
        <v>317</v>
      </c>
      <c r="J373" s="10">
        <f t="shared" si="16"/>
        <v>0.409942064969998</v>
      </c>
      <c r="K373" s="9" t="s">
        <v>13</v>
      </c>
      <c r="L373" s="9" t="str">
        <f>VLOOKUP(D:D,门店完成情况!B:J,9,0)</f>
        <v>未完成</v>
      </c>
      <c r="M373" s="9"/>
      <c r="N373" s="12">
        <v>30</v>
      </c>
    </row>
    <row r="374" spans="1:14">
      <c r="A374" s="9">
        <v>372</v>
      </c>
      <c r="B374" s="9">
        <v>12219</v>
      </c>
      <c r="C374" s="9" t="s">
        <v>578</v>
      </c>
      <c r="D374" s="9">
        <v>104429</v>
      </c>
      <c r="E374" s="9" t="s">
        <v>45</v>
      </c>
      <c r="F374" s="9" t="s">
        <v>156</v>
      </c>
      <c r="G374" s="9">
        <v>515.52</v>
      </c>
      <c r="H374" s="9">
        <v>670.17</v>
      </c>
      <c r="I374" s="9">
        <v>555.81</v>
      </c>
      <c r="J374" s="10">
        <f t="shared" si="16"/>
        <v>1.07815409683426</v>
      </c>
      <c r="K374" s="9" t="s">
        <v>18</v>
      </c>
      <c r="L374" s="9" t="str">
        <f>VLOOKUP(D:D,门店完成情况!B:J,9,0)</f>
        <v>未完成</v>
      </c>
      <c r="M374" s="9"/>
      <c r="N374" s="9"/>
    </row>
    <row r="375" spans="1:14">
      <c r="A375" s="9">
        <v>373</v>
      </c>
      <c r="B375" s="9">
        <v>11776</v>
      </c>
      <c r="C375" s="9" t="s">
        <v>579</v>
      </c>
      <c r="D375" s="9">
        <v>106569</v>
      </c>
      <c r="E375" s="9" t="s">
        <v>49</v>
      </c>
      <c r="F375" s="9" t="s">
        <v>150</v>
      </c>
      <c r="G375" s="9">
        <v>816</v>
      </c>
      <c r="H375" s="9">
        <v>1061</v>
      </c>
      <c r="I375" s="9">
        <v>1202.2</v>
      </c>
      <c r="J375" s="10">
        <f t="shared" si="16"/>
        <v>1.47328431372549</v>
      </c>
      <c r="K375" s="9" t="s">
        <v>23</v>
      </c>
      <c r="L375" s="9" t="str">
        <f>VLOOKUP(D:D,门店完成情况!B:J,9,0)</f>
        <v>挑战档</v>
      </c>
      <c r="M375" s="9">
        <f>ROUND(I375*0.02,0)</f>
        <v>24</v>
      </c>
      <c r="N375" s="9"/>
    </row>
    <row r="376" spans="1:14">
      <c r="A376" s="9">
        <v>374</v>
      </c>
      <c r="B376" s="9">
        <v>12157</v>
      </c>
      <c r="C376" s="9" t="s">
        <v>580</v>
      </c>
      <c r="D376" s="9">
        <v>106569</v>
      </c>
      <c r="E376" s="9" t="s">
        <v>49</v>
      </c>
      <c r="F376" s="9" t="s">
        <v>152</v>
      </c>
      <c r="G376" s="9">
        <v>734</v>
      </c>
      <c r="H376" s="9">
        <v>955</v>
      </c>
      <c r="I376" s="9">
        <v>1947.01</v>
      </c>
      <c r="J376" s="10">
        <f t="shared" si="16"/>
        <v>2.65260217983651</v>
      </c>
      <c r="K376" s="9" t="s">
        <v>23</v>
      </c>
      <c r="L376" s="9" t="str">
        <f>VLOOKUP(D:D,门店完成情况!B:J,9,0)</f>
        <v>挑战档</v>
      </c>
      <c r="M376" s="9">
        <f>ROUND(I376*0.02,0)</f>
        <v>39</v>
      </c>
      <c r="N376" s="9"/>
    </row>
    <row r="377" spans="1:14">
      <c r="A377" s="9">
        <v>375</v>
      </c>
      <c r="B377" s="9">
        <v>12135</v>
      </c>
      <c r="C377" s="9" t="s">
        <v>581</v>
      </c>
      <c r="D377" s="9">
        <v>106569</v>
      </c>
      <c r="E377" s="9" t="s">
        <v>49</v>
      </c>
      <c r="F377" s="9" t="s">
        <v>152</v>
      </c>
      <c r="G377" s="9">
        <v>816</v>
      </c>
      <c r="H377" s="9">
        <v>1061</v>
      </c>
      <c r="I377" s="9">
        <v>1649.9</v>
      </c>
      <c r="J377" s="10">
        <f t="shared" si="16"/>
        <v>2.0219362745098</v>
      </c>
      <c r="K377" s="9" t="s">
        <v>23</v>
      </c>
      <c r="L377" s="9" t="str">
        <f>VLOOKUP(D:D,门店完成情况!B:J,9,0)</f>
        <v>挑战档</v>
      </c>
      <c r="M377" s="9">
        <f>ROUND(I377*0.02,0)</f>
        <v>33</v>
      </c>
      <c r="N377" s="9"/>
    </row>
    <row r="378" spans="1:14">
      <c r="A378" s="9">
        <v>376</v>
      </c>
      <c r="B378" s="9">
        <v>12452</v>
      </c>
      <c r="C378" s="9" t="s">
        <v>582</v>
      </c>
      <c r="D378" s="9">
        <v>106569</v>
      </c>
      <c r="E378" s="9" t="s">
        <v>49</v>
      </c>
      <c r="F378" s="9" t="s">
        <v>156</v>
      </c>
      <c r="G378" s="9">
        <v>491.4</v>
      </c>
      <c r="H378" s="9">
        <v>637.6</v>
      </c>
      <c r="I378" s="9">
        <v>489.8</v>
      </c>
      <c r="J378" s="10">
        <f t="shared" si="16"/>
        <v>0.996743996743997</v>
      </c>
      <c r="K378" s="9" t="s">
        <v>13</v>
      </c>
      <c r="L378" s="9" t="str">
        <f>VLOOKUP(D:D,门店完成情况!B:J,9,0)</f>
        <v>挑战档</v>
      </c>
      <c r="M378" s="9">
        <f>ROUND(I378*0.02,0)</f>
        <v>10</v>
      </c>
      <c r="N378" s="11">
        <v>15</v>
      </c>
    </row>
    <row r="379" spans="1:14">
      <c r="A379" s="9">
        <v>377</v>
      </c>
      <c r="B379" s="9">
        <v>7369</v>
      </c>
      <c r="C379" s="9" t="s">
        <v>583</v>
      </c>
      <c r="D379" s="9">
        <v>105396</v>
      </c>
      <c r="E379" s="9" t="s">
        <v>75</v>
      </c>
      <c r="F379" s="9" t="s">
        <v>152</v>
      </c>
      <c r="G379" s="9">
        <v>676</v>
      </c>
      <c r="H379" s="9">
        <v>878</v>
      </c>
      <c r="I379" s="9">
        <v>854.15</v>
      </c>
      <c r="J379" s="10">
        <f t="shared" si="16"/>
        <v>1.26353550295858</v>
      </c>
      <c r="K379" s="9" t="s">
        <v>18</v>
      </c>
      <c r="L379" s="9" t="str">
        <f>VLOOKUP(D:D,门店完成情况!B:J,9,0)</f>
        <v>基础档</v>
      </c>
      <c r="M379" s="9">
        <f t="shared" ref="M379:M386" si="17">ROUND(I379*0.01,0)</f>
        <v>9</v>
      </c>
      <c r="N379" s="9"/>
    </row>
    <row r="380" spans="1:14">
      <c r="A380" s="9">
        <v>378</v>
      </c>
      <c r="B380" s="9">
        <v>9689</v>
      </c>
      <c r="C380" s="9" t="s">
        <v>584</v>
      </c>
      <c r="D380" s="9">
        <v>105396</v>
      </c>
      <c r="E380" s="9" t="s">
        <v>75</v>
      </c>
      <c r="F380" s="9" t="s">
        <v>150</v>
      </c>
      <c r="G380" s="9">
        <v>608</v>
      </c>
      <c r="H380" s="9">
        <v>790</v>
      </c>
      <c r="I380" s="9">
        <v>489.4</v>
      </c>
      <c r="J380" s="10">
        <f t="shared" si="16"/>
        <v>0.804934210526316</v>
      </c>
      <c r="K380" s="9" t="s">
        <v>13</v>
      </c>
      <c r="L380" s="9" t="str">
        <f>VLOOKUP(D:D,门店完成情况!B:J,9,0)</f>
        <v>基础档</v>
      </c>
      <c r="M380" s="9">
        <f t="shared" si="17"/>
        <v>5</v>
      </c>
      <c r="N380" s="12">
        <v>30</v>
      </c>
    </row>
    <row r="381" spans="1:14">
      <c r="A381" s="9">
        <v>379</v>
      </c>
      <c r="B381" s="9">
        <v>12726</v>
      </c>
      <c r="C381" s="9" t="s">
        <v>585</v>
      </c>
      <c r="D381" s="9">
        <v>105396</v>
      </c>
      <c r="E381" s="9" t="s">
        <v>75</v>
      </c>
      <c r="F381" s="9" t="s">
        <v>235</v>
      </c>
      <c r="G381" s="9">
        <v>405</v>
      </c>
      <c r="H381" s="9">
        <v>527</v>
      </c>
      <c r="I381" s="9">
        <v>130.8</v>
      </c>
      <c r="J381" s="10">
        <f t="shared" si="16"/>
        <v>0.322962962962963</v>
      </c>
      <c r="K381" s="9" t="s">
        <v>13</v>
      </c>
      <c r="L381" s="9" t="str">
        <f>VLOOKUP(D:D,门店完成情况!B:J,9,0)</f>
        <v>基础档</v>
      </c>
      <c r="M381" s="9">
        <f t="shared" si="17"/>
        <v>1</v>
      </c>
      <c r="N381" s="11">
        <v>15</v>
      </c>
    </row>
    <row r="382" spans="1:14">
      <c r="A382" s="9">
        <v>380</v>
      </c>
      <c r="B382" s="9">
        <v>12481</v>
      </c>
      <c r="C382" s="9" t="s">
        <v>586</v>
      </c>
      <c r="D382" s="9">
        <v>105396</v>
      </c>
      <c r="E382" s="9" t="s">
        <v>75</v>
      </c>
      <c r="F382" s="9" t="s">
        <v>156</v>
      </c>
      <c r="G382" s="9">
        <v>270.1</v>
      </c>
      <c r="H382" s="9">
        <v>351.9</v>
      </c>
      <c r="I382" s="9">
        <v>435.7</v>
      </c>
      <c r="J382" s="10">
        <f t="shared" si="16"/>
        <v>1.61310625694187</v>
      </c>
      <c r="K382" s="9" t="s">
        <v>23</v>
      </c>
      <c r="L382" s="9" t="str">
        <f>VLOOKUP(D:D,门店完成情况!B:J,9,0)</f>
        <v>基础档</v>
      </c>
      <c r="M382" s="9">
        <f t="shared" si="17"/>
        <v>4</v>
      </c>
      <c r="N382" s="9"/>
    </row>
    <row r="383" spans="1:14">
      <c r="A383" s="9">
        <v>381</v>
      </c>
      <c r="B383" s="9">
        <v>11686</v>
      </c>
      <c r="C383" s="9" t="s">
        <v>587</v>
      </c>
      <c r="D383" s="9">
        <v>102565</v>
      </c>
      <c r="E383" s="9" t="s">
        <v>32</v>
      </c>
      <c r="F383" s="9" t="s">
        <v>150</v>
      </c>
      <c r="G383" s="9">
        <v>1049.5</v>
      </c>
      <c r="H383" s="9">
        <v>1364.4</v>
      </c>
      <c r="I383" s="9">
        <v>2079.42</v>
      </c>
      <c r="J383" s="10">
        <f t="shared" si="16"/>
        <v>1.98134349690329</v>
      </c>
      <c r="K383" s="9" t="s">
        <v>23</v>
      </c>
      <c r="L383" s="9" t="str">
        <f>VLOOKUP(D:D,门店完成情况!B:J,9,0)</f>
        <v>基础档</v>
      </c>
      <c r="M383" s="9">
        <f t="shared" si="17"/>
        <v>21</v>
      </c>
      <c r="N383" s="9"/>
    </row>
    <row r="384" spans="1:14">
      <c r="A384" s="9">
        <v>382</v>
      </c>
      <c r="B384" s="9">
        <v>11871</v>
      </c>
      <c r="C384" s="9" t="s">
        <v>588</v>
      </c>
      <c r="D384" s="9">
        <v>102565</v>
      </c>
      <c r="E384" s="9" t="s">
        <v>32</v>
      </c>
      <c r="F384" s="9" t="s">
        <v>152</v>
      </c>
      <c r="G384" s="9">
        <v>1166</v>
      </c>
      <c r="H384" s="9">
        <v>1516</v>
      </c>
      <c r="I384" s="9">
        <v>1183.98</v>
      </c>
      <c r="J384" s="10">
        <f t="shared" si="16"/>
        <v>1.01542024013722</v>
      </c>
      <c r="K384" s="9" t="s">
        <v>18</v>
      </c>
      <c r="L384" s="9" t="str">
        <f>VLOOKUP(D:D,门店完成情况!B:J,9,0)</f>
        <v>基础档</v>
      </c>
      <c r="M384" s="9">
        <f t="shared" si="17"/>
        <v>12</v>
      </c>
      <c r="N384" s="9"/>
    </row>
    <row r="385" spans="1:14">
      <c r="A385" s="9">
        <v>383</v>
      </c>
      <c r="B385" s="9">
        <v>11880</v>
      </c>
      <c r="C385" s="9" t="s">
        <v>589</v>
      </c>
      <c r="D385" s="9">
        <v>102565</v>
      </c>
      <c r="E385" s="9" t="s">
        <v>32</v>
      </c>
      <c r="F385" s="9" t="s">
        <v>152</v>
      </c>
      <c r="G385" s="9">
        <v>1166</v>
      </c>
      <c r="H385" s="9">
        <v>1516</v>
      </c>
      <c r="I385" s="9">
        <v>955.59</v>
      </c>
      <c r="J385" s="10">
        <f t="shared" si="16"/>
        <v>0.819545454545455</v>
      </c>
      <c r="K385" s="9" t="s">
        <v>13</v>
      </c>
      <c r="L385" s="9" t="str">
        <f>VLOOKUP(D:D,门店完成情况!B:J,9,0)</f>
        <v>基础档</v>
      </c>
      <c r="M385" s="9">
        <f t="shared" si="17"/>
        <v>10</v>
      </c>
      <c r="N385" s="12">
        <v>30</v>
      </c>
    </row>
    <row r="386" spans="1:14">
      <c r="A386" s="9">
        <v>384</v>
      </c>
      <c r="B386" s="9">
        <v>12479</v>
      </c>
      <c r="C386" s="9" t="s">
        <v>590</v>
      </c>
      <c r="D386" s="9">
        <v>102565</v>
      </c>
      <c r="E386" s="9" t="s">
        <v>32</v>
      </c>
      <c r="F386" s="9" t="s">
        <v>156</v>
      </c>
      <c r="G386" s="9">
        <v>583.5</v>
      </c>
      <c r="H386" s="9">
        <v>758.1</v>
      </c>
      <c r="I386" s="9">
        <v>513.89</v>
      </c>
      <c r="J386" s="10">
        <f t="shared" si="16"/>
        <v>0.88070265638389</v>
      </c>
      <c r="K386" s="9" t="s">
        <v>13</v>
      </c>
      <c r="L386" s="9" t="str">
        <f>VLOOKUP(D:D,门店完成情况!B:J,9,0)</f>
        <v>基础档</v>
      </c>
      <c r="M386" s="9">
        <f t="shared" si="17"/>
        <v>5</v>
      </c>
      <c r="N386" s="11">
        <v>15</v>
      </c>
    </row>
    <row r="387" spans="1:14">
      <c r="A387" s="9">
        <v>385</v>
      </c>
      <c r="B387" s="9">
        <v>8957</v>
      </c>
      <c r="C387" s="9" t="s">
        <v>591</v>
      </c>
      <c r="D387" s="9">
        <v>744</v>
      </c>
      <c r="E387" s="9" t="s">
        <v>86</v>
      </c>
      <c r="F387" s="9" t="s">
        <v>150</v>
      </c>
      <c r="G387" s="9">
        <v>1310.7</v>
      </c>
      <c r="H387" s="9">
        <v>1704</v>
      </c>
      <c r="I387" s="9">
        <v>1208.8</v>
      </c>
      <c r="J387" s="10">
        <f t="shared" si="16"/>
        <v>0.922255283436332</v>
      </c>
      <c r="K387" s="9" t="s">
        <v>13</v>
      </c>
      <c r="L387" s="9" t="str">
        <f>VLOOKUP(D:D,门店完成情况!B:J,9,0)</f>
        <v>未完成</v>
      </c>
      <c r="M387" s="9"/>
      <c r="N387" s="12">
        <v>30</v>
      </c>
    </row>
    <row r="388" spans="1:14">
      <c r="A388" s="9">
        <v>386</v>
      </c>
      <c r="B388" s="9">
        <v>11333</v>
      </c>
      <c r="C388" s="9" t="s">
        <v>592</v>
      </c>
      <c r="D388" s="9">
        <v>744</v>
      </c>
      <c r="E388" s="9" t="s">
        <v>86</v>
      </c>
      <c r="F388" s="9" t="s">
        <v>152</v>
      </c>
      <c r="G388" s="9">
        <v>1310.7</v>
      </c>
      <c r="H388" s="9">
        <v>1704</v>
      </c>
      <c r="I388" s="9">
        <v>1732.41</v>
      </c>
      <c r="J388" s="10">
        <f t="shared" ref="J388:J450" si="18">I388/G388</f>
        <v>1.32174410620279</v>
      </c>
      <c r="K388" s="9" t="s">
        <v>23</v>
      </c>
      <c r="L388" s="9" t="str">
        <f>VLOOKUP(D:D,门店完成情况!B:J,9,0)</f>
        <v>未完成</v>
      </c>
      <c r="M388" s="9"/>
      <c r="N388" s="9"/>
    </row>
    <row r="389" spans="1:14">
      <c r="A389" s="9">
        <v>387</v>
      </c>
      <c r="B389" s="9">
        <v>11620</v>
      </c>
      <c r="C389" s="9" t="s">
        <v>593</v>
      </c>
      <c r="D389" s="9">
        <v>744</v>
      </c>
      <c r="E389" s="9" t="s">
        <v>86</v>
      </c>
      <c r="F389" s="9" t="s">
        <v>152</v>
      </c>
      <c r="G389" s="9">
        <v>1310.7</v>
      </c>
      <c r="H389" s="9">
        <v>1704</v>
      </c>
      <c r="I389" s="9">
        <v>617.87</v>
      </c>
      <c r="J389" s="10">
        <f t="shared" si="18"/>
        <v>0.471404592965591</v>
      </c>
      <c r="K389" s="9" t="s">
        <v>13</v>
      </c>
      <c r="L389" s="9" t="str">
        <f>VLOOKUP(D:D,门店完成情况!B:J,9,0)</f>
        <v>未完成</v>
      </c>
      <c r="M389" s="9"/>
      <c r="N389" s="12">
        <v>30</v>
      </c>
    </row>
    <row r="390" spans="1:14">
      <c r="A390" s="9">
        <v>388</v>
      </c>
      <c r="B390" s="9">
        <v>11769</v>
      </c>
      <c r="C390" s="9" t="s">
        <v>594</v>
      </c>
      <c r="D390" s="9">
        <v>744</v>
      </c>
      <c r="E390" s="9" t="s">
        <v>86</v>
      </c>
      <c r="F390" s="9" t="s">
        <v>152</v>
      </c>
      <c r="G390" s="9">
        <v>1310.7</v>
      </c>
      <c r="H390" s="9">
        <v>1704</v>
      </c>
      <c r="I390" s="9">
        <v>1009.84</v>
      </c>
      <c r="J390" s="10">
        <f t="shared" si="18"/>
        <v>0.770458533607996</v>
      </c>
      <c r="K390" s="9" t="s">
        <v>13</v>
      </c>
      <c r="L390" s="9" t="str">
        <f>VLOOKUP(D:D,门店完成情况!B:J,9,0)</f>
        <v>未完成</v>
      </c>
      <c r="M390" s="9"/>
      <c r="N390" s="12">
        <v>30</v>
      </c>
    </row>
    <row r="391" spans="1:14">
      <c r="A391" s="9">
        <v>389</v>
      </c>
      <c r="B391" s="9">
        <v>12510</v>
      </c>
      <c r="C391" s="9" t="s">
        <v>595</v>
      </c>
      <c r="D391" s="9">
        <v>744</v>
      </c>
      <c r="E391" s="9" t="s">
        <v>86</v>
      </c>
      <c r="F391" s="9" t="s">
        <v>156</v>
      </c>
      <c r="G391" s="9">
        <v>525.7</v>
      </c>
      <c r="H391" s="9">
        <v>683</v>
      </c>
      <c r="I391" s="9">
        <v>779.99</v>
      </c>
      <c r="J391" s="10">
        <f t="shared" si="18"/>
        <v>1.48371694883013</v>
      </c>
      <c r="K391" s="9" t="s">
        <v>23</v>
      </c>
      <c r="L391" s="9" t="str">
        <f>VLOOKUP(D:D,门店完成情况!B:J,9,0)</f>
        <v>未完成</v>
      </c>
      <c r="M391" s="9"/>
      <c r="N391" s="9"/>
    </row>
    <row r="392" spans="1:14">
      <c r="A392" s="9">
        <v>390</v>
      </c>
      <c r="B392" s="9">
        <v>9760</v>
      </c>
      <c r="C392" s="9" t="s">
        <v>596</v>
      </c>
      <c r="D392" s="9">
        <v>513</v>
      </c>
      <c r="E392" s="9" t="s">
        <v>24</v>
      </c>
      <c r="F392" s="9" t="s">
        <v>150</v>
      </c>
      <c r="G392" s="9">
        <v>1448</v>
      </c>
      <c r="H392" s="9">
        <v>1883</v>
      </c>
      <c r="I392" s="9">
        <v>5526.62</v>
      </c>
      <c r="J392" s="10">
        <f t="shared" si="18"/>
        <v>3.81672651933702</v>
      </c>
      <c r="K392" s="9" t="s">
        <v>23</v>
      </c>
      <c r="L392" s="9" t="str">
        <f>VLOOKUP(D:D,门店完成情况!B:J,9,0)</f>
        <v>挑战档</v>
      </c>
      <c r="M392" s="9">
        <f>ROUND(I392*0.02,0)</f>
        <v>111</v>
      </c>
      <c r="N392" s="9"/>
    </row>
    <row r="393" spans="1:14">
      <c r="A393" s="9">
        <v>391</v>
      </c>
      <c r="B393" s="9">
        <v>11329</v>
      </c>
      <c r="C393" s="9" t="s">
        <v>597</v>
      </c>
      <c r="D393" s="9">
        <v>513</v>
      </c>
      <c r="E393" s="9" t="s">
        <v>24</v>
      </c>
      <c r="F393" s="9" t="s">
        <v>152</v>
      </c>
      <c r="G393" s="9">
        <v>1609</v>
      </c>
      <c r="H393" s="9">
        <v>2092</v>
      </c>
      <c r="I393" s="9">
        <v>1292</v>
      </c>
      <c r="J393" s="10">
        <f t="shared" si="18"/>
        <v>0.802983219390926</v>
      </c>
      <c r="K393" s="9" t="s">
        <v>13</v>
      </c>
      <c r="L393" s="9" t="str">
        <f>VLOOKUP(D:D,门店完成情况!B:J,9,0)</f>
        <v>挑战档</v>
      </c>
      <c r="M393" s="9">
        <f>ROUND(I393*0.02,0)</f>
        <v>26</v>
      </c>
      <c r="N393" s="12">
        <v>30</v>
      </c>
    </row>
    <row r="394" spans="1:14">
      <c r="A394" s="9">
        <v>392</v>
      </c>
      <c r="B394" s="9">
        <v>12217</v>
      </c>
      <c r="C394" s="9" t="s">
        <v>598</v>
      </c>
      <c r="D394" s="9">
        <v>513</v>
      </c>
      <c r="E394" s="9" t="s">
        <v>24</v>
      </c>
      <c r="F394" s="9" t="s">
        <v>599</v>
      </c>
      <c r="G394" s="9">
        <v>1126.5</v>
      </c>
      <c r="H394" s="9">
        <v>1464</v>
      </c>
      <c r="I394" s="9">
        <v>1414.96</v>
      </c>
      <c r="J394" s="10">
        <f t="shared" si="18"/>
        <v>1.25606746560142</v>
      </c>
      <c r="K394" s="9" t="s">
        <v>18</v>
      </c>
      <c r="L394" s="9" t="str">
        <f>VLOOKUP(D:D,门店完成情况!B:J,9,0)</f>
        <v>挑战档</v>
      </c>
      <c r="M394" s="9">
        <f>ROUND(I394*0.02,0)</f>
        <v>28</v>
      </c>
      <c r="N394" s="9"/>
    </row>
    <row r="395" spans="1:14">
      <c r="A395" s="9">
        <v>393</v>
      </c>
      <c r="B395" s="9">
        <v>12226</v>
      </c>
      <c r="C395" s="9" t="s">
        <v>600</v>
      </c>
      <c r="D395" s="9">
        <v>513</v>
      </c>
      <c r="E395" s="9" t="s">
        <v>24</v>
      </c>
      <c r="F395" s="9" t="s">
        <v>156</v>
      </c>
      <c r="G395" s="9">
        <v>1126.5</v>
      </c>
      <c r="H395" s="9">
        <v>1464</v>
      </c>
      <c r="I395" s="9">
        <v>643.01</v>
      </c>
      <c r="J395" s="10">
        <f t="shared" si="18"/>
        <v>0.570803373280071</v>
      </c>
      <c r="K395" s="9" t="s">
        <v>13</v>
      </c>
      <c r="L395" s="9" t="str">
        <f>VLOOKUP(D:D,门店完成情况!B:J,9,0)</f>
        <v>挑战档</v>
      </c>
      <c r="M395" s="9">
        <f>ROUND(I395*0.02,0)</f>
        <v>13</v>
      </c>
      <c r="N395" s="11">
        <v>15</v>
      </c>
    </row>
    <row r="396" spans="1:14">
      <c r="A396" s="9">
        <v>394</v>
      </c>
      <c r="B396" s="9">
        <v>9822</v>
      </c>
      <c r="C396" s="9" t="s">
        <v>601</v>
      </c>
      <c r="D396" s="9">
        <v>106865</v>
      </c>
      <c r="E396" s="9" t="s">
        <v>98</v>
      </c>
      <c r="F396" s="9" t="s">
        <v>150</v>
      </c>
      <c r="G396" s="9">
        <v>426</v>
      </c>
      <c r="H396" s="9">
        <v>553.9</v>
      </c>
      <c r="I396" s="9">
        <v>434.24</v>
      </c>
      <c r="J396" s="10">
        <f t="shared" si="18"/>
        <v>1.01934272300469</v>
      </c>
      <c r="K396" s="9" t="s">
        <v>18</v>
      </c>
      <c r="L396" s="9" t="str">
        <f>VLOOKUP(D:D,门店完成情况!B:J,9,0)</f>
        <v>基础档</v>
      </c>
      <c r="M396" s="9">
        <f t="shared" ref="M396:M403" si="19">ROUND(I396*0.01,0)</f>
        <v>4</v>
      </c>
      <c r="N396" s="9"/>
    </row>
    <row r="397" spans="1:14">
      <c r="A397" s="9">
        <v>395</v>
      </c>
      <c r="B397" s="9">
        <v>11335</v>
      </c>
      <c r="C397" s="9" t="s">
        <v>602</v>
      </c>
      <c r="D397" s="9">
        <v>106865</v>
      </c>
      <c r="E397" s="9" t="s">
        <v>98</v>
      </c>
      <c r="F397" s="9" t="s">
        <v>152</v>
      </c>
      <c r="G397" s="9">
        <v>473.4</v>
      </c>
      <c r="H397" s="9">
        <v>615.4</v>
      </c>
      <c r="I397" s="9">
        <v>409</v>
      </c>
      <c r="J397" s="10">
        <f t="shared" si="18"/>
        <v>0.863962822137727</v>
      </c>
      <c r="K397" s="9" t="s">
        <v>13</v>
      </c>
      <c r="L397" s="9" t="str">
        <f>VLOOKUP(D:D,门店完成情况!B:J,9,0)</f>
        <v>基础档</v>
      </c>
      <c r="M397" s="9">
        <f t="shared" si="19"/>
        <v>4</v>
      </c>
      <c r="N397" s="12">
        <v>30</v>
      </c>
    </row>
    <row r="398" spans="1:14">
      <c r="A398" s="9">
        <v>396</v>
      </c>
      <c r="B398" s="9">
        <v>12512</v>
      </c>
      <c r="C398" s="9" t="s">
        <v>603</v>
      </c>
      <c r="D398" s="9">
        <v>106865</v>
      </c>
      <c r="E398" s="9" t="s">
        <v>98</v>
      </c>
      <c r="F398" s="9" t="s">
        <v>156</v>
      </c>
      <c r="G398" s="9">
        <v>189.4</v>
      </c>
      <c r="H398" s="9">
        <v>246.2</v>
      </c>
      <c r="I398" s="9">
        <v>628.92</v>
      </c>
      <c r="J398" s="10">
        <f t="shared" si="18"/>
        <v>3.32059134107708</v>
      </c>
      <c r="K398" s="9" t="s">
        <v>23</v>
      </c>
      <c r="L398" s="9" t="str">
        <f>VLOOKUP(D:D,门店完成情况!B:J,9,0)</f>
        <v>基础档</v>
      </c>
      <c r="M398" s="9">
        <f t="shared" si="19"/>
        <v>6</v>
      </c>
      <c r="N398" s="9"/>
    </row>
    <row r="399" spans="1:14">
      <c r="A399" s="9">
        <v>397</v>
      </c>
      <c r="B399" s="9">
        <v>12203</v>
      </c>
      <c r="C399" s="9" t="s">
        <v>604</v>
      </c>
      <c r="D399" s="9">
        <v>106865</v>
      </c>
      <c r="E399" s="9" t="s">
        <v>98</v>
      </c>
      <c r="F399" s="9" t="s">
        <v>156</v>
      </c>
      <c r="G399" s="9">
        <v>331.4</v>
      </c>
      <c r="H399" s="9">
        <v>430.8</v>
      </c>
      <c r="I399" s="9">
        <v>305.92</v>
      </c>
      <c r="J399" s="10">
        <f t="shared" si="18"/>
        <v>0.923114061557031</v>
      </c>
      <c r="K399" s="9" t="s">
        <v>13</v>
      </c>
      <c r="L399" s="9" t="str">
        <f>VLOOKUP(D:D,门店完成情况!B:J,9,0)</f>
        <v>基础档</v>
      </c>
      <c r="M399" s="9">
        <f t="shared" si="19"/>
        <v>3</v>
      </c>
      <c r="N399" s="11">
        <v>15</v>
      </c>
    </row>
    <row r="400" spans="1:14">
      <c r="A400" s="9">
        <v>398</v>
      </c>
      <c r="B400" s="9">
        <v>9988</v>
      </c>
      <c r="C400" s="9" t="s">
        <v>605</v>
      </c>
      <c r="D400" s="9">
        <v>329</v>
      </c>
      <c r="E400" s="9" t="s">
        <v>122</v>
      </c>
      <c r="F400" s="9" t="s">
        <v>150</v>
      </c>
      <c r="G400" s="9">
        <v>737.8</v>
      </c>
      <c r="H400" s="9">
        <v>959.1</v>
      </c>
      <c r="I400" s="9">
        <v>743.4</v>
      </c>
      <c r="J400" s="10">
        <f t="shared" si="18"/>
        <v>1.00759013282732</v>
      </c>
      <c r="K400" s="9" t="s">
        <v>18</v>
      </c>
      <c r="L400" s="9" t="str">
        <f>VLOOKUP(D:D,门店完成情况!B:J,9,0)</f>
        <v>基础档</v>
      </c>
      <c r="M400" s="9">
        <f t="shared" si="19"/>
        <v>7</v>
      </c>
      <c r="N400" s="9"/>
    </row>
    <row r="401" spans="1:14">
      <c r="A401" s="9">
        <v>399</v>
      </c>
      <c r="B401" s="9">
        <v>11825</v>
      </c>
      <c r="C401" s="9" t="s">
        <v>606</v>
      </c>
      <c r="D401" s="9">
        <v>329</v>
      </c>
      <c r="E401" s="9" t="s">
        <v>122</v>
      </c>
      <c r="F401" s="9" t="s">
        <v>152</v>
      </c>
      <c r="G401" s="9">
        <v>819.7</v>
      </c>
      <c r="H401" s="9">
        <v>1065.6</v>
      </c>
      <c r="I401" s="9">
        <v>834.5</v>
      </c>
      <c r="J401" s="10">
        <f t="shared" si="18"/>
        <v>1.01805538611687</v>
      </c>
      <c r="K401" s="9" t="s">
        <v>18</v>
      </c>
      <c r="L401" s="9" t="str">
        <f>VLOOKUP(D:D,门店完成情况!B:J,9,0)</f>
        <v>基础档</v>
      </c>
      <c r="M401" s="9">
        <f t="shared" si="19"/>
        <v>8</v>
      </c>
      <c r="N401" s="9"/>
    </row>
    <row r="402" spans="1:14">
      <c r="A402" s="9">
        <v>400</v>
      </c>
      <c r="B402" s="9">
        <v>12491</v>
      </c>
      <c r="C402" s="9" t="s">
        <v>519</v>
      </c>
      <c r="D402" s="9">
        <v>329</v>
      </c>
      <c r="E402" s="9" t="s">
        <v>122</v>
      </c>
      <c r="F402" s="9" t="s">
        <v>156</v>
      </c>
      <c r="G402" s="9">
        <v>409.8</v>
      </c>
      <c r="H402" s="9">
        <v>532.8</v>
      </c>
      <c r="I402" s="9">
        <v>429.28</v>
      </c>
      <c r="J402" s="10">
        <f t="shared" si="18"/>
        <v>1.04753538311371</v>
      </c>
      <c r="K402" s="9" t="s">
        <v>18</v>
      </c>
      <c r="L402" s="9" t="str">
        <f>VLOOKUP(D:D,门店完成情况!B:J,9,0)</f>
        <v>基础档</v>
      </c>
      <c r="M402" s="9">
        <f t="shared" si="19"/>
        <v>4</v>
      </c>
      <c r="N402" s="9"/>
    </row>
    <row r="403" spans="1:14">
      <c r="A403" s="9">
        <v>401</v>
      </c>
      <c r="B403" s="9">
        <v>12493</v>
      </c>
      <c r="C403" s="9" t="s">
        <v>607</v>
      </c>
      <c r="D403" s="9">
        <v>329</v>
      </c>
      <c r="E403" s="9" t="s">
        <v>122</v>
      </c>
      <c r="F403" s="9" t="s">
        <v>156</v>
      </c>
      <c r="G403" s="9">
        <v>409.9</v>
      </c>
      <c r="H403" s="9">
        <v>532.8</v>
      </c>
      <c r="I403" s="9">
        <v>453</v>
      </c>
      <c r="J403" s="10">
        <f t="shared" si="18"/>
        <v>1.10514759697487</v>
      </c>
      <c r="K403" s="9" t="s">
        <v>18</v>
      </c>
      <c r="L403" s="9" t="str">
        <f>VLOOKUP(D:D,门店完成情况!B:J,9,0)</f>
        <v>基础档</v>
      </c>
      <c r="M403" s="9">
        <f t="shared" si="19"/>
        <v>5</v>
      </c>
      <c r="N403" s="9"/>
    </row>
    <row r="404" spans="1:14">
      <c r="A404" s="9">
        <v>402</v>
      </c>
      <c r="B404" s="9">
        <v>4518</v>
      </c>
      <c r="C404" s="9" t="s">
        <v>608</v>
      </c>
      <c r="D404" s="9">
        <v>101453</v>
      </c>
      <c r="E404" s="9" t="s">
        <v>125</v>
      </c>
      <c r="F404" s="9" t="s">
        <v>152</v>
      </c>
      <c r="G404" s="9">
        <v>1185.38</v>
      </c>
      <c r="H404" s="9">
        <v>1541</v>
      </c>
      <c r="I404" s="9">
        <v>1565.61</v>
      </c>
      <c r="J404" s="10">
        <f t="shared" si="18"/>
        <v>1.32076633653343</v>
      </c>
      <c r="K404" s="9" t="s">
        <v>23</v>
      </c>
      <c r="L404" s="9" t="str">
        <f>VLOOKUP(D:D,门店完成情况!B:J,9,0)</f>
        <v>未完成</v>
      </c>
      <c r="M404" s="9"/>
      <c r="N404" s="9"/>
    </row>
    <row r="405" spans="1:14">
      <c r="A405" s="9">
        <v>403</v>
      </c>
      <c r="B405" s="9">
        <v>10927</v>
      </c>
      <c r="C405" s="9" t="s">
        <v>609</v>
      </c>
      <c r="D405" s="9">
        <v>101453</v>
      </c>
      <c r="E405" s="9" t="s">
        <v>125</v>
      </c>
      <c r="F405" s="9" t="s">
        <v>150</v>
      </c>
      <c r="G405" s="9">
        <v>1185.38</v>
      </c>
      <c r="H405" s="9">
        <v>1541</v>
      </c>
      <c r="I405" s="9">
        <v>149</v>
      </c>
      <c r="J405" s="10">
        <f t="shared" si="18"/>
        <v>0.125698088376723</v>
      </c>
      <c r="K405" s="9" t="s">
        <v>13</v>
      </c>
      <c r="L405" s="9" t="str">
        <f>VLOOKUP(D:D,门店完成情况!B:J,9,0)</f>
        <v>未完成</v>
      </c>
      <c r="M405" s="9"/>
      <c r="N405" s="12">
        <v>30</v>
      </c>
    </row>
    <row r="406" spans="1:14">
      <c r="A406" s="9">
        <v>404</v>
      </c>
      <c r="B406" s="9">
        <v>11866</v>
      </c>
      <c r="C406" s="9" t="s">
        <v>610</v>
      </c>
      <c r="D406" s="9">
        <v>101453</v>
      </c>
      <c r="E406" s="9" t="s">
        <v>125</v>
      </c>
      <c r="F406" s="9" t="s">
        <v>152</v>
      </c>
      <c r="G406" s="9">
        <v>1185.37</v>
      </c>
      <c r="H406" s="9">
        <v>1541</v>
      </c>
      <c r="I406" s="9">
        <v>538.4</v>
      </c>
      <c r="J406" s="10">
        <f t="shared" si="18"/>
        <v>0.454204172536845</v>
      </c>
      <c r="K406" s="9" t="s">
        <v>13</v>
      </c>
      <c r="L406" s="9" t="str">
        <f>VLOOKUP(D:D,门店完成情况!B:J,9,0)</f>
        <v>未完成</v>
      </c>
      <c r="M406" s="9"/>
      <c r="N406" s="12">
        <v>30</v>
      </c>
    </row>
    <row r="407" spans="1:14">
      <c r="A407" s="9">
        <v>405</v>
      </c>
      <c r="B407" s="9">
        <v>11711</v>
      </c>
      <c r="C407" s="9" t="s">
        <v>611</v>
      </c>
      <c r="D407" s="9">
        <v>101453</v>
      </c>
      <c r="E407" s="9" t="s">
        <v>125</v>
      </c>
      <c r="F407" s="9" t="s">
        <v>152</v>
      </c>
      <c r="G407" s="9">
        <v>1185.37</v>
      </c>
      <c r="H407" s="9">
        <v>1541</v>
      </c>
      <c r="I407" s="9">
        <v>587.2</v>
      </c>
      <c r="J407" s="10">
        <f t="shared" si="18"/>
        <v>0.495372752811359</v>
      </c>
      <c r="K407" s="9" t="s">
        <v>13</v>
      </c>
      <c r="L407" s="9" t="str">
        <f>VLOOKUP(D:D,门店完成情况!B:J,9,0)</f>
        <v>未完成</v>
      </c>
      <c r="M407" s="9"/>
      <c r="N407" s="12">
        <v>30</v>
      </c>
    </row>
    <row r="408" spans="1:14">
      <c r="A408" s="9">
        <v>406</v>
      </c>
      <c r="B408" s="9">
        <v>7317</v>
      </c>
      <c r="C408" s="9" t="s">
        <v>612</v>
      </c>
      <c r="D408" s="9">
        <v>385</v>
      </c>
      <c r="E408" s="9" t="s">
        <v>100</v>
      </c>
      <c r="F408" s="9" t="s">
        <v>613</v>
      </c>
      <c r="G408" s="9">
        <v>2080</v>
      </c>
      <c r="H408" s="9">
        <v>2704</v>
      </c>
      <c r="I408" s="9">
        <v>1448.01</v>
      </c>
      <c r="J408" s="10">
        <f t="shared" si="18"/>
        <v>0.696158653846154</v>
      </c>
      <c r="K408" s="9" t="s">
        <v>13</v>
      </c>
      <c r="L408" s="9" t="str">
        <f>VLOOKUP(D:D,门店完成情况!B:J,9,0)</f>
        <v>未完成</v>
      </c>
      <c r="M408" s="9"/>
      <c r="N408" s="12">
        <v>30</v>
      </c>
    </row>
    <row r="409" spans="1:14">
      <c r="A409" s="9">
        <v>407</v>
      </c>
      <c r="B409" s="9">
        <v>7749</v>
      </c>
      <c r="C409" s="9" t="s">
        <v>614</v>
      </c>
      <c r="D409" s="9">
        <v>385</v>
      </c>
      <c r="E409" s="9" t="s">
        <v>100</v>
      </c>
      <c r="F409" s="9" t="s">
        <v>152</v>
      </c>
      <c r="G409" s="9">
        <v>2080</v>
      </c>
      <c r="H409" s="9">
        <v>2704</v>
      </c>
      <c r="I409" s="9">
        <v>2057.24</v>
      </c>
      <c r="J409" s="10">
        <f t="shared" si="18"/>
        <v>0.989057692307692</v>
      </c>
      <c r="K409" s="9" t="s">
        <v>13</v>
      </c>
      <c r="L409" s="9" t="str">
        <f>VLOOKUP(D:D,门店完成情况!B:J,9,0)</f>
        <v>未完成</v>
      </c>
      <c r="M409" s="9"/>
      <c r="N409" s="12">
        <v>30</v>
      </c>
    </row>
    <row r="410" spans="1:14">
      <c r="A410" s="9">
        <v>408</v>
      </c>
      <c r="B410" s="9">
        <v>11458</v>
      </c>
      <c r="C410" s="9" t="s">
        <v>615</v>
      </c>
      <c r="D410" s="9">
        <v>385</v>
      </c>
      <c r="E410" s="9" t="s">
        <v>100</v>
      </c>
      <c r="F410" s="9" t="s">
        <v>192</v>
      </c>
      <c r="G410" s="9">
        <v>1248.1</v>
      </c>
      <c r="H410" s="9">
        <v>1622.5</v>
      </c>
      <c r="I410" s="9">
        <v>1290.8</v>
      </c>
      <c r="J410" s="10">
        <f t="shared" si="18"/>
        <v>1.03421200224341</v>
      </c>
      <c r="K410" s="9" t="s">
        <v>18</v>
      </c>
      <c r="L410" s="9" t="str">
        <f>VLOOKUP(D:D,门店完成情况!B:J,9,0)</f>
        <v>未完成</v>
      </c>
      <c r="M410" s="9"/>
      <c r="N410" s="9"/>
    </row>
    <row r="411" spans="1:14">
      <c r="A411" s="9">
        <v>409</v>
      </c>
      <c r="B411" s="9">
        <v>12566</v>
      </c>
      <c r="C411" s="9" t="s">
        <v>616</v>
      </c>
      <c r="D411" s="9">
        <v>385</v>
      </c>
      <c r="E411" s="9" t="s">
        <v>100</v>
      </c>
      <c r="F411" s="9" t="s">
        <v>152</v>
      </c>
      <c r="G411" s="9">
        <v>1248.1</v>
      </c>
      <c r="H411" s="9">
        <v>1622.5</v>
      </c>
      <c r="I411" s="9">
        <v>1220</v>
      </c>
      <c r="J411" s="10">
        <f t="shared" si="18"/>
        <v>0.977485778383142</v>
      </c>
      <c r="K411" s="9" t="s">
        <v>13</v>
      </c>
      <c r="L411" s="9" t="str">
        <f>VLOOKUP(D:D,门店完成情况!B:J,9,0)</f>
        <v>未完成</v>
      </c>
      <c r="M411" s="9"/>
      <c r="N411" s="12">
        <v>30</v>
      </c>
    </row>
    <row r="412" spans="1:14">
      <c r="A412" s="9">
        <v>410</v>
      </c>
      <c r="B412" s="9">
        <v>4093</v>
      </c>
      <c r="C412" s="9" t="s">
        <v>617</v>
      </c>
      <c r="D412" s="9">
        <v>311</v>
      </c>
      <c r="E412" s="9" t="s">
        <v>29</v>
      </c>
      <c r="F412" s="9" t="s">
        <v>150</v>
      </c>
      <c r="G412" s="9">
        <v>1336.5</v>
      </c>
      <c r="H412" s="9">
        <v>1603.8</v>
      </c>
      <c r="I412" s="9">
        <v>826.8</v>
      </c>
      <c r="J412" s="10">
        <f t="shared" si="18"/>
        <v>0.618630751964085</v>
      </c>
      <c r="K412" s="9" t="s">
        <v>13</v>
      </c>
      <c r="L412" s="9" t="str">
        <f>VLOOKUP(D:D,门店完成情况!B:J,9,0)</f>
        <v>未完成</v>
      </c>
      <c r="M412" s="9"/>
      <c r="N412" s="12">
        <v>30</v>
      </c>
    </row>
    <row r="413" spans="1:14">
      <c r="A413" s="9">
        <v>411</v>
      </c>
      <c r="B413" s="9">
        <v>4302</v>
      </c>
      <c r="C413" s="9" t="s">
        <v>618</v>
      </c>
      <c r="D413" s="9">
        <v>311</v>
      </c>
      <c r="E413" s="9" t="s">
        <v>29</v>
      </c>
      <c r="F413" s="9" t="s">
        <v>152</v>
      </c>
      <c r="G413" s="9">
        <v>1485</v>
      </c>
      <c r="H413" s="9">
        <v>1785</v>
      </c>
      <c r="I413" s="9">
        <v>907.12</v>
      </c>
      <c r="J413" s="10">
        <f t="shared" si="18"/>
        <v>0.610855218855219</v>
      </c>
      <c r="K413" s="9" t="s">
        <v>13</v>
      </c>
      <c r="L413" s="9" t="str">
        <f>VLOOKUP(D:D,门店完成情况!B:J,9,0)</f>
        <v>未完成</v>
      </c>
      <c r="M413" s="9"/>
      <c r="N413" s="12">
        <v>30</v>
      </c>
    </row>
    <row r="414" spans="1:14">
      <c r="A414" s="9">
        <v>412</v>
      </c>
      <c r="B414" s="9">
        <v>7662</v>
      </c>
      <c r="C414" s="9" t="s">
        <v>619</v>
      </c>
      <c r="D414" s="9">
        <v>709</v>
      </c>
      <c r="E414" s="9" t="s">
        <v>26</v>
      </c>
      <c r="F414" s="9" t="s">
        <v>204</v>
      </c>
      <c r="G414" s="9">
        <v>1616.2</v>
      </c>
      <c r="H414" s="9">
        <v>2101</v>
      </c>
      <c r="I414" s="9">
        <v>1644.3</v>
      </c>
      <c r="J414" s="10">
        <f t="shared" si="18"/>
        <v>1.01738646207153</v>
      </c>
      <c r="K414" s="9" t="s">
        <v>18</v>
      </c>
      <c r="L414" s="9" t="str">
        <f>VLOOKUP(D:D,门店完成情况!B:J,9,0)</f>
        <v>基础档</v>
      </c>
      <c r="M414" s="9">
        <f>ROUND(I414*0.01,0)</f>
        <v>16</v>
      </c>
      <c r="N414" s="9"/>
    </row>
    <row r="415" spans="1:14">
      <c r="A415" s="9">
        <v>413</v>
      </c>
      <c r="B415" s="9">
        <v>10191</v>
      </c>
      <c r="C415" s="9" t="s">
        <v>620</v>
      </c>
      <c r="D415" s="9">
        <v>709</v>
      </c>
      <c r="E415" s="9" t="s">
        <v>26</v>
      </c>
      <c r="F415" s="9" t="s">
        <v>192</v>
      </c>
      <c r="G415" s="9">
        <v>1454.4</v>
      </c>
      <c r="H415" s="9">
        <v>1890.9</v>
      </c>
      <c r="I415" s="9">
        <v>2109.86</v>
      </c>
      <c r="J415" s="10">
        <f t="shared" si="18"/>
        <v>1.45067381738174</v>
      </c>
      <c r="K415" s="9" t="s">
        <v>23</v>
      </c>
      <c r="L415" s="9" t="str">
        <f>VLOOKUP(D:D,门店完成情况!B:J,9,0)</f>
        <v>基础档</v>
      </c>
      <c r="M415" s="9">
        <f>ROUND(I415*0.01,0)</f>
        <v>21</v>
      </c>
      <c r="N415" s="9"/>
    </row>
    <row r="416" spans="1:14">
      <c r="A416" s="9">
        <v>414</v>
      </c>
      <c r="B416" s="9">
        <v>11465</v>
      </c>
      <c r="C416" s="9" t="s">
        <v>621</v>
      </c>
      <c r="D416" s="9">
        <v>709</v>
      </c>
      <c r="E416" s="9" t="s">
        <v>26</v>
      </c>
      <c r="F416" s="9" t="s">
        <v>204</v>
      </c>
      <c r="G416" s="9">
        <v>1616.2</v>
      </c>
      <c r="H416" s="9">
        <v>2101</v>
      </c>
      <c r="I416" s="9">
        <v>1762.47</v>
      </c>
      <c r="J416" s="10">
        <f t="shared" si="18"/>
        <v>1.09050241306769</v>
      </c>
      <c r="K416" s="9" t="s">
        <v>18</v>
      </c>
      <c r="L416" s="9" t="str">
        <f>VLOOKUP(D:D,门店完成情况!B:J,9,0)</f>
        <v>基础档</v>
      </c>
      <c r="M416" s="9">
        <f>ROUND(I416*0.01,0)</f>
        <v>18</v>
      </c>
      <c r="N416" s="9"/>
    </row>
    <row r="417" spans="1:14">
      <c r="A417" s="9">
        <v>415</v>
      </c>
      <c r="B417" s="9">
        <v>11486</v>
      </c>
      <c r="C417" s="9" t="s">
        <v>622</v>
      </c>
      <c r="D417" s="9">
        <v>709</v>
      </c>
      <c r="E417" s="9" t="s">
        <v>26</v>
      </c>
      <c r="F417" s="9" t="s">
        <v>204</v>
      </c>
      <c r="G417" s="9">
        <v>1616.2</v>
      </c>
      <c r="H417" s="9">
        <v>2101</v>
      </c>
      <c r="I417" s="9">
        <v>1746.81</v>
      </c>
      <c r="J417" s="10">
        <f t="shared" si="18"/>
        <v>1.08081301819082</v>
      </c>
      <c r="K417" s="9" t="s">
        <v>18</v>
      </c>
      <c r="L417" s="9" t="str">
        <f>VLOOKUP(D:D,门店完成情况!B:J,9,0)</f>
        <v>基础档</v>
      </c>
      <c r="M417" s="9">
        <f>ROUND(I417*0.01,0)</f>
        <v>17</v>
      </c>
      <c r="N417" s="9"/>
    </row>
    <row r="418" spans="1:14">
      <c r="A418" s="9">
        <v>416</v>
      </c>
      <c r="B418" s="9">
        <v>4562</v>
      </c>
      <c r="C418" s="9" t="s">
        <v>623</v>
      </c>
      <c r="D418" s="9">
        <v>107658</v>
      </c>
      <c r="E418" s="9" t="s">
        <v>50</v>
      </c>
      <c r="F418" s="9" t="s">
        <v>152</v>
      </c>
      <c r="G418" s="9">
        <v>551.3</v>
      </c>
      <c r="H418" s="9">
        <v>716.6</v>
      </c>
      <c r="I418" s="9">
        <v>482.3</v>
      </c>
      <c r="J418" s="10">
        <f t="shared" si="18"/>
        <v>0.874841284237257</v>
      </c>
      <c r="K418" s="9" t="s">
        <v>13</v>
      </c>
      <c r="L418" s="9" t="str">
        <f>VLOOKUP(D:D,门店完成情况!B:J,9,0)</f>
        <v>未完成</v>
      </c>
      <c r="M418" s="9"/>
      <c r="N418" s="12">
        <v>30</v>
      </c>
    </row>
    <row r="419" spans="1:14">
      <c r="A419" s="9">
        <v>417</v>
      </c>
      <c r="B419" s="9">
        <v>7388</v>
      </c>
      <c r="C419" s="9" t="s">
        <v>624</v>
      </c>
      <c r="D419" s="9">
        <v>107658</v>
      </c>
      <c r="E419" s="9" t="s">
        <v>50</v>
      </c>
      <c r="F419" s="9" t="s">
        <v>150</v>
      </c>
      <c r="G419" s="9">
        <v>496</v>
      </c>
      <c r="H419" s="9">
        <v>644.9</v>
      </c>
      <c r="I419" s="9">
        <v>531</v>
      </c>
      <c r="J419" s="10">
        <f t="shared" si="18"/>
        <v>1.07056451612903</v>
      </c>
      <c r="K419" s="9" t="s">
        <v>18</v>
      </c>
      <c r="L419" s="9" t="str">
        <f>VLOOKUP(D:D,门店完成情况!B:J,9,0)</f>
        <v>未完成</v>
      </c>
      <c r="M419" s="9"/>
      <c r="N419" s="9"/>
    </row>
    <row r="420" spans="1:14">
      <c r="A420" s="9">
        <v>418</v>
      </c>
      <c r="B420" s="9">
        <v>12468</v>
      </c>
      <c r="C420" s="9" t="s">
        <v>625</v>
      </c>
      <c r="D420" s="9">
        <v>107658</v>
      </c>
      <c r="E420" s="9" t="s">
        <v>50</v>
      </c>
      <c r="F420" s="9" t="s">
        <v>156</v>
      </c>
      <c r="G420" s="9">
        <v>275.6</v>
      </c>
      <c r="H420" s="9">
        <v>358.3</v>
      </c>
      <c r="I420" s="9">
        <v>490</v>
      </c>
      <c r="J420" s="10">
        <f t="shared" si="18"/>
        <v>1.77793904208999</v>
      </c>
      <c r="K420" s="9" t="s">
        <v>23</v>
      </c>
      <c r="L420" s="9" t="str">
        <f>VLOOKUP(D:D,门店完成情况!B:J,9,0)</f>
        <v>未完成</v>
      </c>
      <c r="M420" s="9"/>
      <c r="N420" s="9"/>
    </row>
    <row r="421" spans="1:14">
      <c r="A421" s="9">
        <v>419</v>
      </c>
      <c r="B421" s="9">
        <v>12511</v>
      </c>
      <c r="C421" s="9" t="s">
        <v>626</v>
      </c>
      <c r="D421" s="9">
        <v>107658</v>
      </c>
      <c r="E421" s="9" t="s">
        <v>50</v>
      </c>
      <c r="F421" s="9" t="s">
        <v>156</v>
      </c>
      <c r="G421" s="9">
        <v>275.6</v>
      </c>
      <c r="H421" s="9">
        <v>358.3</v>
      </c>
      <c r="I421" s="9">
        <v>91</v>
      </c>
      <c r="J421" s="10">
        <f t="shared" si="18"/>
        <v>0.330188679245283</v>
      </c>
      <c r="K421" s="9" t="s">
        <v>13</v>
      </c>
      <c r="L421" s="9" t="str">
        <f>VLOOKUP(D:D,门店完成情况!B:J,9,0)</f>
        <v>未完成</v>
      </c>
      <c r="M421" s="9"/>
      <c r="N421" s="11">
        <v>15</v>
      </c>
    </row>
    <row r="422" spans="1:14">
      <c r="A422" s="9">
        <v>420</v>
      </c>
      <c r="B422" s="9">
        <v>4325</v>
      </c>
      <c r="C422" s="9" t="s">
        <v>627</v>
      </c>
      <c r="D422" s="9">
        <v>730</v>
      </c>
      <c r="E422" s="9" t="s">
        <v>19</v>
      </c>
      <c r="F422" s="9" t="s">
        <v>150</v>
      </c>
      <c r="G422" s="9">
        <v>1025</v>
      </c>
      <c r="H422" s="9">
        <v>1336</v>
      </c>
      <c r="I422" s="9">
        <v>1416.01</v>
      </c>
      <c r="J422" s="10">
        <f t="shared" si="18"/>
        <v>1.38147317073171</v>
      </c>
      <c r="K422" s="9" t="s">
        <v>23</v>
      </c>
      <c r="L422" s="9" t="str">
        <f>VLOOKUP(D:D,门店完成情况!B:J,9,0)</f>
        <v>基础档</v>
      </c>
      <c r="M422" s="9">
        <f t="shared" ref="M422:M429" si="20">ROUND(I422*0.01,0)</f>
        <v>14</v>
      </c>
      <c r="N422" s="9"/>
    </row>
    <row r="423" spans="1:14">
      <c r="A423" s="9">
        <v>421</v>
      </c>
      <c r="B423" s="9">
        <v>6810</v>
      </c>
      <c r="C423" s="9" t="s">
        <v>628</v>
      </c>
      <c r="D423" s="9">
        <v>730</v>
      </c>
      <c r="E423" s="9" t="s">
        <v>19</v>
      </c>
      <c r="F423" s="9" t="s">
        <v>152</v>
      </c>
      <c r="G423" s="9">
        <v>1143</v>
      </c>
      <c r="H423" s="9">
        <v>1485</v>
      </c>
      <c r="I423" s="9">
        <v>1359.01</v>
      </c>
      <c r="J423" s="10">
        <f t="shared" si="18"/>
        <v>1.18898512685914</v>
      </c>
      <c r="K423" s="9" t="s">
        <v>18</v>
      </c>
      <c r="L423" s="9" t="str">
        <f>VLOOKUP(D:D,门店完成情况!B:J,9,0)</f>
        <v>基础档</v>
      </c>
      <c r="M423" s="9">
        <f t="shared" si="20"/>
        <v>14</v>
      </c>
      <c r="N423" s="9"/>
    </row>
    <row r="424" spans="1:14">
      <c r="A424" s="9">
        <v>422</v>
      </c>
      <c r="B424" s="9">
        <v>8038</v>
      </c>
      <c r="C424" s="9" t="s">
        <v>629</v>
      </c>
      <c r="D424" s="9">
        <v>730</v>
      </c>
      <c r="E424" s="9" t="s">
        <v>19</v>
      </c>
      <c r="F424" s="9" t="s">
        <v>152</v>
      </c>
      <c r="G424" s="9">
        <v>1143</v>
      </c>
      <c r="H424" s="9">
        <v>1485</v>
      </c>
      <c r="I424" s="9">
        <v>1290</v>
      </c>
      <c r="J424" s="10">
        <f t="shared" si="18"/>
        <v>1.12860892388451</v>
      </c>
      <c r="K424" s="9" t="s">
        <v>18</v>
      </c>
      <c r="L424" s="9" t="str">
        <f>VLOOKUP(D:D,门店完成情况!B:J,9,0)</f>
        <v>基础档</v>
      </c>
      <c r="M424" s="9">
        <f t="shared" si="20"/>
        <v>13</v>
      </c>
      <c r="N424" s="9"/>
    </row>
    <row r="425" spans="1:14">
      <c r="A425" s="9">
        <v>423</v>
      </c>
      <c r="B425" s="9">
        <v>8338</v>
      </c>
      <c r="C425" s="9" t="s">
        <v>630</v>
      </c>
      <c r="D425" s="9">
        <v>730</v>
      </c>
      <c r="E425" s="9" t="s">
        <v>19</v>
      </c>
      <c r="F425" s="9" t="s">
        <v>182</v>
      </c>
      <c r="G425" s="9">
        <v>1372</v>
      </c>
      <c r="H425" s="9">
        <v>1782</v>
      </c>
      <c r="I425" s="9">
        <v>1475.12</v>
      </c>
      <c r="J425" s="10">
        <f t="shared" si="18"/>
        <v>1.07516034985423</v>
      </c>
      <c r="K425" s="9" t="s">
        <v>18</v>
      </c>
      <c r="L425" s="9" t="str">
        <f>VLOOKUP(D:D,门店完成情况!B:J,9,0)</f>
        <v>基础档</v>
      </c>
      <c r="M425" s="9">
        <f t="shared" si="20"/>
        <v>15</v>
      </c>
      <c r="N425" s="9"/>
    </row>
    <row r="426" spans="1:14">
      <c r="A426" s="9">
        <v>424</v>
      </c>
      <c r="B426" s="9">
        <v>11596</v>
      </c>
      <c r="C426" s="9" t="s">
        <v>631</v>
      </c>
      <c r="D426" s="9">
        <v>730</v>
      </c>
      <c r="E426" s="9" t="s">
        <v>19</v>
      </c>
      <c r="F426" s="9" t="s">
        <v>152</v>
      </c>
      <c r="G426" s="9">
        <v>685.8</v>
      </c>
      <c r="H426" s="9">
        <v>891.5</v>
      </c>
      <c r="I426" s="9">
        <v>818</v>
      </c>
      <c r="J426" s="10">
        <f t="shared" si="18"/>
        <v>1.19276757072033</v>
      </c>
      <c r="K426" s="9" t="s">
        <v>18</v>
      </c>
      <c r="L426" s="9" t="str">
        <f>VLOOKUP(D:D,门店完成情况!B:J,9,0)</f>
        <v>基础档</v>
      </c>
      <c r="M426" s="9">
        <f t="shared" si="20"/>
        <v>8</v>
      </c>
      <c r="N426" s="9"/>
    </row>
    <row r="427" spans="1:14">
      <c r="A427" s="9">
        <v>425</v>
      </c>
      <c r="B427" s="9">
        <v>4330</v>
      </c>
      <c r="C427" s="9" t="s">
        <v>632</v>
      </c>
      <c r="D427" s="9">
        <v>514</v>
      </c>
      <c r="E427" s="9" t="s">
        <v>101</v>
      </c>
      <c r="F427" s="9" t="s">
        <v>152</v>
      </c>
      <c r="G427" s="9">
        <v>1919.8</v>
      </c>
      <c r="H427" s="9">
        <v>2495.9</v>
      </c>
      <c r="I427" s="9">
        <v>1935.7</v>
      </c>
      <c r="J427" s="10">
        <f t="shared" si="18"/>
        <v>1.00828211272007</v>
      </c>
      <c r="K427" s="9" t="s">
        <v>18</v>
      </c>
      <c r="L427" s="9" t="str">
        <f>VLOOKUP(D:D,门店完成情况!B:J,9,0)</f>
        <v>基础档</v>
      </c>
      <c r="M427" s="9">
        <f t="shared" si="20"/>
        <v>19</v>
      </c>
      <c r="N427" s="9"/>
    </row>
    <row r="428" spans="1:14">
      <c r="A428" s="9">
        <v>426</v>
      </c>
      <c r="B428" s="9">
        <v>5406</v>
      </c>
      <c r="C428" s="9" t="s">
        <v>633</v>
      </c>
      <c r="D428" s="9">
        <v>514</v>
      </c>
      <c r="E428" s="9" t="s">
        <v>101</v>
      </c>
      <c r="F428" s="9" t="s">
        <v>150</v>
      </c>
      <c r="G428" s="9">
        <v>1439.9</v>
      </c>
      <c r="H428" s="9">
        <v>1871.8</v>
      </c>
      <c r="I428" s="9">
        <v>1517</v>
      </c>
      <c r="J428" s="10">
        <f t="shared" si="18"/>
        <v>1.05354538509619</v>
      </c>
      <c r="K428" s="9" t="s">
        <v>18</v>
      </c>
      <c r="L428" s="9" t="str">
        <f>VLOOKUP(D:D,门店完成情况!B:J,9,0)</f>
        <v>基础档</v>
      </c>
      <c r="M428" s="9">
        <f t="shared" si="20"/>
        <v>15</v>
      </c>
      <c r="N428" s="9"/>
    </row>
    <row r="429" spans="1:14">
      <c r="A429" s="9">
        <v>427</v>
      </c>
      <c r="B429" s="9">
        <v>12338</v>
      </c>
      <c r="C429" s="9" t="s">
        <v>634</v>
      </c>
      <c r="D429" s="9">
        <v>514</v>
      </c>
      <c r="E429" s="9" t="s">
        <v>101</v>
      </c>
      <c r="F429" s="9" t="s">
        <v>152</v>
      </c>
      <c r="G429" s="9">
        <v>1279.9</v>
      </c>
      <c r="H429" s="9">
        <v>1663.8</v>
      </c>
      <c r="I429" s="9">
        <v>1405.6</v>
      </c>
      <c r="J429" s="10">
        <f t="shared" si="18"/>
        <v>1.09821079771857</v>
      </c>
      <c r="K429" s="9" t="s">
        <v>18</v>
      </c>
      <c r="L429" s="9" t="str">
        <f>VLOOKUP(D:D,门店完成情况!B:J,9,0)</f>
        <v>基础档</v>
      </c>
      <c r="M429" s="9">
        <f t="shared" si="20"/>
        <v>14</v>
      </c>
      <c r="N429" s="9"/>
    </row>
    <row r="430" spans="1:14">
      <c r="A430" s="9">
        <v>428</v>
      </c>
      <c r="B430" s="9">
        <v>5954</v>
      </c>
      <c r="C430" s="9" t="s">
        <v>635</v>
      </c>
      <c r="D430" s="9">
        <v>108656</v>
      </c>
      <c r="E430" s="9" t="s">
        <v>104</v>
      </c>
      <c r="F430" s="9" t="s">
        <v>182</v>
      </c>
      <c r="G430" s="9">
        <v>811</v>
      </c>
      <c r="H430" s="9">
        <v>1054.5</v>
      </c>
      <c r="I430" s="9">
        <v>1901.51</v>
      </c>
      <c r="J430" s="10">
        <f t="shared" si="18"/>
        <v>2.34464858199753</v>
      </c>
      <c r="K430" s="9" t="s">
        <v>23</v>
      </c>
      <c r="L430" s="9" t="str">
        <f>VLOOKUP(D:D,门店完成情况!B:J,9,0)</f>
        <v>挑战档</v>
      </c>
      <c r="M430" s="9">
        <f>ROUND(I430*0.02,0)</f>
        <v>38</v>
      </c>
      <c r="N430" s="9"/>
    </row>
    <row r="431" spans="1:14">
      <c r="A431" s="9">
        <v>429</v>
      </c>
      <c r="B431" s="9">
        <v>8489</v>
      </c>
      <c r="C431" s="9" t="s">
        <v>636</v>
      </c>
      <c r="D431" s="9">
        <v>108656</v>
      </c>
      <c r="E431" s="9" t="s">
        <v>104</v>
      </c>
      <c r="F431" s="9" t="s">
        <v>264</v>
      </c>
      <c r="G431" s="9">
        <v>676</v>
      </c>
      <c r="H431" s="9">
        <v>880</v>
      </c>
      <c r="I431" s="9">
        <v>644.65</v>
      </c>
      <c r="J431" s="10">
        <f t="shared" si="18"/>
        <v>0.95362426035503</v>
      </c>
      <c r="K431" s="9" t="s">
        <v>13</v>
      </c>
      <c r="L431" s="9" t="str">
        <f>VLOOKUP(D:D,门店完成情况!B:J,9,0)</f>
        <v>挑战档</v>
      </c>
      <c r="M431" s="9">
        <f>ROUND(I431*0.02,0)</f>
        <v>13</v>
      </c>
      <c r="N431" s="12">
        <v>30</v>
      </c>
    </row>
    <row r="432" spans="1:14">
      <c r="A432" s="9">
        <v>430</v>
      </c>
      <c r="B432" s="9">
        <v>12555</v>
      </c>
      <c r="C432" s="9" t="s">
        <v>637</v>
      </c>
      <c r="D432" s="9">
        <v>108656</v>
      </c>
      <c r="E432" s="9" t="s">
        <v>104</v>
      </c>
      <c r="F432" s="9" t="s">
        <v>204</v>
      </c>
      <c r="G432" s="9">
        <v>407</v>
      </c>
      <c r="H432" s="9">
        <v>527.3</v>
      </c>
      <c r="I432" s="9">
        <v>190.35</v>
      </c>
      <c r="J432" s="10">
        <f t="shared" si="18"/>
        <v>0.467690417690418</v>
      </c>
      <c r="K432" s="9" t="s">
        <v>13</v>
      </c>
      <c r="L432" s="9" t="str">
        <f>VLOOKUP(D:D,门店完成情况!B:J,9,0)</f>
        <v>挑战档</v>
      </c>
      <c r="M432" s="9">
        <f>ROUND(I432*0.02,0)</f>
        <v>4</v>
      </c>
      <c r="N432" s="12">
        <v>30</v>
      </c>
    </row>
    <row r="433" spans="1:14">
      <c r="A433" s="9">
        <v>431</v>
      </c>
      <c r="B433" s="9">
        <v>4196</v>
      </c>
      <c r="C433" s="9" t="s">
        <v>638</v>
      </c>
      <c r="D433" s="9">
        <v>102567</v>
      </c>
      <c r="E433" s="9" t="s">
        <v>103</v>
      </c>
      <c r="F433" s="9" t="s">
        <v>150</v>
      </c>
      <c r="G433" s="9">
        <v>664</v>
      </c>
      <c r="H433" s="9">
        <v>863</v>
      </c>
      <c r="I433" s="9">
        <v>897.6</v>
      </c>
      <c r="J433" s="10">
        <f t="shared" si="18"/>
        <v>1.35180722891566</v>
      </c>
      <c r="K433" s="9" t="s">
        <v>23</v>
      </c>
      <c r="L433" s="9" t="str">
        <f>VLOOKUP(D:D,门店完成情况!B:J,9,0)</f>
        <v>基础档</v>
      </c>
      <c r="M433" s="9">
        <f>ROUND(I433*0.01,0)</f>
        <v>9</v>
      </c>
      <c r="N433" s="9"/>
    </row>
    <row r="434" spans="1:14">
      <c r="A434" s="9">
        <v>432</v>
      </c>
      <c r="B434" s="9">
        <v>6251</v>
      </c>
      <c r="C434" s="9" t="s">
        <v>639</v>
      </c>
      <c r="D434" s="9">
        <v>102567</v>
      </c>
      <c r="E434" s="9" t="s">
        <v>103</v>
      </c>
      <c r="F434" s="9" t="s">
        <v>152</v>
      </c>
      <c r="G434" s="9">
        <v>738</v>
      </c>
      <c r="H434" s="9">
        <v>959</v>
      </c>
      <c r="I434" s="9">
        <v>639.3</v>
      </c>
      <c r="J434" s="10">
        <f t="shared" si="18"/>
        <v>0.866260162601626</v>
      </c>
      <c r="K434" s="9" t="s">
        <v>13</v>
      </c>
      <c r="L434" s="9" t="str">
        <f>VLOOKUP(D:D,门店完成情况!B:J,9,0)</f>
        <v>基础档</v>
      </c>
      <c r="M434" s="9">
        <f>ROUND(I434*0.01,0)</f>
        <v>6</v>
      </c>
      <c r="N434" s="12">
        <v>30</v>
      </c>
    </row>
    <row r="435" spans="1:14">
      <c r="A435" s="9">
        <v>433</v>
      </c>
      <c r="B435" s="9">
        <v>12556</v>
      </c>
      <c r="C435" s="9" t="s">
        <v>640</v>
      </c>
      <c r="D435" s="9">
        <v>102567</v>
      </c>
      <c r="E435" s="9" t="s">
        <v>103</v>
      </c>
      <c r="F435" s="9" t="s">
        <v>152</v>
      </c>
      <c r="G435" s="9">
        <v>442.9</v>
      </c>
      <c r="H435" s="9">
        <v>576.4</v>
      </c>
      <c r="I435" s="9">
        <v>523.76</v>
      </c>
      <c r="J435" s="10">
        <f t="shared" si="18"/>
        <v>1.18256942876496</v>
      </c>
      <c r="K435" s="9" t="s">
        <v>18</v>
      </c>
      <c r="L435" s="9" t="str">
        <f>VLOOKUP(D:D,门店完成情况!B:J,9,0)</f>
        <v>基础档</v>
      </c>
      <c r="M435" s="9">
        <f>ROUND(I435*0.01,0)</f>
        <v>5</v>
      </c>
      <c r="N435" s="9"/>
    </row>
    <row r="436" spans="1:14">
      <c r="A436" s="9">
        <v>434</v>
      </c>
      <c r="B436" s="9">
        <v>5408</v>
      </c>
      <c r="C436" s="9" t="s">
        <v>641</v>
      </c>
      <c r="D436" s="9">
        <v>387</v>
      </c>
      <c r="E436" s="9" t="s">
        <v>59</v>
      </c>
      <c r="F436" s="9" t="s">
        <v>150</v>
      </c>
      <c r="G436" s="9">
        <v>1324.16</v>
      </c>
      <c r="H436" s="9">
        <v>1721.39</v>
      </c>
      <c r="I436" s="9">
        <v>1235.65</v>
      </c>
      <c r="J436" s="10">
        <f t="shared" si="18"/>
        <v>0.933157624456259</v>
      </c>
      <c r="K436" s="9" t="s">
        <v>13</v>
      </c>
      <c r="L436" s="9" t="str">
        <f>VLOOKUP(D:D,门店完成情况!B:J,9,0)</f>
        <v>未完成</v>
      </c>
      <c r="M436" s="9"/>
      <c r="N436" s="12">
        <v>30</v>
      </c>
    </row>
    <row r="437" spans="1:14">
      <c r="A437" s="9">
        <v>435</v>
      </c>
      <c r="B437" s="9">
        <v>5701</v>
      </c>
      <c r="C437" s="9" t="s">
        <v>642</v>
      </c>
      <c r="D437" s="9">
        <v>387</v>
      </c>
      <c r="E437" s="9" t="s">
        <v>59</v>
      </c>
      <c r="F437" s="9" t="s">
        <v>152</v>
      </c>
      <c r="G437" s="9">
        <v>1471.28</v>
      </c>
      <c r="H437" s="9">
        <v>1912.65</v>
      </c>
      <c r="I437" s="9">
        <v>936.41</v>
      </c>
      <c r="J437" s="10">
        <f t="shared" si="18"/>
        <v>0.636459409493774</v>
      </c>
      <c r="K437" s="9" t="s">
        <v>13</v>
      </c>
      <c r="L437" s="9" t="str">
        <f>VLOOKUP(D:D,门店完成情况!B:J,9,0)</f>
        <v>未完成</v>
      </c>
      <c r="M437" s="9"/>
      <c r="N437" s="12">
        <v>30</v>
      </c>
    </row>
    <row r="438" spans="1:14">
      <c r="A438" s="9">
        <v>436</v>
      </c>
      <c r="B438" s="9">
        <v>10856</v>
      </c>
      <c r="C438" s="9" t="s">
        <v>643</v>
      </c>
      <c r="D438" s="9">
        <v>387</v>
      </c>
      <c r="E438" s="9" t="s">
        <v>59</v>
      </c>
      <c r="F438" s="9" t="s">
        <v>152</v>
      </c>
      <c r="G438" s="9">
        <v>1471.28</v>
      </c>
      <c r="H438" s="9">
        <v>1912.65</v>
      </c>
      <c r="I438" s="9">
        <v>710</v>
      </c>
      <c r="J438" s="10">
        <f t="shared" si="18"/>
        <v>0.4825729976619</v>
      </c>
      <c r="K438" s="9" t="s">
        <v>13</v>
      </c>
      <c r="L438" s="9" t="str">
        <f>VLOOKUP(D:D,门店完成情况!B:J,9,0)</f>
        <v>未完成</v>
      </c>
      <c r="M438" s="9"/>
      <c r="N438" s="12">
        <v>30</v>
      </c>
    </row>
    <row r="439" spans="1:14">
      <c r="A439" s="9">
        <v>437</v>
      </c>
      <c r="B439" s="9">
        <v>12484</v>
      </c>
      <c r="C439" s="9" t="s">
        <v>644</v>
      </c>
      <c r="D439" s="9">
        <v>387</v>
      </c>
      <c r="E439" s="9" t="s">
        <v>59</v>
      </c>
      <c r="F439" s="9" t="s">
        <v>156</v>
      </c>
      <c r="G439" s="9">
        <v>588.54</v>
      </c>
      <c r="H439" s="9">
        <v>765.09</v>
      </c>
      <c r="I439" s="9">
        <v>1355.05</v>
      </c>
      <c r="J439" s="10">
        <f t="shared" si="18"/>
        <v>2.30239236075713</v>
      </c>
      <c r="K439" s="9" t="s">
        <v>23</v>
      </c>
      <c r="L439" s="9" t="str">
        <f>VLOOKUP(D:D,门店完成情况!B:J,9,0)</f>
        <v>未完成</v>
      </c>
      <c r="M439" s="9"/>
      <c r="N439" s="9"/>
    </row>
    <row r="440" spans="1:14">
      <c r="A440" s="9">
        <v>438</v>
      </c>
      <c r="B440" s="9">
        <v>12214</v>
      </c>
      <c r="C440" s="9" t="s">
        <v>645</v>
      </c>
      <c r="D440" s="9">
        <v>387</v>
      </c>
      <c r="E440" s="9" t="s">
        <v>59</v>
      </c>
      <c r="F440" s="9" t="s">
        <v>156</v>
      </c>
      <c r="G440" s="9">
        <v>735.64</v>
      </c>
      <c r="H440" s="9">
        <v>956.32</v>
      </c>
      <c r="I440" s="9">
        <v>586</v>
      </c>
      <c r="J440" s="10">
        <f t="shared" si="18"/>
        <v>0.796585286281333</v>
      </c>
      <c r="K440" s="9" t="s">
        <v>13</v>
      </c>
      <c r="L440" s="9" t="str">
        <f>VLOOKUP(D:D,门店完成情况!B:J,9,0)</f>
        <v>未完成</v>
      </c>
      <c r="M440" s="9"/>
      <c r="N440" s="11">
        <v>15</v>
      </c>
    </row>
    <row r="441" spans="1:14">
      <c r="A441" s="9">
        <v>439</v>
      </c>
      <c r="B441" s="9">
        <v>8940</v>
      </c>
      <c r="C441" s="9" t="s">
        <v>646</v>
      </c>
      <c r="D441" s="9">
        <v>377</v>
      </c>
      <c r="E441" s="9" t="s">
        <v>63</v>
      </c>
      <c r="F441" s="9" t="s">
        <v>150</v>
      </c>
      <c r="G441" s="9">
        <v>1401.7</v>
      </c>
      <c r="H441" s="9">
        <v>1822.3</v>
      </c>
      <c r="I441" s="9">
        <v>1470.95</v>
      </c>
      <c r="J441" s="10">
        <f t="shared" si="18"/>
        <v>1.0494042947849</v>
      </c>
      <c r="K441" s="9" t="s">
        <v>18</v>
      </c>
      <c r="L441" s="9" t="str">
        <f>VLOOKUP(D:D,门店完成情况!B:J,9,0)</f>
        <v>基础档</v>
      </c>
      <c r="M441" s="9">
        <f t="shared" ref="M441:M447" si="21">ROUND(I441*0.01,0)</f>
        <v>15</v>
      </c>
      <c r="N441" s="9"/>
    </row>
    <row r="442" spans="1:14">
      <c r="A442" s="9">
        <v>440</v>
      </c>
      <c r="B442" s="9">
        <v>11323</v>
      </c>
      <c r="C442" s="9" t="s">
        <v>647</v>
      </c>
      <c r="D442" s="9">
        <v>377</v>
      </c>
      <c r="E442" s="9" t="s">
        <v>63</v>
      </c>
      <c r="F442" s="9" t="s">
        <v>152</v>
      </c>
      <c r="G442" s="9">
        <v>1557.5</v>
      </c>
      <c r="H442" s="9">
        <v>2024.7</v>
      </c>
      <c r="I442" s="9">
        <v>1951</v>
      </c>
      <c r="J442" s="10">
        <f t="shared" si="18"/>
        <v>1.25264847512039</v>
      </c>
      <c r="K442" s="9" t="s">
        <v>18</v>
      </c>
      <c r="L442" s="9" t="str">
        <f>VLOOKUP(D:D,门店完成情况!B:J,9,0)</f>
        <v>基础档</v>
      </c>
      <c r="M442" s="9">
        <f t="shared" si="21"/>
        <v>20</v>
      </c>
      <c r="N442" s="9"/>
    </row>
    <row r="443" spans="1:14">
      <c r="A443" s="9">
        <v>441</v>
      </c>
      <c r="B443" s="9">
        <v>12498</v>
      </c>
      <c r="C443" s="9" t="s">
        <v>648</v>
      </c>
      <c r="D443" s="9">
        <v>377</v>
      </c>
      <c r="E443" s="9" t="s">
        <v>63</v>
      </c>
      <c r="F443" s="9" t="s">
        <v>649</v>
      </c>
      <c r="G443" s="9">
        <v>778.8</v>
      </c>
      <c r="H443" s="9">
        <v>1012.4</v>
      </c>
      <c r="I443" s="9">
        <v>411.8</v>
      </c>
      <c r="J443" s="10">
        <f t="shared" si="18"/>
        <v>0.528762198253724</v>
      </c>
      <c r="K443" s="9" t="s">
        <v>13</v>
      </c>
      <c r="L443" s="9" t="str">
        <f>VLOOKUP(D:D,门店完成情况!B:J,9,0)</f>
        <v>基础档</v>
      </c>
      <c r="M443" s="9">
        <f t="shared" si="21"/>
        <v>4</v>
      </c>
      <c r="N443" s="11">
        <v>15</v>
      </c>
    </row>
    <row r="444" spans="1:14">
      <c r="A444" s="9">
        <v>442</v>
      </c>
      <c r="B444" s="9">
        <v>12464</v>
      </c>
      <c r="C444" s="9" t="s">
        <v>650</v>
      </c>
      <c r="D444" s="9">
        <v>377</v>
      </c>
      <c r="E444" s="9" t="s">
        <v>63</v>
      </c>
      <c r="F444" s="9" t="s">
        <v>649</v>
      </c>
      <c r="G444" s="9">
        <v>778.8</v>
      </c>
      <c r="H444" s="9">
        <v>1012.4</v>
      </c>
      <c r="I444" s="9">
        <v>943</v>
      </c>
      <c r="J444" s="10">
        <f t="shared" si="18"/>
        <v>1.21083718541346</v>
      </c>
      <c r="K444" s="9" t="s">
        <v>18</v>
      </c>
      <c r="L444" s="9" t="str">
        <f>VLOOKUP(D:D,门店完成情况!B:J,9,0)</f>
        <v>基础档</v>
      </c>
      <c r="M444" s="9">
        <f t="shared" si="21"/>
        <v>9</v>
      </c>
      <c r="N444" s="9"/>
    </row>
    <row r="445" spans="1:14">
      <c r="A445" s="9">
        <v>443</v>
      </c>
      <c r="B445" s="9">
        <v>9112</v>
      </c>
      <c r="C445" s="9" t="s">
        <v>651</v>
      </c>
      <c r="D445" s="9">
        <v>371</v>
      </c>
      <c r="E445" s="9" t="s">
        <v>102</v>
      </c>
      <c r="F445" s="9" t="s">
        <v>150</v>
      </c>
      <c r="G445" s="9">
        <v>726.28</v>
      </c>
      <c r="H445" s="9">
        <v>944.2</v>
      </c>
      <c r="I445" s="9">
        <v>1299.8</v>
      </c>
      <c r="J445" s="10">
        <f t="shared" si="18"/>
        <v>1.78966789667897</v>
      </c>
      <c r="K445" s="9" t="s">
        <v>23</v>
      </c>
      <c r="L445" s="9" t="str">
        <f>VLOOKUP(D:D,门店完成情况!B:J,9,0)</f>
        <v>基础档</v>
      </c>
      <c r="M445" s="9">
        <f t="shared" si="21"/>
        <v>13</v>
      </c>
      <c r="N445" s="9"/>
    </row>
    <row r="446" spans="1:14">
      <c r="A446" s="9">
        <v>444</v>
      </c>
      <c r="B446" s="9">
        <v>11388</v>
      </c>
      <c r="C446" s="9" t="s">
        <v>652</v>
      </c>
      <c r="D446" s="9">
        <v>371</v>
      </c>
      <c r="E446" s="9" t="s">
        <v>102</v>
      </c>
      <c r="F446" s="9" t="s">
        <v>152</v>
      </c>
      <c r="G446" s="9">
        <v>653.652</v>
      </c>
      <c r="H446" s="9">
        <v>849.78</v>
      </c>
      <c r="I446" s="9">
        <v>631.9</v>
      </c>
      <c r="J446" s="10">
        <f t="shared" si="18"/>
        <v>0.966722353790702</v>
      </c>
      <c r="K446" s="9" t="s">
        <v>13</v>
      </c>
      <c r="L446" s="9" t="str">
        <f>VLOOKUP(D:D,门店完成情况!B:J,9,0)</f>
        <v>基础档</v>
      </c>
      <c r="M446" s="9">
        <f t="shared" si="21"/>
        <v>6</v>
      </c>
      <c r="N446" s="12">
        <v>30</v>
      </c>
    </row>
    <row r="447" spans="1:14">
      <c r="A447" s="9">
        <v>445</v>
      </c>
      <c r="B447" s="9">
        <v>12682</v>
      </c>
      <c r="C447" s="9" t="s">
        <v>653</v>
      </c>
      <c r="D447" s="9">
        <v>371</v>
      </c>
      <c r="E447" s="9" t="s">
        <v>102</v>
      </c>
      <c r="F447" s="9" t="s">
        <v>654</v>
      </c>
      <c r="G447" s="9">
        <v>435.768</v>
      </c>
      <c r="H447" s="9">
        <v>566.52</v>
      </c>
      <c r="I447" s="9">
        <v>211</v>
      </c>
      <c r="J447" s="10">
        <f t="shared" si="18"/>
        <v>0.484202603220062</v>
      </c>
      <c r="K447" s="9" t="s">
        <v>13</v>
      </c>
      <c r="L447" s="9" t="str">
        <f>VLOOKUP(D:D,门店完成情况!B:J,9,0)</f>
        <v>基础档</v>
      </c>
      <c r="M447" s="9">
        <f t="shared" si="21"/>
        <v>2</v>
      </c>
      <c r="N447" s="11">
        <v>15</v>
      </c>
    </row>
    <row r="448" spans="1:14">
      <c r="A448" s="9">
        <v>446</v>
      </c>
      <c r="B448" s="9">
        <v>11231</v>
      </c>
      <c r="C448" s="9" t="s">
        <v>655</v>
      </c>
      <c r="D448" s="9">
        <v>359</v>
      </c>
      <c r="E448" s="9" t="s">
        <v>31</v>
      </c>
      <c r="F448" s="9" t="s">
        <v>150</v>
      </c>
      <c r="G448" s="9">
        <v>1574.7</v>
      </c>
      <c r="H448" s="9">
        <v>1887</v>
      </c>
      <c r="I448" s="9">
        <v>2034.15</v>
      </c>
      <c r="J448" s="10">
        <f t="shared" si="18"/>
        <v>1.29176986092589</v>
      </c>
      <c r="K448" s="9" t="s">
        <v>23</v>
      </c>
      <c r="L448" s="9" t="str">
        <f>VLOOKUP(D:D,门店完成情况!B:J,9,0)</f>
        <v>挑战档</v>
      </c>
      <c r="M448" s="9">
        <f>ROUND(I448*0.02,0)</f>
        <v>41</v>
      </c>
      <c r="N448" s="9"/>
    </row>
    <row r="449" spans="1:14">
      <c r="A449" s="9">
        <v>447</v>
      </c>
      <c r="B449" s="9">
        <v>12052</v>
      </c>
      <c r="C449" s="9" t="s">
        <v>656</v>
      </c>
      <c r="D449" s="9">
        <v>359</v>
      </c>
      <c r="E449" s="9" t="s">
        <v>31</v>
      </c>
      <c r="F449" s="9" t="s">
        <v>152</v>
      </c>
      <c r="G449" s="9">
        <v>922</v>
      </c>
      <c r="H449" s="9">
        <v>1269</v>
      </c>
      <c r="I449" s="9">
        <v>1270.4</v>
      </c>
      <c r="J449" s="10">
        <f t="shared" si="18"/>
        <v>1.37787418655098</v>
      </c>
      <c r="K449" s="9" t="s">
        <v>23</v>
      </c>
      <c r="L449" s="9" t="str">
        <f>VLOOKUP(D:D,门店完成情况!B:J,9,0)</f>
        <v>挑战档</v>
      </c>
      <c r="M449" s="9">
        <f>ROUND(I449*0.02,0)</f>
        <v>25</v>
      </c>
      <c r="N449" s="9"/>
    </row>
    <row r="450" spans="1:14">
      <c r="A450" s="9">
        <v>448</v>
      </c>
      <c r="B450" s="9">
        <v>12482</v>
      </c>
      <c r="C450" s="9" t="s">
        <v>657</v>
      </c>
      <c r="D450" s="9">
        <v>359</v>
      </c>
      <c r="E450" s="9" t="s">
        <v>31</v>
      </c>
      <c r="F450" s="9" t="s">
        <v>658</v>
      </c>
      <c r="G450" s="9">
        <v>625.6</v>
      </c>
      <c r="H450" s="9">
        <v>902.9</v>
      </c>
      <c r="I450" s="9">
        <v>1398.44</v>
      </c>
      <c r="J450" s="10">
        <f t="shared" si="18"/>
        <v>2.23535805626598</v>
      </c>
      <c r="K450" s="9" t="s">
        <v>23</v>
      </c>
      <c r="L450" s="9" t="str">
        <f>VLOOKUP(D:D,门店完成情况!B:J,9,0)</f>
        <v>挑战档</v>
      </c>
      <c r="M450" s="9">
        <f>ROUND(I450*0.02,0)</f>
        <v>28</v>
      </c>
      <c r="N450" s="9"/>
    </row>
  </sheetData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22" sqref="N22"/>
    </sheetView>
  </sheetViews>
  <sheetFormatPr defaultColWidth="9" defaultRowHeight="15" customHeight="1"/>
  <cols>
    <col min="2" max="3" width="9" hidden="1" customWidth="1"/>
    <col min="4" max="4" width="16.75" customWidth="1"/>
  </cols>
  <sheetData>
    <row r="1" customHeight="1" spans="1:10">
      <c r="A1" s="1" t="s">
        <v>659</v>
      </c>
      <c r="B1" s="1"/>
      <c r="C1" s="1"/>
      <c r="D1" s="1" t="s">
        <v>660</v>
      </c>
      <c r="E1" s="1" t="s">
        <v>661</v>
      </c>
      <c r="F1" s="1" t="s">
        <v>662</v>
      </c>
      <c r="G1" s="1" t="s">
        <v>663</v>
      </c>
      <c r="H1" s="1" t="s">
        <v>664</v>
      </c>
      <c r="I1" s="1" t="s">
        <v>665</v>
      </c>
      <c r="J1" s="1" t="s">
        <v>666</v>
      </c>
    </row>
    <row r="2" customHeight="1" spans="1:10">
      <c r="A2" s="2">
        <v>158603</v>
      </c>
      <c r="B2" s="2" t="s">
        <v>667</v>
      </c>
      <c r="C2" s="2" t="str">
        <f>A2&amp;B2</f>
        <v>158603,</v>
      </c>
      <c r="D2" s="2" t="s">
        <v>668</v>
      </c>
      <c r="E2" s="2" t="s">
        <v>669</v>
      </c>
      <c r="F2" s="2" t="s">
        <v>670</v>
      </c>
      <c r="G2" s="2" t="s">
        <v>671</v>
      </c>
      <c r="H2" s="2">
        <v>140</v>
      </c>
      <c r="I2" s="3" t="s">
        <v>672</v>
      </c>
      <c r="J2" s="3">
        <v>8</v>
      </c>
    </row>
    <row r="3" customHeight="1" spans="1:10">
      <c r="A3" s="2">
        <v>176958</v>
      </c>
      <c r="B3" s="2" t="s">
        <v>667</v>
      </c>
      <c r="C3" s="2" t="str">
        <f t="shared" ref="C3:C23" si="0">A3&amp;B3</f>
        <v>176958,</v>
      </c>
      <c r="D3" s="2" t="s">
        <v>673</v>
      </c>
      <c r="E3" s="2" t="s">
        <v>674</v>
      </c>
      <c r="F3" s="2" t="s">
        <v>675</v>
      </c>
      <c r="G3" s="2" t="s">
        <v>671</v>
      </c>
      <c r="H3" s="2">
        <v>169</v>
      </c>
      <c r="I3" s="3" t="s">
        <v>672</v>
      </c>
      <c r="J3" s="3">
        <v>10</v>
      </c>
    </row>
    <row r="4" customHeight="1" spans="1:10">
      <c r="A4" s="2">
        <v>163749</v>
      </c>
      <c r="B4" s="2" t="s">
        <v>667</v>
      </c>
      <c r="C4" s="2" t="str">
        <f t="shared" si="0"/>
        <v>163749,</v>
      </c>
      <c r="D4" s="2" t="s">
        <v>676</v>
      </c>
      <c r="E4" s="2" t="s">
        <v>677</v>
      </c>
      <c r="F4" s="2" t="s">
        <v>675</v>
      </c>
      <c r="G4" s="2" t="s">
        <v>678</v>
      </c>
      <c r="H4" s="2">
        <v>258</v>
      </c>
      <c r="I4" s="3" t="s">
        <v>672</v>
      </c>
      <c r="J4" s="3">
        <v>15</v>
      </c>
    </row>
    <row r="5" customHeight="1" spans="1:10">
      <c r="A5" s="2">
        <v>84545</v>
      </c>
      <c r="B5" s="2" t="s">
        <v>667</v>
      </c>
      <c r="C5" s="2" t="str">
        <f t="shared" si="0"/>
        <v>84545,</v>
      </c>
      <c r="D5" s="2" t="s">
        <v>679</v>
      </c>
      <c r="E5" s="2" t="s">
        <v>680</v>
      </c>
      <c r="F5" s="2" t="s">
        <v>670</v>
      </c>
      <c r="G5" s="2" t="s">
        <v>671</v>
      </c>
      <c r="H5" s="2">
        <v>153.8</v>
      </c>
      <c r="I5" s="2"/>
      <c r="J5" s="3">
        <v>5</v>
      </c>
    </row>
    <row r="6" customHeight="1" spans="1:10">
      <c r="A6" s="2">
        <v>84546</v>
      </c>
      <c r="B6" s="2" t="s">
        <v>667</v>
      </c>
      <c r="C6" s="2" t="str">
        <f t="shared" si="0"/>
        <v>84546,</v>
      </c>
      <c r="D6" s="2" t="s">
        <v>681</v>
      </c>
      <c r="E6" s="2" t="s">
        <v>680</v>
      </c>
      <c r="F6" s="2" t="s">
        <v>670</v>
      </c>
      <c r="G6" s="2" t="s">
        <v>671</v>
      </c>
      <c r="H6" s="2">
        <v>143.8</v>
      </c>
      <c r="I6" s="2"/>
      <c r="J6" s="3">
        <v>5</v>
      </c>
    </row>
    <row r="7" customHeight="1" spans="1:10">
      <c r="A7" s="2">
        <v>137250</v>
      </c>
      <c r="B7" s="2" t="s">
        <v>667</v>
      </c>
      <c r="C7" s="2" t="str">
        <f t="shared" si="0"/>
        <v>137250,</v>
      </c>
      <c r="D7" s="2" t="s">
        <v>682</v>
      </c>
      <c r="E7" s="2" t="s">
        <v>683</v>
      </c>
      <c r="F7" s="2" t="s">
        <v>675</v>
      </c>
      <c r="G7" s="2" t="s">
        <v>671</v>
      </c>
      <c r="H7" s="2">
        <v>178</v>
      </c>
      <c r="I7" s="2"/>
      <c r="J7" s="3">
        <v>5</v>
      </c>
    </row>
    <row r="8" customHeight="1" spans="1:10">
      <c r="A8" s="2">
        <v>363</v>
      </c>
      <c r="B8" s="2" t="s">
        <v>667</v>
      </c>
      <c r="C8" s="2" t="str">
        <f t="shared" si="0"/>
        <v>363,</v>
      </c>
      <c r="D8" s="2" t="s">
        <v>684</v>
      </c>
      <c r="E8" s="2" t="s">
        <v>685</v>
      </c>
      <c r="F8" s="2" t="s">
        <v>670</v>
      </c>
      <c r="G8" s="2" t="s">
        <v>671</v>
      </c>
      <c r="H8" s="2">
        <v>22.4</v>
      </c>
      <c r="I8" s="2"/>
      <c r="J8" s="2"/>
    </row>
    <row r="9" customHeight="1" spans="1:10">
      <c r="A9" s="2">
        <v>384</v>
      </c>
      <c r="B9" s="2" t="s">
        <v>667</v>
      </c>
      <c r="C9" s="2" t="str">
        <f t="shared" si="0"/>
        <v>384,</v>
      </c>
      <c r="D9" s="2" t="s">
        <v>681</v>
      </c>
      <c r="E9" s="2" t="s">
        <v>686</v>
      </c>
      <c r="F9" s="2" t="s">
        <v>670</v>
      </c>
      <c r="G9" s="2" t="s">
        <v>687</v>
      </c>
      <c r="H9" s="2">
        <v>51.8</v>
      </c>
      <c r="I9" s="2"/>
      <c r="J9" s="2"/>
    </row>
    <row r="10" customHeight="1" spans="1:10">
      <c r="A10" s="2">
        <v>10968</v>
      </c>
      <c r="B10" s="2" t="s">
        <v>667</v>
      </c>
      <c r="C10" s="2" t="str">
        <f t="shared" si="0"/>
        <v>10968,</v>
      </c>
      <c r="D10" s="2" t="s">
        <v>688</v>
      </c>
      <c r="E10" s="2" t="s">
        <v>689</v>
      </c>
      <c r="F10" s="2" t="s">
        <v>670</v>
      </c>
      <c r="G10" s="2" t="s">
        <v>671</v>
      </c>
      <c r="H10" s="2">
        <v>98.8</v>
      </c>
      <c r="I10" s="2"/>
      <c r="J10" s="2"/>
    </row>
    <row r="11" customHeight="1" spans="1:10">
      <c r="A11" s="2">
        <v>10969</v>
      </c>
      <c r="B11" s="2" t="s">
        <v>667</v>
      </c>
      <c r="C11" s="2" t="str">
        <f t="shared" si="0"/>
        <v>10969,</v>
      </c>
      <c r="D11" s="2" t="s">
        <v>690</v>
      </c>
      <c r="E11" s="2" t="s">
        <v>689</v>
      </c>
      <c r="F11" s="2" t="s">
        <v>670</v>
      </c>
      <c r="G11" s="2" t="s">
        <v>687</v>
      </c>
      <c r="H11" s="2">
        <v>93.2</v>
      </c>
      <c r="I11" s="2"/>
      <c r="J11" s="2"/>
    </row>
    <row r="12" customHeight="1" spans="1:10">
      <c r="A12" s="2">
        <v>11203</v>
      </c>
      <c r="B12" s="2" t="s">
        <v>667</v>
      </c>
      <c r="C12" s="2" t="str">
        <f t="shared" si="0"/>
        <v>11203,</v>
      </c>
      <c r="D12" s="2" t="s">
        <v>691</v>
      </c>
      <c r="E12" s="2" t="s">
        <v>692</v>
      </c>
      <c r="F12" s="2" t="s">
        <v>670</v>
      </c>
      <c r="G12" s="2" t="s">
        <v>671</v>
      </c>
      <c r="H12" s="2">
        <v>56</v>
      </c>
      <c r="I12" s="2"/>
      <c r="J12" s="2"/>
    </row>
    <row r="13" customHeight="1" spans="1:10">
      <c r="A13" s="2">
        <v>16569</v>
      </c>
      <c r="B13" s="2" t="s">
        <v>667</v>
      </c>
      <c r="C13" s="2" t="str">
        <f t="shared" si="0"/>
        <v>16569,</v>
      </c>
      <c r="D13" s="2" t="s">
        <v>693</v>
      </c>
      <c r="E13" s="2" t="s">
        <v>694</v>
      </c>
      <c r="F13" s="2" t="s">
        <v>670</v>
      </c>
      <c r="G13" s="2" t="s">
        <v>671</v>
      </c>
      <c r="H13" s="2">
        <v>18</v>
      </c>
      <c r="I13" s="2"/>
      <c r="J13" s="2"/>
    </row>
    <row r="14" customHeight="1" spans="1:10">
      <c r="A14" s="2">
        <v>16570</v>
      </c>
      <c r="B14" s="2" t="s">
        <v>667</v>
      </c>
      <c r="C14" s="2" t="str">
        <f t="shared" si="0"/>
        <v>16570,</v>
      </c>
      <c r="D14" s="2" t="s">
        <v>693</v>
      </c>
      <c r="E14" s="2" t="s">
        <v>695</v>
      </c>
      <c r="F14" s="2" t="s">
        <v>670</v>
      </c>
      <c r="G14" s="2" t="s">
        <v>671</v>
      </c>
      <c r="H14" s="2">
        <v>19.9</v>
      </c>
      <c r="I14" s="2"/>
      <c r="J14" s="2"/>
    </row>
    <row r="15" customHeight="1" spans="1:10">
      <c r="A15" s="2">
        <v>49342</v>
      </c>
      <c r="B15" s="2" t="s">
        <v>667</v>
      </c>
      <c r="C15" s="2" t="str">
        <f t="shared" si="0"/>
        <v>49342,</v>
      </c>
      <c r="D15" s="2" t="s">
        <v>696</v>
      </c>
      <c r="E15" s="2" t="s">
        <v>697</v>
      </c>
      <c r="F15" s="2" t="s">
        <v>675</v>
      </c>
      <c r="G15" s="2" t="s">
        <v>671</v>
      </c>
      <c r="H15" s="2">
        <v>138</v>
      </c>
      <c r="I15" s="2"/>
      <c r="J15" s="2"/>
    </row>
    <row r="16" customHeight="1" spans="1:10">
      <c r="A16" s="2">
        <v>110207</v>
      </c>
      <c r="B16" s="2" t="s">
        <v>667</v>
      </c>
      <c r="C16" s="2" t="str">
        <f t="shared" si="0"/>
        <v>110207,</v>
      </c>
      <c r="D16" s="2" t="s">
        <v>698</v>
      </c>
      <c r="E16" s="2" t="s">
        <v>692</v>
      </c>
      <c r="F16" s="2" t="s">
        <v>670</v>
      </c>
      <c r="G16" s="2" t="s">
        <v>671</v>
      </c>
      <c r="H16" s="2">
        <v>99</v>
      </c>
      <c r="I16" s="2"/>
      <c r="J16" s="2"/>
    </row>
    <row r="17" customHeight="1" spans="1:10">
      <c r="A17" s="2">
        <v>110208</v>
      </c>
      <c r="B17" s="2" t="s">
        <v>667</v>
      </c>
      <c r="C17" s="2" t="str">
        <f t="shared" si="0"/>
        <v>110208,</v>
      </c>
      <c r="D17" s="2" t="s">
        <v>698</v>
      </c>
      <c r="E17" s="2" t="s">
        <v>699</v>
      </c>
      <c r="F17" s="2" t="s">
        <v>670</v>
      </c>
      <c r="G17" s="2" t="s">
        <v>671</v>
      </c>
      <c r="H17" s="2">
        <v>51.4</v>
      </c>
      <c r="I17" s="2"/>
      <c r="J17" s="2"/>
    </row>
    <row r="18" customHeight="1" spans="1:10">
      <c r="A18" s="2">
        <v>131284</v>
      </c>
      <c r="B18" s="2" t="s">
        <v>667</v>
      </c>
      <c r="C18" s="2" t="str">
        <f t="shared" si="0"/>
        <v>131284,</v>
      </c>
      <c r="D18" s="2" t="s">
        <v>700</v>
      </c>
      <c r="E18" s="2" t="s">
        <v>689</v>
      </c>
      <c r="F18" s="2" t="s">
        <v>670</v>
      </c>
      <c r="G18" s="2" t="s">
        <v>671</v>
      </c>
      <c r="H18" s="2">
        <v>185</v>
      </c>
      <c r="I18" s="2"/>
      <c r="J18" s="2"/>
    </row>
    <row r="19" customHeight="1" spans="1:10">
      <c r="A19" s="2">
        <v>138568</v>
      </c>
      <c r="B19" s="2" t="s">
        <v>667</v>
      </c>
      <c r="C19" s="2" t="str">
        <f t="shared" si="0"/>
        <v>138568,</v>
      </c>
      <c r="D19" s="2" t="s">
        <v>701</v>
      </c>
      <c r="E19" s="2" t="s">
        <v>702</v>
      </c>
      <c r="F19" s="2" t="s">
        <v>670</v>
      </c>
      <c r="G19" s="2" t="s">
        <v>671</v>
      </c>
      <c r="H19" s="2">
        <v>41.7</v>
      </c>
      <c r="I19" s="2"/>
      <c r="J19" s="2"/>
    </row>
    <row r="20" customHeight="1" spans="1:10">
      <c r="A20" s="2">
        <v>139200</v>
      </c>
      <c r="B20" s="2" t="s">
        <v>667</v>
      </c>
      <c r="C20" s="2" t="str">
        <f t="shared" si="0"/>
        <v>139200,</v>
      </c>
      <c r="D20" s="2" t="s">
        <v>703</v>
      </c>
      <c r="E20" s="2" t="s">
        <v>704</v>
      </c>
      <c r="F20" s="2" t="s">
        <v>675</v>
      </c>
      <c r="G20" s="2" t="s">
        <v>671</v>
      </c>
      <c r="H20" s="2">
        <v>109</v>
      </c>
      <c r="I20" s="2"/>
      <c r="J20" s="2"/>
    </row>
    <row r="21" customHeight="1" spans="1:10">
      <c r="A21" s="2">
        <v>174662</v>
      </c>
      <c r="B21" s="2" t="s">
        <v>667</v>
      </c>
      <c r="C21" s="2" t="str">
        <f t="shared" si="0"/>
        <v>174662,</v>
      </c>
      <c r="D21" s="2" t="s">
        <v>705</v>
      </c>
      <c r="E21" s="2" t="s">
        <v>706</v>
      </c>
      <c r="F21" s="2" t="s">
        <v>670</v>
      </c>
      <c r="G21" s="2" t="s">
        <v>687</v>
      </c>
      <c r="H21" s="2">
        <v>49</v>
      </c>
      <c r="I21" s="2"/>
      <c r="J21" s="2"/>
    </row>
    <row r="22" customHeight="1" spans="1:10">
      <c r="A22" s="2">
        <v>174666</v>
      </c>
      <c r="B22" s="2" t="s">
        <v>667</v>
      </c>
      <c r="C22" s="2" t="str">
        <f t="shared" si="0"/>
        <v>174666,</v>
      </c>
      <c r="D22" s="2" t="s">
        <v>705</v>
      </c>
      <c r="E22" s="2" t="s">
        <v>707</v>
      </c>
      <c r="F22" s="2" t="s">
        <v>670</v>
      </c>
      <c r="G22" s="2" t="s">
        <v>687</v>
      </c>
      <c r="H22" s="2">
        <v>98</v>
      </c>
      <c r="I22" s="2"/>
      <c r="J22" s="2"/>
    </row>
    <row r="23" customHeight="1" spans="1:10">
      <c r="A23" s="2">
        <v>165120</v>
      </c>
      <c r="B23" s="2"/>
      <c r="C23" s="2" t="str">
        <f t="shared" si="0"/>
        <v>165120</v>
      </c>
      <c r="D23" s="2" t="s">
        <v>708</v>
      </c>
      <c r="E23" s="2" t="s">
        <v>709</v>
      </c>
      <c r="F23" s="2" t="s">
        <v>675</v>
      </c>
      <c r="G23" s="2" t="s">
        <v>671</v>
      </c>
      <c r="H23" s="2">
        <v>98</v>
      </c>
      <c r="I23" s="2"/>
      <c r="J2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门店完成情况</vt:lpstr>
      <vt:lpstr>个人完成情况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2019-10-31T09:05:00Z</dcterms:created>
  <dcterms:modified xsi:type="dcterms:W3CDTF">2019-12-17T07:15:45Z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