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3" activeTab="4"/>
  </bookViews>
  <sheets>
    <sheet name="Sheet1 (2)" sheetId="4" state="hidden" r:id="rId1"/>
    <sheet name="品种明细表" sheetId="5" state="hidden" r:id="rId2"/>
    <sheet name="Sheet1" sheetId="6" state="hidden" r:id="rId3"/>
    <sheet name="11月高毛品种任务表" sheetId="8" r:id="rId4"/>
    <sheet name="任务明细表" sheetId="7" r:id="rId5"/>
    <sheet name="公司完成情况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'Sheet1 (2)'!$A$1:$V$45</definedName>
    <definedName name="_xlnm._FilterDatabase" localSheetId="1" hidden="1">品种明细表!$A$2:$O$24</definedName>
    <definedName name="_xlnm._FilterDatabase" localSheetId="2" hidden="1">Sheet1!$A$1:$Q$115</definedName>
    <definedName name="_xlnm._FilterDatabase" localSheetId="4" hidden="1">任务明细表!$A$1:$AB$115</definedName>
  </definedNames>
  <calcPr calcId="144525"/>
</workbook>
</file>

<file path=xl/sharedStrings.xml><?xml version="1.0" encoding="utf-8"?>
<sst xmlns="http://schemas.openxmlformats.org/spreadsheetml/2006/main" count="1506" uniqueCount="364">
  <si>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</si>
  <si>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</si>
  <si>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</si>
  <si>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</si>
  <si>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</si>
  <si>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</si>
  <si>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</si>
  <si>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</si>
  <si>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</si>
  <si>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</si>
  <si>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</si>
  <si>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</si>
  <si>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</si>
  <si>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</si>
  <si>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</si>
  <si>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</si>
  <si>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</si>
  <si>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</si>
  <si>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</si>
  <si>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</si>
  <si>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</si>
  <si>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</si>
  <si>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</si>
  <si>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</si>
  <si>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</si>
  <si>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</si>
  <si>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</si>
  <si>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</si>
  <si>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</si>
  <si>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</si>
  <si>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</si>
  <si>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</si>
  <si>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</si>
  <si>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</si>
  <si>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</si>
  <si>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</si>
  <si>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</si>
  <si>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</si>
  <si>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</si>
  <si>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</si>
  <si>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</si>
  <si>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</si>
  <si>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</si>
  <si>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</si>
  <si>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</si>
  <si>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</si>
  <si>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</si>
  <si>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</si>
  <si>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</si>
  <si>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</si>
  <si>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</si>
  <si>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</si>
  <si>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</si>
  <si>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</si>
  <si>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</si>
  <si>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</si>
  <si>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</si>
  <si>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</si>
  <si>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</si>
  <si>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</si>
  <si>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</si>
  <si>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</si>
  <si>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</si>
  <si>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</si>
  <si>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</si>
  <si>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</si>
  <si>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</si>
  <si>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</si>
  <si>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</si>
  <si>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</si>
  <si>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</si>
  <si>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</si>
  <si>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</si>
  <si>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</si>
  <si>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</si>
  <si>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</si>
  <si>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</si>
  <si>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</si>
  <si>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</si>
  <si>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</si>
  <si>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</si>
  <si>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</si>
  <si>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</si>
  <si>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</si>
  <si>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</si>
  <si>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</si>
  <si>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</si>
  <si>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</si>
  <si>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</si>
  <si>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</si>
  <si>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</si>
  <si>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</si>
  <si>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</si>
  <si>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</si>
  <si>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</si>
  <si>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</si>
  <si>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</si>
  <si>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</si>
  <si>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</si>
  <si>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</si>
  <si>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</si>
  <si>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</si>
  <si>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</si>
  <si>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</si>
  <si>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</si>
  <si>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</si>
  <si>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</si>
  <si>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</si>
  <si>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</si>
  <si>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</si>
  <si>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</si>
  <si>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</si>
  <si>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</si>
  <si>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</si>
  <si>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</si>
  <si>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</si>
  <si>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</si>
  <si>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</si>
  <si>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</si>
  <si>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</si>
  <si>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</si>
  <si>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</si>
  <si>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</si>
  <si>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</si>
  <si>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</si>
  <si>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</si>
  <si>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</si>
  <si>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</si>
  <si>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</si>
  <si>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</si>
  <si>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</si>
  <si>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</si>
  <si>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</si>
  <si>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</si>
  <si>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</si>
  <si>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</si>
  <si>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</si>
  <si>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</si>
  <si>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</si>
  <si>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</si>
  <si>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</si>
  <si>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</si>
  <si>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</si>
  <si>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</si>
  <si>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</si>
  <si>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</si>
  <si>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</si>
  <si>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</si>
  <si>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</si>
  <si>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</si>
  <si>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</si>
  <si>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</si>
  <si>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</si>
  <si>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</si>
  <si>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</si>
  <si>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</si>
  <si>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</si>
  <si>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</si>
  <si>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</si>
  <si>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</si>
  <si>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10月高毛利提成品种</t>
  </si>
  <si>
    <t>奖励标准</t>
  </si>
  <si>
    <t>此品种大拇指标签颜色
绿色表示此品种为有任务，且为高毛利品种</t>
  </si>
  <si>
    <t>上月完成</t>
  </si>
  <si>
    <t>去年同期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</si>
  <si>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</si>
  <si>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</si>
  <si>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</si>
  <si>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</si>
  <si>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</si>
  <si>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</si>
  <si>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</si>
  <si>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t>0.35gx24片</t>
  </si>
  <si>
    <t>复方银翘氨敏胶囊</t>
  </si>
  <si>
    <t>四川恩威制药</t>
  </si>
  <si>
    <t>24粒</t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</si>
  <si>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</si>
  <si>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</si>
  <si>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</si>
  <si>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</si>
  <si>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</si>
  <si>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</si>
  <si>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</si>
  <si>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</si>
  <si>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补肾系列</t>
  </si>
  <si>
    <t>补肾益寿系列</t>
  </si>
  <si>
    <t>0.3gx60粒</t>
  </si>
  <si>
    <t>天胶</t>
  </si>
  <si>
    <t>太极集团甘肃天水羲皇阿胶有限公司</t>
  </si>
  <si>
    <t>250g</t>
  </si>
  <si>
    <t>按10月认购任务核算</t>
  </si>
  <si>
    <t>未完成任务按6提成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</si>
  <si>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</si>
  <si>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</si>
  <si>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</si>
  <si>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</si>
  <si>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</si>
  <si>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</si>
  <si>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</si>
  <si>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</si>
  <si>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</si>
  <si>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</si>
  <si>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</si>
  <si>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</si>
  <si>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</si>
  <si>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</si>
  <si>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</si>
  <si>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</si>
  <si>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</si>
  <si>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</si>
  <si>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</si>
  <si>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</si>
  <si>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</si>
  <si>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</si>
  <si>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</si>
  <si>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</si>
  <si>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</si>
  <si>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</si>
  <si>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</si>
  <si>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</si>
  <si>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</si>
  <si>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</si>
  <si>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</si>
  <si>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</si>
  <si>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</si>
  <si>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</si>
  <si>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</si>
  <si>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</si>
  <si>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</si>
  <si>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</si>
  <si>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</si>
  <si>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</si>
  <si>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</si>
  <si>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</si>
  <si>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</si>
  <si>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</si>
  <si>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</si>
  <si>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</si>
  <si>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</si>
  <si>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</si>
  <si>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</si>
  <si>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</si>
  <si>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</si>
  <si>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</si>
  <si>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</si>
  <si>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</si>
  <si>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</si>
  <si>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</si>
  <si>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</si>
  <si>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</si>
  <si>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</si>
  <si>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</si>
  <si>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</si>
  <si>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</si>
  <si>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</si>
  <si>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</si>
  <si>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</si>
  <si>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</si>
  <si>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</si>
  <si>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</si>
  <si>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</si>
  <si>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</si>
  <si>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</si>
  <si>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</si>
  <si>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</si>
  <si>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</si>
  <si>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</si>
  <si>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</si>
  <si>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</si>
  <si>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</si>
  <si>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</si>
  <si>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</si>
  <si>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</si>
  <si>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</si>
  <si>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</si>
  <si>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</si>
  <si>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</si>
  <si>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</si>
  <si>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</si>
  <si>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</si>
  <si>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</si>
  <si>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</si>
  <si>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</si>
  <si>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</si>
  <si>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</si>
  <si>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</si>
  <si>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</si>
  <si>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</si>
  <si>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</si>
  <si>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</si>
  <si>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</si>
  <si>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</si>
  <si>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</si>
  <si>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</si>
  <si>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</si>
  <si>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</si>
  <si>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</si>
  <si>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</si>
  <si>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</si>
  <si>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</si>
  <si>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</si>
  <si>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</si>
  <si>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</si>
  <si>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</si>
  <si>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</si>
  <si>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</si>
  <si>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</si>
  <si>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</si>
  <si>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</si>
  <si>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</si>
  <si>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</si>
  <si>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</si>
  <si>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</si>
  <si>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</si>
  <si>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</si>
  <si>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</si>
  <si>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</si>
  <si>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</si>
  <si>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</si>
  <si>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</si>
  <si>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</si>
  <si>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</si>
  <si>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</si>
  <si>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</si>
  <si>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</si>
  <si>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</si>
  <si>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</si>
  <si>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</si>
  <si>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</si>
  <si>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</si>
  <si>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11月高毛利提成品种</t>
  </si>
  <si>
    <r>
      <rPr>
        <sz val="11"/>
        <color theme="1"/>
        <rFont val="宋体"/>
        <charset val="134"/>
        <scheme val="minor"/>
      </rPr>
      <t>按采购部发11月晒单政策执行：晒单奖励2元/盒（赠品不享受奖励），买6盒立省32元。不再享受其余奖励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</si>
  <si>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按采购部发11月晒单政策执行：1.单盒晒单奖励2元，不再享受原毛利段奖励；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</si>
  <si>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呼吸系统</t>
  </si>
  <si>
    <t>润肺膏</t>
  </si>
  <si>
    <t>烟台渤海制药集团有限公司</t>
  </si>
  <si>
    <t>4%%</t>
  </si>
  <si>
    <t>防风通圣颗粒</t>
  </si>
  <si>
    <t>烟台天正药业有限公司</t>
  </si>
  <si>
    <t>3gx18袋</t>
  </si>
  <si>
    <t>甲硝唑口颊片</t>
  </si>
  <si>
    <t>武汉远大制药集团销售有限公司</t>
  </si>
  <si>
    <t>10片x2板</t>
  </si>
  <si>
    <t>康复新液销售数量</t>
  </si>
  <si>
    <t>康复新液销售金额</t>
  </si>
  <si>
    <t>复方嗜酸乳杆菌片+新复方芦荟胶囊</t>
  </si>
  <si>
    <t>合计</t>
  </si>
  <si>
    <t>完成情况</t>
  </si>
  <si>
    <t>提成</t>
  </si>
  <si>
    <t>销售数量</t>
  </si>
  <si>
    <t>销售金额</t>
  </si>
  <si>
    <t>非布司他系列</t>
  </si>
  <si>
    <t>恒瑞（138183）</t>
  </si>
  <si>
    <t>恒瑞销售金额</t>
  </si>
  <si>
    <t>万邦</t>
  </si>
  <si>
    <t>合计提成</t>
  </si>
  <si>
    <t>未完成</t>
  </si>
  <si>
    <t>完成</t>
  </si>
  <si>
    <t>19销量</t>
  </si>
  <si>
    <t>19销售</t>
  </si>
  <si>
    <t>18销量</t>
  </si>
  <si>
    <t>18销售</t>
  </si>
  <si>
    <t>增长率</t>
  </si>
  <si>
    <t>完成率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</si>
</sst>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%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9" borderId="12" applyNumberFormat="0" applyAlignment="0" applyProtection="0">
      <alignment vertical="center"/>
    </xf>
    <xf numFmtId="0" fontId="39" fillId="29" borderId="7" applyNumberFormat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1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11" applyNumberFormat="1" applyFont="1" applyFill="1" applyBorder="1" applyAlignment="1" applyProtection="1">
      <alignment horizontal="center" vertical="center"/>
    </xf>
    <xf numFmtId="9" fontId="0" fillId="0" borderId="3" xfId="11" applyNumberFormat="1" applyBorder="1" applyAlignment="1">
      <alignment horizontal="center" vertical="center"/>
    </xf>
    <xf numFmtId="9" fontId="0" fillId="0" borderId="3" xfId="11" applyNumberFormat="1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0" fontId="2" fillId="0" borderId="3" xfId="11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0" fillId="3" borderId="3" xfId="11" applyNumberFormat="1" applyFill="1" applyBorder="1" applyAlignment="1">
      <alignment horizontal="center" vertical="center"/>
    </xf>
    <xf numFmtId="9" fontId="0" fillId="0" borderId="3" xfId="11" applyNumberFormat="1" applyBorder="1" applyAlignment="1">
      <alignment horizontal="center" vertical="center" wrapText="1"/>
    </xf>
    <xf numFmtId="9" fontId="0" fillId="3" borderId="3" xfId="11" applyNumberFormat="1" applyFont="1" applyFill="1" applyBorder="1" applyAlignment="1">
      <alignment horizontal="center" vertical="center" wrapText="1"/>
    </xf>
    <xf numFmtId="9" fontId="0" fillId="3" borderId="3" xfId="11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9" fontId="0" fillId="0" borderId="3" xfId="11" applyNumberFormat="1" applyFont="1" applyBorder="1" applyAlignment="1">
      <alignment horizontal="center" vertical="center" wrapText="1"/>
    </xf>
    <xf numFmtId="9" fontId="0" fillId="0" borderId="5" xfId="11" applyNumberFormat="1" applyBorder="1" applyAlignment="1">
      <alignment horizontal="center" vertical="center"/>
    </xf>
    <xf numFmtId="9" fontId="0" fillId="0" borderId="5" xfId="11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vertical="center"/>
    </xf>
    <xf numFmtId="9" fontId="0" fillId="0" borderId="3" xfId="0" applyNumberFormat="1" applyBorder="1" applyAlignment="1">
      <alignment horizontal="left" vertical="center" wrapText="1"/>
    </xf>
    <xf numFmtId="9" fontId="0" fillId="0" borderId="3" xfId="0" applyNumberForma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0" fillId="0" borderId="3" xfId="11" applyNumberFormat="1" applyBorder="1" applyAlignment="1">
      <alignment horizontal="center" vertical="center"/>
    </xf>
    <xf numFmtId="178" fontId="0" fillId="0" borderId="3" xfId="11" applyNumberFormat="1" applyBorder="1" applyAlignment="1">
      <alignment horizontal="center" vertical="center"/>
    </xf>
    <xf numFmtId="9" fontId="10" fillId="0" borderId="3" xfId="11" applyFont="1" applyBorder="1" applyAlignment="1">
      <alignment horizontal="center" vertical="center"/>
    </xf>
    <xf numFmtId="9" fontId="11" fillId="0" borderId="3" xfId="11" applyFont="1" applyBorder="1" applyAlignment="1">
      <alignment horizontal="center" vertical="center"/>
    </xf>
    <xf numFmtId="9" fontId="11" fillId="0" borderId="3" xfId="11" applyNumberFormat="1" applyFont="1" applyBorder="1" applyAlignment="1">
      <alignment horizontal="center" vertical="center"/>
    </xf>
    <xf numFmtId="9" fontId="10" fillId="0" borderId="3" xfId="11" applyNumberFormat="1" applyFont="1" applyBorder="1" applyAlignment="1">
      <alignment horizontal="center" vertical="center" wrapText="1"/>
    </xf>
    <xf numFmtId="0" fontId="11" fillId="0" borderId="3" xfId="11" applyNumberFormat="1" applyFont="1" applyBorder="1" applyAlignment="1">
      <alignment horizontal="center" vertical="center"/>
    </xf>
    <xf numFmtId="178" fontId="11" fillId="0" borderId="3" xfId="11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11&#26376;&#21697;&#29260;&#26376;&#38376;&#24215;&#20219;&#211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28;&#21560;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XMDXSHZ"/>
      <sheetName val="11月品牌月门店任务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  <cell r="D1" t="str">
            <v>门店分类</v>
          </cell>
          <cell r="E1" t="str">
            <v>汇总</v>
          </cell>
          <cell r="F1" t="str">
            <v>9月公司总额</v>
          </cell>
          <cell r="G1" t="str">
            <v>门店销售占比</v>
          </cell>
        </row>
        <row r="2">
          <cell r="B2">
            <v>337</v>
          </cell>
          <cell r="C2" t="str">
            <v>四川太极浆洗街药店</v>
          </cell>
          <cell r="D2" t="str">
            <v>A1</v>
          </cell>
          <cell r="E2">
            <v>891548.7</v>
          </cell>
          <cell r="F2">
            <v>24357229.67</v>
          </cell>
          <cell r="G2">
            <v>0.0366030419747649</v>
          </cell>
        </row>
        <row r="3">
          <cell r="B3">
            <v>341</v>
          </cell>
          <cell r="C3" t="str">
            <v>四川太极邛崃中心药店</v>
          </cell>
          <cell r="D3" t="str">
            <v>A1</v>
          </cell>
          <cell r="E3">
            <v>625412.77</v>
          </cell>
          <cell r="F3">
            <v>24357229.67</v>
          </cell>
          <cell r="G3">
            <v>0.0256766790999348</v>
          </cell>
        </row>
        <row r="4">
          <cell r="B4">
            <v>517</v>
          </cell>
          <cell r="C4" t="str">
            <v>四川太极青羊区北东街店</v>
          </cell>
          <cell r="D4" t="str">
            <v>A1</v>
          </cell>
          <cell r="E4">
            <v>696267.36</v>
          </cell>
          <cell r="F4">
            <v>24357229.67</v>
          </cell>
          <cell r="G4">
            <v>0.0285856548315743</v>
          </cell>
        </row>
        <row r="5">
          <cell r="B5">
            <v>582</v>
          </cell>
          <cell r="C5" t="str">
            <v>四川太极青羊区十二桥药店</v>
          </cell>
          <cell r="D5" t="str">
            <v>A1</v>
          </cell>
          <cell r="E5">
            <v>971124.13</v>
          </cell>
          <cell r="F5">
            <v>24357229.67</v>
          </cell>
          <cell r="G5">
            <v>0.0398700567822006</v>
          </cell>
        </row>
        <row r="6">
          <cell r="B6">
            <v>750</v>
          </cell>
          <cell r="C6" t="str">
            <v>成都成汉太极大药房有限公司</v>
          </cell>
          <cell r="D6" t="str">
            <v>A1</v>
          </cell>
          <cell r="E6">
            <v>781314.65</v>
          </cell>
          <cell r="F6">
            <v>24357229.67</v>
          </cell>
          <cell r="G6">
            <v>0.0320773199820142</v>
          </cell>
        </row>
        <row r="7">
          <cell r="B7">
            <v>343</v>
          </cell>
          <cell r="C7" t="str">
            <v>四川太极光华药店</v>
          </cell>
          <cell r="D7" t="str">
            <v>A2</v>
          </cell>
          <cell r="E7">
            <v>611338.8</v>
          </cell>
          <cell r="F7">
            <v>24357229.67</v>
          </cell>
          <cell r="G7">
            <v>0.0250988642092153</v>
          </cell>
        </row>
        <row r="8">
          <cell r="B8">
            <v>365</v>
          </cell>
          <cell r="C8" t="str">
            <v>四川太极光华村街药店</v>
          </cell>
          <cell r="D8" t="str">
            <v>A2</v>
          </cell>
          <cell r="E8">
            <v>329876.5</v>
          </cell>
          <cell r="F8">
            <v>24357229.67</v>
          </cell>
          <cell r="G8">
            <v>0.0135432684451097</v>
          </cell>
        </row>
        <row r="9">
          <cell r="B9">
            <v>385</v>
          </cell>
          <cell r="C9" t="str">
            <v>四川太极五津西路药店</v>
          </cell>
          <cell r="D9" t="str">
            <v>A2</v>
          </cell>
          <cell r="E9">
            <v>324251.43</v>
          </cell>
          <cell r="F9">
            <v>24357229.67</v>
          </cell>
          <cell r="G9">
            <v>0.0133123279778968</v>
          </cell>
        </row>
        <row r="10">
          <cell r="B10">
            <v>571</v>
          </cell>
          <cell r="C10" t="str">
            <v>四川太极高新区民丰大道西段药店</v>
          </cell>
          <cell r="D10" t="str">
            <v>A2</v>
          </cell>
          <cell r="E10">
            <v>474535.63</v>
          </cell>
          <cell r="F10">
            <v>24357229.67</v>
          </cell>
          <cell r="G10">
            <v>0.0194823317934416</v>
          </cell>
        </row>
        <row r="11">
          <cell r="B11">
            <v>585</v>
          </cell>
          <cell r="C11" t="str">
            <v>四川太极成华区羊子山西路药店（兴元华盛）</v>
          </cell>
          <cell r="D11" t="str">
            <v>A2</v>
          </cell>
          <cell r="E11">
            <v>286172.29</v>
          </cell>
          <cell r="F11">
            <v>24357229.67</v>
          </cell>
          <cell r="G11">
            <v>0.0117489670983589</v>
          </cell>
        </row>
        <row r="12">
          <cell r="B12">
            <v>707</v>
          </cell>
          <cell r="C12" t="str">
            <v>四川太极成华区万科路药店</v>
          </cell>
          <cell r="D12" t="str">
            <v>A2</v>
          </cell>
          <cell r="E12">
            <v>317472.18</v>
          </cell>
          <cell r="F12">
            <v>24357229.67</v>
          </cell>
          <cell r="G12">
            <v>0.0130340019904242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A2</v>
          </cell>
          <cell r="E13">
            <v>318472.57</v>
          </cell>
          <cell r="F13">
            <v>24357229.67</v>
          </cell>
          <cell r="G13">
            <v>0.0130750735742436</v>
          </cell>
        </row>
        <row r="14">
          <cell r="B14">
            <v>730</v>
          </cell>
          <cell r="C14" t="str">
            <v>四川太极新都区新繁镇繁江北路药店</v>
          </cell>
          <cell r="D14" t="str">
            <v>A2</v>
          </cell>
          <cell r="E14">
            <v>261538.77</v>
          </cell>
          <cell r="F14">
            <v>24357229.67</v>
          </cell>
          <cell r="G14">
            <v>0.0107376238407822</v>
          </cell>
        </row>
        <row r="15">
          <cell r="B15">
            <v>308</v>
          </cell>
          <cell r="C15" t="str">
            <v>四川太极红星店</v>
          </cell>
          <cell r="D15" t="str">
            <v>A3</v>
          </cell>
          <cell r="E15">
            <v>204308.7</v>
          </cell>
          <cell r="F15">
            <v>24357229.67</v>
          </cell>
          <cell r="G15">
            <v>0.00838801057296103</v>
          </cell>
        </row>
        <row r="16">
          <cell r="B16">
            <v>355</v>
          </cell>
          <cell r="C16" t="str">
            <v>四川太极双林路药店</v>
          </cell>
          <cell r="D16" t="str">
            <v>A3</v>
          </cell>
          <cell r="E16">
            <v>224584.26</v>
          </cell>
          <cell r="F16">
            <v>24357229.67</v>
          </cell>
          <cell r="G16">
            <v>0.00922043528934709</v>
          </cell>
        </row>
        <row r="17">
          <cell r="B17">
            <v>357</v>
          </cell>
          <cell r="C17" t="str">
            <v>四川太极清江东路药店</v>
          </cell>
          <cell r="D17" t="str">
            <v>A3</v>
          </cell>
          <cell r="E17">
            <v>250339.6</v>
          </cell>
          <cell r="F17">
            <v>24357229.67</v>
          </cell>
          <cell r="G17">
            <v>0.0102778355088689</v>
          </cell>
        </row>
        <row r="18">
          <cell r="B18">
            <v>373</v>
          </cell>
          <cell r="C18" t="str">
            <v>四川太极通盈街药店</v>
          </cell>
          <cell r="D18" t="str">
            <v>A3</v>
          </cell>
          <cell r="E18">
            <v>290130.82</v>
          </cell>
          <cell r="F18">
            <v>24357229.67</v>
          </cell>
          <cell r="G18">
            <v>0.011911486812367</v>
          </cell>
        </row>
        <row r="19">
          <cell r="B19">
            <v>379</v>
          </cell>
          <cell r="C19" t="str">
            <v>四川太极土龙路药店</v>
          </cell>
          <cell r="D19" t="str">
            <v>A3</v>
          </cell>
          <cell r="E19">
            <v>224904.57</v>
          </cell>
          <cell r="F19">
            <v>24357229.67</v>
          </cell>
          <cell r="G19">
            <v>0.00923358579966127</v>
          </cell>
        </row>
        <row r="20">
          <cell r="B20">
            <v>387</v>
          </cell>
          <cell r="C20" t="str">
            <v>四川太极新乐中街药店</v>
          </cell>
          <cell r="D20" t="str">
            <v>A3</v>
          </cell>
          <cell r="E20">
            <v>272356.58</v>
          </cell>
          <cell r="F20">
            <v>24357229.67</v>
          </cell>
          <cell r="G20">
            <v>0.0111817552197019</v>
          </cell>
        </row>
        <row r="21">
          <cell r="B21">
            <v>399</v>
          </cell>
          <cell r="C21" t="str">
            <v>四川太极高新天久北巷药店</v>
          </cell>
          <cell r="D21" t="str">
            <v>A3</v>
          </cell>
          <cell r="E21">
            <v>273227.96</v>
          </cell>
          <cell r="F21">
            <v>24357229.67</v>
          </cell>
          <cell r="G21">
            <v>0.0112175302241587</v>
          </cell>
        </row>
        <row r="22">
          <cell r="B22">
            <v>513</v>
          </cell>
          <cell r="C22" t="str">
            <v>四川太极武侯区顺和街店</v>
          </cell>
          <cell r="D22" t="str">
            <v>A3</v>
          </cell>
          <cell r="E22">
            <v>258674.19</v>
          </cell>
          <cell r="F22">
            <v>24357229.67</v>
          </cell>
          <cell r="G22">
            <v>0.0106200168699235</v>
          </cell>
        </row>
        <row r="23">
          <cell r="B23">
            <v>514</v>
          </cell>
          <cell r="C23" t="str">
            <v>四川太极新津邓双镇岷江店</v>
          </cell>
          <cell r="D23" t="str">
            <v>A3</v>
          </cell>
          <cell r="E23">
            <v>226016.89</v>
          </cell>
          <cell r="F23">
            <v>24357229.67</v>
          </cell>
          <cell r="G23">
            <v>0.00927925273367101</v>
          </cell>
        </row>
        <row r="24">
          <cell r="B24">
            <v>546</v>
          </cell>
          <cell r="C24" t="str">
            <v>四川太极锦江区榕声路店</v>
          </cell>
          <cell r="D24" t="str">
            <v>A3</v>
          </cell>
          <cell r="E24">
            <v>306004.61</v>
          </cell>
          <cell r="F24">
            <v>24357229.67</v>
          </cell>
          <cell r="G24">
            <v>0.0125631943429468</v>
          </cell>
        </row>
        <row r="25">
          <cell r="B25">
            <v>578</v>
          </cell>
          <cell r="C25" t="str">
            <v>四川太极成华区华油路药店</v>
          </cell>
          <cell r="D25" t="str">
            <v>A3</v>
          </cell>
          <cell r="E25">
            <v>274448.4</v>
          </cell>
          <cell r="F25">
            <v>24357229.67</v>
          </cell>
          <cell r="G25">
            <v>0.0112676360866289</v>
          </cell>
        </row>
        <row r="26">
          <cell r="B26">
            <v>581</v>
          </cell>
          <cell r="C26" t="str">
            <v>四川太极成华区二环路北四段药店（汇融名城）</v>
          </cell>
          <cell r="D26" t="str">
            <v>A3</v>
          </cell>
          <cell r="E26">
            <v>288387.77</v>
          </cell>
          <cell r="F26">
            <v>24357229.67</v>
          </cell>
          <cell r="G26">
            <v>0.0118399248973375</v>
          </cell>
        </row>
        <row r="27">
          <cell r="B27">
            <v>709</v>
          </cell>
          <cell r="C27" t="str">
            <v>四川太极新都区马超东路店</v>
          </cell>
          <cell r="D27" t="str">
            <v>A3</v>
          </cell>
          <cell r="E27">
            <v>307047.39</v>
          </cell>
          <cell r="F27">
            <v>24357229.67</v>
          </cell>
          <cell r="G27">
            <v>0.0126060062724695</v>
          </cell>
        </row>
        <row r="28">
          <cell r="B28">
            <v>724</v>
          </cell>
          <cell r="C28" t="str">
            <v>四川太极锦江区观音桥街药店</v>
          </cell>
          <cell r="D28" t="str">
            <v>A3</v>
          </cell>
          <cell r="E28">
            <v>258675.97</v>
          </cell>
          <cell r="F28">
            <v>24357229.67</v>
          </cell>
          <cell r="G28">
            <v>0.0106200899488419</v>
          </cell>
        </row>
        <row r="29">
          <cell r="B29">
            <v>726</v>
          </cell>
          <cell r="C29" t="str">
            <v>四川太极金牛区交大路第三药店</v>
          </cell>
          <cell r="D29" t="str">
            <v>A3</v>
          </cell>
          <cell r="E29">
            <v>214323.33</v>
          </cell>
          <cell r="F29">
            <v>24357229.67</v>
          </cell>
          <cell r="G29">
            <v>0.00879916693744424</v>
          </cell>
        </row>
        <row r="30">
          <cell r="B30">
            <v>742</v>
          </cell>
          <cell r="C30" t="str">
            <v>四川太极锦江区庆云南街药店</v>
          </cell>
          <cell r="D30" t="str">
            <v>A3</v>
          </cell>
          <cell r="E30">
            <v>292238.41</v>
          </cell>
          <cell r="F30">
            <v>24357229.67</v>
          </cell>
          <cell r="G30">
            <v>0.0119980151256668</v>
          </cell>
        </row>
        <row r="31">
          <cell r="B31">
            <v>744</v>
          </cell>
          <cell r="C31" t="str">
            <v>四川太极武侯区科华街药店</v>
          </cell>
          <cell r="D31" t="str">
            <v>A3</v>
          </cell>
          <cell r="E31">
            <v>281009.19</v>
          </cell>
          <cell r="F31">
            <v>24357229.67</v>
          </cell>
          <cell r="G31">
            <v>0.0115369930738104</v>
          </cell>
        </row>
        <row r="32">
          <cell r="B32">
            <v>746</v>
          </cell>
          <cell r="C32" t="str">
            <v>四川太极大邑县晋原镇内蒙古大道桃源药店</v>
          </cell>
          <cell r="D32" t="str">
            <v>A3</v>
          </cell>
          <cell r="E32">
            <v>245110.35</v>
          </cell>
          <cell r="F32">
            <v>24357229.67</v>
          </cell>
          <cell r="G32">
            <v>0.010063145658223</v>
          </cell>
        </row>
        <row r="33">
          <cell r="B33">
            <v>747</v>
          </cell>
          <cell r="C33" t="str">
            <v>四川太极郫县郫筒镇一环路东南段药店</v>
          </cell>
          <cell r="D33" t="str">
            <v>A3</v>
          </cell>
          <cell r="E33">
            <v>252966.06</v>
          </cell>
          <cell r="F33">
            <v>24357229.67</v>
          </cell>
          <cell r="G33">
            <v>0.0103856663268882</v>
          </cell>
        </row>
        <row r="34">
          <cell r="B34">
            <v>754</v>
          </cell>
          <cell r="C34" t="str">
            <v>四川太极崇州市崇阳镇尚贤坊街药店</v>
          </cell>
          <cell r="D34" t="str">
            <v>A3</v>
          </cell>
          <cell r="E34">
            <v>210315.67</v>
          </cell>
          <cell r="F34">
            <v>24357229.67</v>
          </cell>
          <cell r="G34">
            <v>0.00863463016317652</v>
          </cell>
        </row>
        <row r="35">
          <cell r="B35">
            <v>102934</v>
          </cell>
          <cell r="C35" t="str">
            <v>四川太极金牛区银河北街药店</v>
          </cell>
          <cell r="D35" t="str">
            <v>A3</v>
          </cell>
          <cell r="E35">
            <v>275279.43</v>
          </cell>
          <cell r="F35">
            <v>24357229.67</v>
          </cell>
          <cell r="G35">
            <v>0.0113017544987496</v>
          </cell>
        </row>
        <row r="36">
          <cell r="B36">
            <v>54</v>
          </cell>
          <cell r="C36" t="str">
            <v>四川太极怀远店</v>
          </cell>
          <cell r="D36" t="str">
            <v>B1</v>
          </cell>
          <cell r="E36">
            <v>209697.83</v>
          </cell>
          <cell r="F36">
            <v>24357229.67</v>
          </cell>
          <cell r="G36">
            <v>0.00860926438848166</v>
          </cell>
        </row>
        <row r="37">
          <cell r="B37">
            <v>311</v>
          </cell>
          <cell r="C37" t="str">
            <v>四川太极西部店</v>
          </cell>
          <cell r="D37" t="str">
            <v>B1</v>
          </cell>
          <cell r="E37">
            <v>441144.53</v>
          </cell>
          <cell r="F37">
            <v>24357229.67</v>
          </cell>
          <cell r="G37">
            <v>0.0181114410783482</v>
          </cell>
        </row>
        <row r="38">
          <cell r="B38">
            <v>329</v>
          </cell>
          <cell r="C38" t="str">
            <v>四川太极温江店</v>
          </cell>
          <cell r="D38" t="str">
            <v>B1</v>
          </cell>
          <cell r="E38">
            <v>115802.33</v>
          </cell>
          <cell r="F38">
            <v>24357229.67</v>
          </cell>
          <cell r="G38">
            <v>0.00475433091402139</v>
          </cell>
        </row>
        <row r="39">
          <cell r="B39">
            <v>349</v>
          </cell>
          <cell r="C39" t="str">
            <v>四川太极人民中路店</v>
          </cell>
          <cell r="D39" t="str">
            <v>B1</v>
          </cell>
          <cell r="E39">
            <v>165911.94</v>
          </cell>
          <cell r="F39">
            <v>24357229.67</v>
          </cell>
          <cell r="G39">
            <v>0.00681160962259794</v>
          </cell>
        </row>
        <row r="40">
          <cell r="B40">
            <v>351</v>
          </cell>
          <cell r="C40" t="str">
            <v>四川太极都江堰药店</v>
          </cell>
          <cell r="D40" t="str">
            <v>B1</v>
          </cell>
          <cell r="E40">
            <v>153002.54</v>
          </cell>
          <cell r="F40">
            <v>24357229.67</v>
          </cell>
          <cell r="G40">
            <v>0.00628160681953286</v>
          </cell>
        </row>
        <row r="41">
          <cell r="B41">
            <v>359</v>
          </cell>
          <cell r="C41" t="str">
            <v>四川太极枣子巷药店</v>
          </cell>
          <cell r="D41" t="str">
            <v>B1</v>
          </cell>
          <cell r="E41">
            <v>152099.61</v>
          </cell>
          <cell r="F41">
            <v>24357229.67</v>
          </cell>
          <cell r="G41">
            <v>0.00624453651177482</v>
          </cell>
        </row>
        <row r="42">
          <cell r="B42">
            <v>367</v>
          </cell>
          <cell r="C42" t="str">
            <v>四川太极金带街药店</v>
          </cell>
          <cell r="D42" t="str">
            <v>B1</v>
          </cell>
          <cell r="E42">
            <v>160167.07</v>
          </cell>
          <cell r="F42">
            <v>24357229.67</v>
          </cell>
          <cell r="G42">
            <v>0.00657575069784199</v>
          </cell>
        </row>
        <row r="43">
          <cell r="B43">
            <v>377</v>
          </cell>
          <cell r="C43" t="str">
            <v>四川太极新园大道药店</v>
          </cell>
          <cell r="D43" t="str">
            <v>B1</v>
          </cell>
          <cell r="E43">
            <v>220031.96</v>
          </cell>
          <cell r="F43">
            <v>24357229.67</v>
          </cell>
          <cell r="G43">
            <v>0.00903353800826562</v>
          </cell>
        </row>
        <row r="44">
          <cell r="B44">
            <v>391</v>
          </cell>
          <cell r="C44" t="str">
            <v>四川太极金丝街药店</v>
          </cell>
          <cell r="D44" t="str">
            <v>B1</v>
          </cell>
          <cell r="E44">
            <v>202523.93</v>
          </cell>
          <cell r="F44">
            <v>24357229.67</v>
          </cell>
          <cell r="G44">
            <v>0.00831473581946152</v>
          </cell>
        </row>
        <row r="45">
          <cell r="B45">
            <v>511</v>
          </cell>
          <cell r="C45" t="str">
            <v>四川太极成华杉板桥南一路店</v>
          </cell>
          <cell r="D45" t="str">
            <v>B1</v>
          </cell>
          <cell r="E45">
            <v>224731.92</v>
          </cell>
          <cell r="F45">
            <v>24357229.67</v>
          </cell>
          <cell r="G45">
            <v>0.00922649755513021</v>
          </cell>
        </row>
        <row r="46">
          <cell r="B46">
            <v>515</v>
          </cell>
          <cell r="C46" t="str">
            <v>四川太极成华区崔家店路药店</v>
          </cell>
          <cell r="D46" t="str">
            <v>B1</v>
          </cell>
          <cell r="E46">
            <v>195771.36</v>
          </cell>
          <cell r="F46">
            <v>24357229.67</v>
          </cell>
          <cell r="G46">
            <v>0.00803750519465377</v>
          </cell>
        </row>
        <row r="47">
          <cell r="B47">
            <v>572</v>
          </cell>
          <cell r="C47" t="str">
            <v>四川太极郫县郫筒镇东大街药店</v>
          </cell>
          <cell r="D47" t="str">
            <v>B1</v>
          </cell>
          <cell r="E47">
            <v>155959.2</v>
          </cell>
          <cell r="F47">
            <v>24357229.67</v>
          </cell>
          <cell r="G47">
            <v>0.00640299418747485</v>
          </cell>
        </row>
        <row r="48">
          <cell r="B48">
            <v>598</v>
          </cell>
          <cell r="C48" t="str">
            <v>四川太极锦江区水杉街药店</v>
          </cell>
          <cell r="D48" t="str">
            <v>B1</v>
          </cell>
          <cell r="E48">
            <v>182500.26</v>
          </cell>
          <cell r="F48">
            <v>24357229.67</v>
          </cell>
          <cell r="G48">
            <v>0.00749265259114338</v>
          </cell>
        </row>
        <row r="49">
          <cell r="B49">
            <v>716</v>
          </cell>
          <cell r="C49" t="str">
            <v>四川太极大邑县沙渠镇方圆路药店</v>
          </cell>
          <cell r="D49" t="str">
            <v>B1</v>
          </cell>
          <cell r="E49">
            <v>156549.21</v>
          </cell>
          <cell r="F49">
            <v>24357229.67</v>
          </cell>
          <cell r="G49">
            <v>0.00642721738559687</v>
          </cell>
        </row>
        <row r="50">
          <cell r="B50">
            <v>721</v>
          </cell>
          <cell r="C50" t="str">
            <v>四川太极邛崃市临邛镇洪川小区药店</v>
          </cell>
          <cell r="D50" t="str">
            <v>B1</v>
          </cell>
          <cell r="E50">
            <v>160328.57</v>
          </cell>
          <cell r="F50">
            <v>24357229.67</v>
          </cell>
          <cell r="G50">
            <v>0.00658238117274361</v>
          </cell>
        </row>
        <row r="51">
          <cell r="B51">
            <v>737</v>
          </cell>
          <cell r="C51" t="str">
            <v>四川太极高新区大源北街药店</v>
          </cell>
          <cell r="D51" t="str">
            <v>B1</v>
          </cell>
          <cell r="E51">
            <v>208597.49</v>
          </cell>
          <cell r="F51">
            <v>24357229.67</v>
          </cell>
          <cell r="G51">
            <v>0.00856408930022623</v>
          </cell>
        </row>
        <row r="52">
          <cell r="B52">
            <v>743</v>
          </cell>
          <cell r="C52" t="str">
            <v>四川太极成华区万宇路药店</v>
          </cell>
          <cell r="D52" t="str">
            <v>B1</v>
          </cell>
          <cell r="E52">
            <v>162607.55</v>
          </cell>
          <cell r="F52">
            <v>24357229.67</v>
          </cell>
          <cell r="G52">
            <v>0.00667594600055352</v>
          </cell>
        </row>
        <row r="53">
          <cell r="B53">
            <v>748</v>
          </cell>
          <cell r="C53" t="str">
            <v>四川太极大邑县晋原镇东街药店</v>
          </cell>
          <cell r="D53" t="str">
            <v>B1</v>
          </cell>
          <cell r="E53">
            <v>150823.99</v>
          </cell>
          <cell r="F53">
            <v>24357229.67</v>
          </cell>
          <cell r="G53">
            <v>0.00619216520283359</v>
          </cell>
        </row>
        <row r="54">
          <cell r="B54">
            <v>101453</v>
          </cell>
          <cell r="C54" t="str">
            <v>四川太极温江区公平街道江安路药店</v>
          </cell>
          <cell r="D54" t="str">
            <v>B1</v>
          </cell>
          <cell r="E54">
            <v>230980.6</v>
          </cell>
          <cell r="F54">
            <v>24357229.67</v>
          </cell>
          <cell r="G54">
            <v>0.00948304068768918</v>
          </cell>
        </row>
        <row r="55">
          <cell r="B55">
            <v>102565</v>
          </cell>
          <cell r="C55" t="str">
            <v>四川太极武侯区佳灵路药店</v>
          </cell>
          <cell r="D55" t="str">
            <v>B1</v>
          </cell>
          <cell r="E55">
            <v>193153.2</v>
          </cell>
          <cell r="F55">
            <v>24357229.67</v>
          </cell>
          <cell r="G55">
            <v>0.00793001513788329</v>
          </cell>
        </row>
        <row r="56">
          <cell r="B56">
            <v>103198</v>
          </cell>
          <cell r="C56" t="str">
            <v>四川太极青羊区贝森北路药店</v>
          </cell>
          <cell r="D56" t="str">
            <v>B1</v>
          </cell>
          <cell r="E56">
            <v>198566.61</v>
          </cell>
          <cell r="F56">
            <v>24357229.67</v>
          </cell>
          <cell r="G56">
            <v>0.00815226578269564</v>
          </cell>
        </row>
        <row r="57">
          <cell r="B57">
            <v>103199</v>
          </cell>
          <cell r="C57" t="str">
            <v>四川太极成华区西林一街药店</v>
          </cell>
          <cell r="D57" t="str">
            <v>B1</v>
          </cell>
          <cell r="E57">
            <v>161591.53</v>
          </cell>
          <cell r="F57">
            <v>24357229.67</v>
          </cell>
          <cell r="G57">
            <v>0.00663423271814146</v>
          </cell>
        </row>
        <row r="58">
          <cell r="B58">
            <v>103639</v>
          </cell>
          <cell r="C58" t="str">
            <v>四川太极成华区金马河路药店</v>
          </cell>
          <cell r="D58" t="str">
            <v>B1</v>
          </cell>
          <cell r="E58">
            <v>185266.52</v>
          </cell>
          <cell r="F58">
            <v>24357229.67</v>
          </cell>
          <cell r="G58">
            <v>0.00760622297814873</v>
          </cell>
        </row>
        <row r="59">
          <cell r="B59">
            <v>52</v>
          </cell>
          <cell r="C59" t="str">
            <v>四川太极崇州中心店</v>
          </cell>
          <cell r="D59" t="str">
            <v>B2</v>
          </cell>
          <cell r="E59">
            <v>120392.64</v>
          </cell>
          <cell r="F59">
            <v>24357229.67</v>
          </cell>
          <cell r="G59">
            <v>0.00494278871740014</v>
          </cell>
        </row>
        <row r="60">
          <cell r="B60">
            <v>339</v>
          </cell>
          <cell r="C60" t="str">
            <v>四川太极沙河源药店</v>
          </cell>
          <cell r="D60" t="str">
            <v>B2</v>
          </cell>
          <cell r="E60">
            <v>125806.42</v>
          </cell>
          <cell r="F60">
            <v>24357229.67</v>
          </cell>
          <cell r="G60">
            <v>0.00516505455277419</v>
          </cell>
        </row>
        <row r="61">
          <cell r="B61">
            <v>347</v>
          </cell>
          <cell r="C61" t="str">
            <v>四川太极清江东路2药店</v>
          </cell>
          <cell r="D61" t="str">
            <v>B2</v>
          </cell>
          <cell r="E61">
            <v>146881.24</v>
          </cell>
          <cell r="F61">
            <v>24357229.67</v>
          </cell>
          <cell r="G61">
            <v>0.00603029334575388</v>
          </cell>
        </row>
        <row r="62">
          <cell r="B62">
            <v>539</v>
          </cell>
          <cell r="C62" t="str">
            <v>四川太极大邑县晋原镇子龙路店</v>
          </cell>
          <cell r="D62" t="str">
            <v>B2</v>
          </cell>
          <cell r="E62">
            <v>147758</v>
          </cell>
          <cell r="F62">
            <v>24357229.67</v>
          </cell>
          <cell r="G62">
            <v>0.00606628922918885</v>
          </cell>
        </row>
        <row r="63">
          <cell r="B63">
            <v>549</v>
          </cell>
          <cell r="C63" t="str">
            <v>四川太极大邑县晋源镇东壕沟段药店</v>
          </cell>
          <cell r="D63" t="str">
            <v>B2</v>
          </cell>
          <cell r="E63">
            <v>146227.8</v>
          </cell>
          <cell r="F63">
            <v>24357229.67</v>
          </cell>
          <cell r="G63">
            <v>0.00600346599269062</v>
          </cell>
        </row>
        <row r="64">
          <cell r="B64">
            <v>570</v>
          </cell>
          <cell r="C64" t="str">
            <v>四川太极青羊区浣花滨河路药店</v>
          </cell>
          <cell r="D64" t="str">
            <v>B2</v>
          </cell>
          <cell r="E64">
            <v>116919.46</v>
          </cell>
          <cell r="F64">
            <v>24357229.67</v>
          </cell>
          <cell r="G64">
            <v>0.00480019532533315</v>
          </cell>
        </row>
        <row r="65">
          <cell r="B65">
            <v>587</v>
          </cell>
          <cell r="C65" t="str">
            <v>四川太极都江堰景中路店</v>
          </cell>
          <cell r="D65" t="str">
            <v>B2</v>
          </cell>
          <cell r="E65">
            <v>156999.17</v>
          </cell>
          <cell r="F65">
            <v>24357229.67</v>
          </cell>
          <cell r="G65">
            <v>0.00644569075083981</v>
          </cell>
        </row>
        <row r="66">
          <cell r="B66">
            <v>591</v>
          </cell>
          <cell r="C66" t="str">
            <v>四川太极邛崃市临邛镇长安大道药店</v>
          </cell>
          <cell r="D66" t="str">
            <v>B2</v>
          </cell>
          <cell r="E66">
            <v>110834.99</v>
          </cell>
          <cell r="F66">
            <v>24357229.67</v>
          </cell>
          <cell r="G66">
            <v>0.00455039392827633</v>
          </cell>
        </row>
        <row r="67">
          <cell r="B67">
            <v>704</v>
          </cell>
          <cell r="C67" t="str">
            <v>四川太极都江堰奎光路中段药店</v>
          </cell>
          <cell r="D67" t="str">
            <v>B2</v>
          </cell>
          <cell r="E67">
            <v>129647.33</v>
          </cell>
          <cell r="F67">
            <v>24357229.67</v>
          </cell>
          <cell r="G67">
            <v>0.00532274531038652</v>
          </cell>
        </row>
        <row r="68">
          <cell r="B68">
            <v>717</v>
          </cell>
          <cell r="C68" t="str">
            <v>四川太极大邑县晋原镇通达东路五段药店</v>
          </cell>
          <cell r="D68" t="str">
            <v>B2</v>
          </cell>
          <cell r="E68">
            <v>149580.75</v>
          </cell>
          <cell r="F68">
            <v>24357229.67</v>
          </cell>
          <cell r="G68">
            <v>0.00614112327331846</v>
          </cell>
        </row>
        <row r="69">
          <cell r="B69">
            <v>720</v>
          </cell>
          <cell r="C69" t="str">
            <v>四川太极大邑县新场镇文昌街药店</v>
          </cell>
          <cell r="D69" t="str">
            <v>B2</v>
          </cell>
          <cell r="E69">
            <v>120950.62</v>
          </cell>
          <cell r="F69">
            <v>24357229.67</v>
          </cell>
          <cell r="G69">
            <v>0.00496569690554632</v>
          </cell>
        </row>
        <row r="70">
          <cell r="B70">
            <v>723</v>
          </cell>
          <cell r="C70" t="str">
            <v>四川太极锦江区柳翠路药店</v>
          </cell>
          <cell r="D70" t="str">
            <v>B2</v>
          </cell>
          <cell r="E70">
            <v>112462.69</v>
          </cell>
          <cell r="F70">
            <v>24357229.67</v>
          </cell>
          <cell r="G70">
            <v>0.00461722008305881</v>
          </cell>
        </row>
        <row r="71">
          <cell r="B71">
            <v>727</v>
          </cell>
          <cell r="C71" t="str">
            <v>四川太极金牛区黄苑东街药店</v>
          </cell>
          <cell r="D71" t="str">
            <v>B2</v>
          </cell>
          <cell r="E71">
            <v>137736.25</v>
          </cell>
          <cell r="F71">
            <v>24357229.67</v>
          </cell>
          <cell r="G71">
            <v>0.00565484054903195</v>
          </cell>
        </row>
        <row r="72">
          <cell r="B72">
            <v>745</v>
          </cell>
          <cell r="C72" t="str">
            <v>四川太极金牛区金沙路药店</v>
          </cell>
          <cell r="D72" t="str">
            <v>B2</v>
          </cell>
          <cell r="E72">
            <v>127704.24</v>
          </cell>
          <cell r="F72">
            <v>24357229.67</v>
          </cell>
          <cell r="G72">
            <v>0.00524297063870482</v>
          </cell>
        </row>
        <row r="73">
          <cell r="B73">
            <v>102479</v>
          </cell>
          <cell r="C73" t="str">
            <v>四川太极锦江区劼人路药店</v>
          </cell>
          <cell r="D73" t="str">
            <v>B2</v>
          </cell>
          <cell r="E73">
            <v>150699.99</v>
          </cell>
          <cell r="F73">
            <v>24357229.67</v>
          </cell>
          <cell r="G73">
            <v>0.00618707431188746</v>
          </cell>
        </row>
        <row r="74">
          <cell r="B74">
            <v>102935</v>
          </cell>
          <cell r="C74" t="str">
            <v>四川太极青羊区童子街药店</v>
          </cell>
          <cell r="D74" t="str">
            <v>B2</v>
          </cell>
          <cell r="E74">
            <v>162479.88</v>
          </cell>
          <cell r="F74">
            <v>24357229.67</v>
          </cell>
          <cell r="G74">
            <v>0.0066707044356576</v>
          </cell>
        </row>
        <row r="75">
          <cell r="B75">
            <v>104428</v>
          </cell>
          <cell r="C75" t="str">
            <v>四川太极崇州市崇阳镇永康东路药店 </v>
          </cell>
          <cell r="D75" t="str">
            <v>B2</v>
          </cell>
          <cell r="E75">
            <v>133972.8</v>
          </cell>
          <cell r="F75">
            <v>24357229.67</v>
          </cell>
          <cell r="G75">
            <v>0.00550032995603806</v>
          </cell>
        </row>
        <row r="76">
          <cell r="B76">
            <v>105267</v>
          </cell>
          <cell r="C76" t="str">
            <v>四川太极金牛区蜀汉路药店</v>
          </cell>
          <cell r="D76" t="str">
            <v>B2</v>
          </cell>
          <cell r="E76">
            <v>136058.88</v>
          </cell>
          <cell r="F76">
            <v>24357229.67</v>
          </cell>
          <cell r="G76">
            <v>0.00558597516398095</v>
          </cell>
        </row>
        <row r="77">
          <cell r="B77">
            <v>105751</v>
          </cell>
          <cell r="C77" t="str">
            <v>四川太极高新区新下街药店</v>
          </cell>
          <cell r="D77" t="str">
            <v>B2</v>
          </cell>
          <cell r="E77">
            <v>151681.95</v>
          </cell>
          <cell r="F77">
            <v>24357229.67</v>
          </cell>
          <cell r="G77">
            <v>0.00622738924151221</v>
          </cell>
        </row>
        <row r="78">
          <cell r="B78">
            <v>106066</v>
          </cell>
          <cell r="C78" t="str">
            <v>四川太极锦江区梨花街药店</v>
          </cell>
          <cell r="D78" t="str">
            <v>B2</v>
          </cell>
          <cell r="E78">
            <v>173323.44</v>
          </cell>
          <cell r="F78">
            <v>24357229.67</v>
          </cell>
          <cell r="G78">
            <v>0.00711589299556003</v>
          </cell>
        </row>
        <row r="79">
          <cell r="B79">
            <v>56</v>
          </cell>
          <cell r="C79" t="str">
            <v>四川太极三江店</v>
          </cell>
          <cell r="D79" t="str">
            <v>C1</v>
          </cell>
          <cell r="E79">
            <v>87863.47</v>
          </cell>
          <cell r="F79">
            <v>24357229.67</v>
          </cell>
          <cell r="G79">
            <v>0.0036072850316068</v>
          </cell>
        </row>
        <row r="80">
          <cell r="B80">
            <v>371</v>
          </cell>
          <cell r="C80" t="str">
            <v>四川太极兴义镇万兴路药店</v>
          </cell>
          <cell r="D80" t="str">
            <v>C1</v>
          </cell>
          <cell r="E80">
            <v>88452.4</v>
          </cell>
          <cell r="F80">
            <v>24357229.67</v>
          </cell>
          <cell r="G80">
            <v>0.0036314638897109</v>
          </cell>
        </row>
        <row r="81">
          <cell r="B81">
            <v>573</v>
          </cell>
          <cell r="C81" t="str">
            <v>四川太极双流县西航港街道锦华路一段药店</v>
          </cell>
          <cell r="D81" t="str">
            <v>C1</v>
          </cell>
          <cell r="E81">
            <v>114627.51</v>
          </cell>
          <cell r="F81">
            <v>24357229.67</v>
          </cell>
          <cell r="G81">
            <v>0.00470609800675251</v>
          </cell>
        </row>
        <row r="82">
          <cell r="B82">
            <v>594</v>
          </cell>
          <cell r="C82" t="str">
            <v>四川太极大邑县安仁镇千禧街药店</v>
          </cell>
          <cell r="D82" t="str">
            <v>C1</v>
          </cell>
          <cell r="E82">
            <v>98529.96</v>
          </cell>
          <cell r="F82">
            <v>24357229.67</v>
          </cell>
          <cell r="G82">
            <v>0.00404520388134929</v>
          </cell>
        </row>
        <row r="83">
          <cell r="B83">
            <v>706</v>
          </cell>
          <cell r="C83" t="str">
            <v>四川太极都江堰幸福镇翔凤路药店</v>
          </cell>
          <cell r="D83" t="str">
            <v>C1</v>
          </cell>
          <cell r="E83">
            <v>120426.76</v>
          </cell>
          <cell r="F83">
            <v>24357229.67</v>
          </cell>
          <cell r="G83">
            <v>0.00494418953352177</v>
          </cell>
        </row>
        <row r="84">
          <cell r="B84">
            <v>710</v>
          </cell>
          <cell r="C84" t="str">
            <v>四川太极都江堰市蒲阳镇堰问道西路药店</v>
          </cell>
          <cell r="D84" t="str">
            <v>C1</v>
          </cell>
          <cell r="E84">
            <v>108666.07</v>
          </cell>
          <cell r="F84">
            <v>24357229.67</v>
          </cell>
          <cell r="G84">
            <v>0.00446134767673684</v>
          </cell>
        </row>
        <row r="85">
          <cell r="B85">
            <v>713</v>
          </cell>
          <cell r="C85" t="str">
            <v>四川太极都江堰聚源镇药店</v>
          </cell>
          <cell r="D85" t="str">
            <v>C1</v>
          </cell>
          <cell r="E85">
            <v>74834.77</v>
          </cell>
          <cell r="F85">
            <v>24357229.67</v>
          </cell>
          <cell r="G85">
            <v>0.00307238429878467</v>
          </cell>
        </row>
        <row r="86">
          <cell r="B86">
            <v>732</v>
          </cell>
          <cell r="C86" t="str">
            <v>四川太极邛崃市羊安镇永康大道药店</v>
          </cell>
          <cell r="D86" t="str">
            <v>C1</v>
          </cell>
          <cell r="E86">
            <v>98014.88</v>
          </cell>
          <cell r="F86">
            <v>24357229.67</v>
          </cell>
          <cell r="G86">
            <v>0.00402405697724818</v>
          </cell>
        </row>
        <row r="87">
          <cell r="B87">
            <v>733</v>
          </cell>
          <cell r="C87" t="str">
            <v>四川太极双流区东升街道三强西路药店</v>
          </cell>
          <cell r="D87" t="str">
            <v>C1</v>
          </cell>
          <cell r="E87">
            <v>99945.14</v>
          </cell>
          <cell r="F87">
            <v>24357229.67</v>
          </cell>
          <cell r="G87">
            <v>0.00410330490593925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C1</v>
          </cell>
          <cell r="E88">
            <v>105302.04</v>
          </cell>
          <cell r="F88">
            <v>24357229.67</v>
          </cell>
          <cell r="G88">
            <v>0.00432323550036961</v>
          </cell>
        </row>
        <row r="89">
          <cell r="B89">
            <v>740</v>
          </cell>
          <cell r="C89" t="str">
            <v>四川太极成华区华康路药店</v>
          </cell>
          <cell r="D89" t="str">
            <v>C1</v>
          </cell>
          <cell r="E89">
            <v>112229.34</v>
          </cell>
          <cell r="F89">
            <v>24357229.67</v>
          </cell>
          <cell r="G89">
            <v>0.00460763976529848</v>
          </cell>
        </row>
        <row r="90">
          <cell r="B90">
            <v>752</v>
          </cell>
          <cell r="C90" t="str">
            <v>四川太极大药房连锁有限公司武侯区聚萃街药店</v>
          </cell>
          <cell r="D90" t="str">
            <v>C1</v>
          </cell>
          <cell r="E90">
            <v>119124.91</v>
          </cell>
          <cell r="F90">
            <v>24357229.67</v>
          </cell>
          <cell r="G90">
            <v>0.00489074133692315</v>
          </cell>
        </row>
        <row r="91">
          <cell r="B91">
            <v>102564</v>
          </cell>
          <cell r="C91" t="str">
            <v>四川太极邛崃市临邛镇翠荫街药店</v>
          </cell>
          <cell r="D91" t="str">
            <v>C1</v>
          </cell>
          <cell r="E91">
            <v>121063.9</v>
          </cell>
          <cell r="F91">
            <v>24357229.67</v>
          </cell>
          <cell r="G91">
            <v>0.00497034768075905</v>
          </cell>
        </row>
        <row r="92">
          <cell r="B92">
            <v>102567</v>
          </cell>
          <cell r="C92" t="str">
            <v>四川太极新津县五津镇武阳西路药店</v>
          </cell>
          <cell r="D92" t="str">
            <v>C1</v>
          </cell>
          <cell r="E92">
            <v>89875.69</v>
          </cell>
          <cell r="F92">
            <v>24357229.67</v>
          </cell>
          <cell r="G92">
            <v>0.00368989787499097</v>
          </cell>
        </row>
        <row r="93">
          <cell r="B93">
            <v>104429</v>
          </cell>
          <cell r="C93" t="str">
            <v>四川太极武侯区大华街药店</v>
          </cell>
          <cell r="D93" t="str">
            <v>C1</v>
          </cell>
          <cell r="E93">
            <v>83708.75</v>
          </cell>
          <cell r="F93">
            <v>24357229.67</v>
          </cell>
          <cell r="G93">
            <v>0.00343671062489924</v>
          </cell>
        </row>
        <row r="94">
          <cell r="B94">
            <v>104533</v>
          </cell>
          <cell r="C94" t="str">
            <v>四川太极大邑县晋原镇潘家街药店</v>
          </cell>
          <cell r="D94" t="str">
            <v>C1</v>
          </cell>
          <cell r="E94">
            <v>102531.02</v>
          </cell>
          <cell r="F94">
            <v>24357229.67</v>
          </cell>
          <cell r="G94">
            <v>0.00420946968884085</v>
          </cell>
        </row>
        <row r="95">
          <cell r="B95">
            <v>545</v>
          </cell>
          <cell r="C95" t="str">
            <v>四川太极龙潭西路店</v>
          </cell>
          <cell r="D95" t="str">
            <v>C2</v>
          </cell>
          <cell r="E95">
            <v>85985.73</v>
          </cell>
          <cell r="F95">
            <v>24357229.67</v>
          </cell>
          <cell r="G95">
            <v>0.00353019334156486</v>
          </cell>
        </row>
        <row r="96">
          <cell r="B96">
            <v>718</v>
          </cell>
          <cell r="C96" t="str">
            <v>四川太极龙泉驿区龙泉街道驿生路药店</v>
          </cell>
          <cell r="D96" t="str">
            <v>C2</v>
          </cell>
          <cell r="E96">
            <v>68562.81</v>
          </cell>
          <cell r="F96">
            <v>24357229.67</v>
          </cell>
          <cell r="G96">
            <v>0.00281488539250613</v>
          </cell>
        </row>
        <row r="97">
          <cell r="B97">
            <v>741</v>
          </cell>
          <cell r="C97" t="str">
            <v>四川太极成华区新怡路店</v>
          </cell>
          <cell r="D97" t="str">
            <v>C2</v>
          </cell>
          <cell r="E97">
            <v>66295.01</v>
          </cell>
          <cell r="F97">
            <v>24357229.67</v>
          </cell>
          <cell r="G97">
            <v>0.00272177956599282</v>
          </cell>
        </row>
        <row r="98">
          <cell r="B98">
            <v>753</v>
          </cell>
          <cell r="C98" t="str">
            <v>四川太极锦江区合欢树街药店</v>
          </cell>
          <cell r="D98" t="str">
            <v>C2</v>
          </cell>
          <cell r="E98">
            <v>87250.35</v>
          </cell>
          <cell r="F98">
            <v>24357229.67</v>
          </cell>
          <cell r="G98">
            <v>0.00358211303921248</v>
          </cell>
        </row>
        <row r="99">
          <cell r="B99">
            <v>102478</v>
          </cell>
          <cell r="C99" t="str">
            <v>四川太极锦江区静明路药店</v>
          </cell>
          <cell r="D99" t="str">
            <v>C2</v>
          </cell>
          <cell r="E99">
            <v>66589.18</v>
          </cell>
          <cell r="F99">
            <v>24357229.67</v>
          </cell>
          <cell r="G99">
            <v>0.00273385688365109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>C2</v>
          </cell>
          <cell r="E100">
            <v>87486.61</v>
          </cell>
          <cell r="F100">
            <v>24357229.67</v>
          </cell>
          <cell r="G100">
            <v>0.00359181282868775</v>
          </cell>
        </row>
        <row r="101">
          <cell r="B101">
            <v>104838</v>
          </cell>
          <cell r="C101" t="str">
            <v>四川太极崇州市崇阳镇蜀州中路药店</v>
          </cell>
          <cell r="D101" t="str">
            <v>C2</v>
          </cell>
          <cell r="E101">
            <v>100775.9</v>
          </cell>
          <cell r="F101">
            <v>24357229.67</v>
          </cell>
          <cell r="G101">
            <v>0.00413741223305548</v>
          </cell>
        </row>
        <row r="102">
          <cell r="B102">
            <v>105396</v>
          </cell>
          <cell r="C102" t="str">
            <v>四川太极武侯区航中街药店</v>
          </cell>
          <cell r="D102" t="str">
            <v>C2</v>
          </cell>
          <cell r="E102">
            <v>95438.13</v>
          </cell>
          <cell r="F102">
            <v>24357229.67</v>
          </cell>
          <cell r="G102">
            <v>0.00391826703172028</v>
          </cell>
        </row>
        <row r="103">
          <cell r="B103">
            <v>105910</v>
          </cell>
          <cell r="C103" t="str">
            <v>四川太极高新区紫薇东路药店</v>
          </cell>
          <cell r="D103" t="str">
            <v>C2</v>
          </cell>
          <cell r="E103">
            <v>66708.79</v>
          </cell>
          <cell r="F103">
            <v>24357229.67</v>
          </cell>
          <cell r="G103">
            <v>0.0027387675406355</v>
          </cell>
        </row>
        <row r="104">
          <cell r="B104">
            <v>106399</v>
          </cell>
          <cell r="C104" t="str">
            <v>四川太极青羊区蜀辉路药店</v>
          </cell>
          <cell r="D104" t="str">
            <v>C2</v>
          </cell>
          <cell r="E104">
            <v>110591.1</v>
          </cell>
          <cell r="F104">
            <v>24357229.67</v>
          </cell>
          <cell r="G104">
            <v>0.00454038088478557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C2</v>
          </cell>
          <cell r="E105">
            <v>61226.58</v>
          </cell>
          <cell r="F105">
            <v>24357229.67</v>
          </cell>
          <cell r="G105">
            <v>0.00251369227245949</v>
          </cell>
        </row>
        <row r="106">
          <cell r="B106">
            <v>106568</v>
          </cell>
          <cell r="C106" t="str">
            <v>四川太极高新区中和公济桥路药店</v>
          </cell>
          <cell r="D106" t="str">
            <v>C2</v>
          </cell>
          <cell r="E106">
            <v>61693.37</v>
          </cell>
          <cell r="F106">
            <v>24357229.67</v>
          </cell>
          <cell r="G106">
            <v>0.00253285660298165</v>
          </cell>
        </row>
        <row r="107">
          <cell r="B107">
            <v>106569</v>
          </cell>
          <cell r="C107" t="str">
            <v>四川太极武侯区大悦路药店</v>
          </cell>
          <cell r="D107" t="str">
            <v>C2</v>
          </cell>
          <cell r="E107">
            <v>139196.09</v>
          </cell>
          <cell r="F107">
            <v>24357229.67</v>
          </cell>
          <cell r="G107">
            <v>0.00571477511547396</v>
          </cell>
        </row>
        <row r="108">
          <cell r="B108">
            <v>106865</v>
          </cell>
          <cell r="C108" t="str">
            <v>四川太极武侯区丝竹路药店</v>
          </cell>
          <cell r="D108" t="str">
            <v>C2</v>
          </cell>
          <cell r="E108">
            <v>69185.57</v>
          </cell>
          <cell r="F108">
            <v>24357229.67</v>
          </cell>
          <cell r="G108">
            <v>0.00284045316061595</v>
          </cell>
        </row>
        <row r="109">
          <cell r="B109">
            <v>107658</v>
          </cell>
          <cell r="C109" t="str">
            <v>四川太极新都区新都街道万和北路药店</v>
          </cell>
          <cell r="D109" t="str">
            <v>C2</v>
          </cell>
          <cell r="E109">
            <v>77870.62</v>
          </cell>
          <cell r="F109">
            <v>24357229.67</v>
          </cell>
          <cell r="G109">
            <v>0.00319702285748493</v>
          </cell>
        </row>
        <row r="110">
          <cell r="B110">
            <v>107728</v>
          </cell>
          <cell r="C110" t="str">
            <v>四川太极大邑县晋原镇北街药店</v>
          </cell>
          <cell r="D110" t="str">
            <v>C2</v>
          </cell>
          <cell r="E110">
            <v>88198.1</v>
          </cell>
          <cell r="F110">
            <v>24357229.67</v>
          </cell>
          <cell r="G110">
            <v>0.00362102345771411</v>
          </cell>
        </row>
        <row r="111">
          <cell r="B111">
            <v>107829</v>
          </cell>
          <cell r="C111" t="str">
            <v>四川太极金牛区解放路药店</v>
          </cell>
          <cell r="D111" t="str">
            <v>C2</v>
          </cell>
          <cell r="E111">
            <v>57811.33</v>
          </cell>
          <cell r="F111">
            <v>24357229.67</v>
          </cell>
          <cell r="G111">
            <v>0.00237347722968693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C2</v>
          </cell>
          <cell r="E112">
            <v>93692</v>
          </cell>
          <cell r="F112">
            <v>24357229.67</v>
          </cell>
          <cell r="G112">
            <v>0.00384657866552851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e">
            <v>#N/A</v>
          </cell>
          <cell r="E113">
            <v>92267.52</v>
          </cell>
          <cell r="F113">
            <v>24357229.67</v>
          </cell>
          <cell r="G113">
            <v>0.00378809582411759</v>
          </cell>
        </row>
        <row r="114">
          <cell r="B114">
            <v>307</v>
          </cell>
          <cell r="C114" t="str">
            <v>四川太极旗舰店</v>
          </cell>
          <cell r="D114" t="str">
            <v>T</v>
          </cell>
          <cell r="E114">
            <v>1689604.05</v>
          </cell>
          <cell r="F114">
            <v>24357229.67</v>
          </cell>
          <cell r="G114">
            <v>0.0693676609734082</v>
          </cell>
        </row>
        <row r="115">
          <cell r="C115" t="str">
            <v>合计</v>
          </cell>
          <cell r="D115" t="e">
            <v>#N/A</v>
          </cell>
          <cell r="E115">
            <v>1689604.05</v>
          </cell>
          <cell r="F115">
            <v>24357229.67</v>
          </cell>
          <cell r="G115">
            <v>0.0693676609734082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14</v>
          </cell>
          <cell r="C5">
            <v>424.18</v>
          </cell>
        </row>
        <row r="6">
          <cell r="A6">
            <v>54</v>
          </cell>
          <cell r="B6">
            <v>21</v>
          </cell>
          <cell r="C6">
            <v>639.04</v>
          </cell>
        </row>
        <row r="7">
          <cell r="A7">
            <v>56</v>
          </cell>
          <cell r="B7">
            <v>14</v>
          </cell>
          <cell r="C7">
            <v>451.73</v>
          </cell>
        </row>
        <row r="8">
          <cell r="A8">
            <v>307</v>
          </cell>
          <cell r="B8">
            <v>144</v>
          </cell>
          <cell r="C8">
            <v>3746.12</v>
          </cell>
        </row>
        <row r="9">
          <cell r="A9">
            <v>308</v>
          </cell>
          <cell r="B9">
            <v>25</v>
          </cell>
          <cell r="C9">
            <v>593.33</v>
          </cell>
        </row>
        <row r="10">
          <cell r="A10">
            <v>311</v>
          </cell>
          <cell r="B10">
            <v>18</v>
          </cell>
          <cell r="C10">
            <v>532.7</v>
          </cell>
        </row>
        <row r="11">
          <cell r="A11">
            <v>329</v>
          </cell>
          <cell r="B11">
            <v>16</v>
          </cell>
          <cell r="C11">
            <v>539.16</v>
          </cell>
        </row>
        <row r="12">
          <cell r="A12">
            <v>337</v>
          </cell>
          <cell r="B12">
            <v>67</v>
          </cell>
          <cell r="C12">
            <v>1820.56</v>
          </cell>
        </row>
        <row r="13">
          <cell r="A13">
            <v>339</v>
          </cell>
          <cell r="B13">
            <v>11</v>
          </cell>
          <cell r="C13">
            <v>266.94</v>
          </cell>
        </row>
        <row r="14">
          <cell r="A14">
            <v>341</v>
          </cell>
          <cell r="B14">
            <v>21</v>
          </cell>
          <cell r="C14">
            <v>732.5</v>
          </cell>
        </row>
        <row r="15">
          <cell r="A15">
            <v>343</v>
          </cell>
          <cell r="B15">
            <v>31</v>
          </cell>
          <cell r="C15">
            <v>990.82</v>
          </cell>
        </row>
        <row r="16">
          <cell r="A16">
            <v>347</v>
          </cell>
          <cell r="B16">
            <v>16</v>
          </cell>
          <cell r="C16">
            <v>446.5</v>
          </cell>
        </row>
        <row r="17">
          <cell r="A17">
            <v>349</v>
          </cell>
          <cell r="B17">
            <v>20</v>
          </cell>
          <cell r="C17">
            <v>683.43</v>
          </cell>
        </row>
        <row r="18">
          <cell r="A18">
            <v>351</v>
          </cell>
          <cell r="B18">
            <v>15</v>
          </cell>
          <cell r="C18">
            <v>473.08</v>
          </cell>
        </row>
        <row r="19">
          <cell r="A19">
            <v>355</v>
          </cell>
          <cell r="B19">
            <v>26</v>
          </cell>
          <cell r="C19">
            <v>700.65</v>
          </cell>
        </row>
        <row r="20">
          <cell r="A20">
            <v>357</v>
          </cell>
          <cell r="B20">
            <v>10</v>
          </cell>
          <cell r="C20">
            <v>268.71</v>
          </cell>
        </row>
        <row r="21">
          <cell r="A21">
            <v>359</v>
          </cell>
          <cell r="B21">
            <v>43</v>
          </cell>
          <cell r="C21">
            <v>1141.35</v>
          </cell>
        </row>
        <row r="22">
          <cell r="A22">
            <v>365</v>
          </cell>
          <cell r="B22">
            <v>34</v>
          </cell>
          <cell r="C22">
            <v>1084.31</v>
          </cell>
        </row>
        <row r="23">
          <cell r="A23">
            <v>367</v>
          </cell>
          <cell r="B23">
            <v>34</v>
          </cell>
          <cell r="C23">
            <v>1040.85</v>
          </cell>
        </row>
        <row r="24">
          <cell r="A24">
            <v>371</v>
          </cell>
          <cell r="B24">
            <v>17</v>
          </cell>
          <cell r="C24">
            <v>502.97</v>
          </cell>
        </row>
        <row r="25">
          <cell r="A25">
            <v>373</v>
          </cell>
          <cell r="B25">
            <v>25</v>
          </cell>
          <cell r="C25">
            <v>636.8</v>
          </cell>
        </row>
        <row r="26">
          <cell r="A26">
            <v>377</v>
          </cell>
          <cell r="B26">
            <v>32</v>
          </cell>
          <cell r="C26">
            <v>985.32</v>
          </cell>
        </row>
        <row r="27">
          <cell r="A27">
            <v>379</v>
          </cell>
          <cell r="B27">
            <v>36</v>
          </cell>
          <cell r="C27">
            <v>908.81</v>
          </cell>
        </row>
        <row r="28">
          <cell r="A28">
            <v>385</v>
          </cell>
          <cell r="B28">
            <v>21</v>
          </cell>
          <cell r="C28">
            <v>639.38</v>
          </cell>
        </row>
        <row r="29">
          <cell r="A29">
            <v>387</v>
          </cell>
          <cell r="B29">
            <v>24</v>
          </cell>
          <cell r="C29">
            <v>663.82</v>
          </cell>
        </row>
        <row r="30">
          <cell r="A30">
            <v>391</v>
          </cell>
          <cell r="B30">
            <v>30</v>
          </cell>
          <cell r="C30">
            <v>885.65</v>
          </cell>
        </row>
        <row r="31">
          <cell r="A31">
            <v>399</v>
          </cell>
          <cell r="B31">
            <v>59</v>
          </cell>
          <cell r="C31">
            <v>1580.33</v>
          </cell>
        </row>
        <row r="32">
          <cell r="A32">
            <v>511</v>
          </cell>
          <cell r="B32">
            <v>37</v>
          </cell>
          <cell r="C32">
            <v>1087.12</v>
          </cell>
        </row>
        <row r="33">
          <cell r="A33">
            <v>513</v>
          </cell>
          <cell r="B33">
            <v>49</v>
          </cell>
          <cell r="C33">
            <v>1363.62</v>
          </cell>
        </row>
        <row r="34">
          <cell r="A34">
            <v>514</v>
          </cell>
          <cell r="B34">
            <v>58</v>
          </cell>
          <cell r="C34">
            <v>1757.24</v>
          </cell>
        </row>
        <row r="35">
          <cell r="A35">
            <v>515</v>
          </cell>
          <cell r="B35">
            <v>18</v>
          </cell>
          <cell r="C35">
            <v>517.5</v>
          </cell>
        </row>
        <row r="36">
          <cell r="A36">
            <v>517</v>
          </cell>
          <cell r="B36">
            <v>33</v>
          </cell>
          <cell r="C36">
            <v>1017.6</v>
          </cell>
        </row>
        <row r="37">
          <cell r="A37">
            <v>539</v>
          </cell>
          <cell r="B37">
            <v>22</v>
          </cell>
          <cell r="C37">
            <v>716.13</v>
          </cell>
        </row>
        <row r="38">
          <cell r="A38">
            <v>545</v>
          </cell>
          <cell r="B38">
            <v>16</v>
          </cell>
          <cell r="C38">
            <v>477.41</v>
          </cell>
        </row>
        <row r="39">
          <cell r="A39">
            <v>546</v>
          </cell>
          <cell r="B39">
            <v>37</v>
          </cell>
          <cell r="C39">
            <v>1089.27</v>
          </cell>
        </row>
        <row r="40">
          <cell r="A40">
            <v>549</v>
          </cell>
          <cell r="B40">
            <v>23</v>
          </cell>
          <cell r="C40">
            <v>666.49</v>
          </cell>
        </row>
        <row r="41">
          <cell r="A41">
            <v>571</v>
          </cell>
          <cell r="B41">
            <v>65</v>
          </cell>
          <cell r="C41">
            <v>1726.38</v>
          </cell>
        </row>
        <row r="42">
          <cell r="A42">
            <v>572</v>
          </cell>
          <cell r="B42">
            <v>16</v>
          </cell>
          <cell r="C42">
            <v>486.79</v>
          </cell>
        </row>
        <row r="43">
          <cell r="A43">
            <v>573</v>
          </cell>
          <cell r="B43">
            <v>7</v>
          </cell>
          <cell r="C43">
            <v>181.21</v>
          </cell>
        </row>
        <row r="44">
          <cell r="A44">
            <v>578</v>
          </cell>
          <cell r="B44">
            <v>64</v>
          </cell>
          <cell r="C44">
            <v>1851.11</v>
          </cell>
        </row>
        <row r="45">
          <cell r="A45">
            <v>581</v>
          </cell>
          <cell r="B45">
            <v>39</v>
          </cell>
          <cell r="C45">
            <v>1358.89</v>
          </cell>
        </row>
        <row r="46">
          <cell r="A46">
            <v>582</v>
          </cell>
          <cell r="B46">
            <v>29</v>
          </cell>
          <cell r="C46">
            <v>875.49</v>
          </cell>
        </row>
        <row r="47">
          <cell r="A47">
            <v>585</v>
          </cell>
          <cell r="B47">
            <v>44</v>
          </cell>
          <cell r="C47">
            <v>1273.19</v>
          </cell>
        </row>
        <row r="48">
          <cell r="A48">
            <v>587</v>
          </cell>
          <cell r="B48">
            <v>22</v>
          </cell>
          <cell r="C48">
            <v>631.56</v>
          </cell>
        </row>
        <row r="49">
          <cell r="A49">
            <v>591</v>
          </cell>
          <cell r="B49">
            <v>14</v>
          </cell>
          <cell r="C49">
            <v>403.18</v>
          </cell>
        </row>
        <row r="50">
          <cell r="A50">
            <v>594</v>
          </cell>
          <cell r="B50">
            <v>21</v>
          </cell>
          <cell r="C50">
            <v>681.9</v>
          </cell>
        </row>
        <row r="51">
          <cell r="A51">
            <v>598</v>
          </cell>
          <cell r="B51">
            <v>30</v>
          </cell>
          <cell r="C51">
            <v>880.29</v>
          </cell>
        </row>
        <row r="52">
          <cell r="A52">
            <v>704</v>
          </cell>
          <cell r="B52">
            <v>18</v>
          </cell>
          <cell r="C52">
            <v>526.97</v>
          </cell>
        </row>
        <row r="53">
          <cell r="A53">
            <v>706</v>
          </cell>
          <cell r="B53">
            <v>21</v>
          </cell>
          <cell r="C53">
            <v>582.65</v>
          </cell>
        </row>
        <row r="54">
          <cell r="A54">
            <v>707</v>
          </cell>
          <cell r="B54">
            <v>46</v>
          </cell>
          <cell r="C54">
            <v>1162.93</v>
          </cell>
        </row>
        <row r="55">
          <cell r="A55">
            <v>709</v>
          </cell>
          <cell r="B55">
            <v>53</v>
          </cell>
          <cell r="C55">
            <v>1408.76</v>
          </cell>
        </row>
        <row r="56">
          <cell r="A56">
            <v>710</v>
          </cell>
          <cell r="B56">
            <v>23</v>
          </cell>
          <cell r="C56">
            <v>713.09</v>
          </cell>
        </row>
        <row r="57">
          <cell r="A57">
            <v>712</v>
          </cell>
          <cell r="B57">
            <v>91</v>
          </cell>
          <cell r="C57">
            <v>2419.41</v>
          </cell>
        </row>
        <row r="58">
          <cell r="A58">
            <v>713</v>
          </cell>
          <cell r="B58">
            <v>21</v>
          </cell>
          <cell r="C58">
            <v>707.35</v>
          </cell>
        </row>
        <row r="59">
          <cell r="A59">
            <v>716</v>
          </cell>
          <cell r="B59">
            <v>49</v>
          </cell>
          <cell r="C59">
            <v>1514.57</v>
          </cell>
        </row>
        <row r="60">
          <cell r="A60">
            <v>717</v>
          </cell>
          <cell r="B60">
            <v>20</v>
          </cell>
          <cell r="C60">
            <v>672.16</v>
          </cell>
        </row>
        <row r="61">
          <cell r="A61">
            <v>718</v>
          </cell>
          <cell r="B61">
            <v>18</v>
          </cell>
          <cell r="C61">
            <v>404.79</v>
          </cell>
        </row>
        <row r="62">
          <cell r="A62">
            <v>720</v>
          </cell>
          <cell r="B62">
            <v>9</v>
          </cell>
          <cell r="C62">
            <v>300.11</v>
          </cell>
        </row>
        <row r="63">
          <cell r="A63">
            <v>721</v>
          </cell>
          <cell r="B63">
            <v>14</v>
          </cell>
          <cell r="C63">
            <v>401.7</v>
          </cell>
        </row>
        <row r="64">
          <cell r="A64">
            <v>723</v>
          </cell>
          <cell r="B64">
            <v>20</v>
          </cell>
          <cell r="C64">
            <v>553.16</v>
          </cell>
        </row>
        <row r="65">
          <cell r="A65">
            <v>724</v>
          </cell>
          <cell r="B65">
            <v>18</v>
          </cell>
          <cell r="C65">
            <v>526.97</v>
          </cell>
        </row>
        <row r="66">
          <cell r="A66">
            <v>726</v>
          </cell>
          <cell r="B66">
            <v>41</v>
          </cell>
          <cell r="C66">
            <v>1182.91</v>
          </cell>
        </row>
        <row r="67">
          <cell r="A67">
            <v>727</v>
          </cell>
          <cell r="B67">
            <v>13</v>
          </cell>
          <cell r="C67">
            <v>517.4</v>
          </cell>
        </row>
        <row r="68">
          <cell r="A68">
            <v>730</v>
          </cell>
          <cell r="B68">
            <v>17</v>
          </cell>
          <cell r="C68">
            <v>565.63</v>
          </cell>
        </row>
        <row r="69">
          <cell r="A69">
            <v>732</v>
          </cell>
          <cell r="B69">
            <v>13</v>
          </cell>
          <cell r="C69">
            <v>423.89</v>
          </cell>
        </row>
        <row r="70">
          <cell r="A70">
            <v>733</v>
          </cell>
          <cell r="B70">
            <v>11</v>
          </cell>
          <cell r="C70">
            <v>371.2</v>
          </cell>
        </row>
        <row r="71">
          <cell r="A71">
            <v>737</v>
          </cell>
          <cell r="B71">
            <v>56</v>
          </cell>
          <cell r="C71">
            <v>1650.42</v>
          </cell>
        </row>
        <row r="72">
          <cell r="A72">
            <v>738</v>
          </cell>
          <cell r="B72">
            <v>15</v>
          </cell>
          <cell r="C72">
            <v>469.24</v>
          </cell>
        </row>
        <row r="73">
          <cell r="A73">
            <v>740</v>
          </cell>
          <cell r="B73">
            <v>39</v>
          </cell>
          <cell r="C73">
            <v>1222.15</v>
          </cell>
        </row>
        <row r="74">
          <cell r="A74">
            <v>741</v>
          </cell>
          <cell r="B74">
            <v>11</v>
          </cell>
          <cell r="C74">
            <v>275.53</v>
          </cell>
        </row>
        <row r="75">
          <cell r="A75">
            <v>742</v>
          </cell>
          <cell r="B75">
            <v>10</v>
          </cell>
          <cell r="C75">
            <v>317.47</v>
          </cell>
        </row>
        <row r="76">
          <cell r="A76">
            <v>743</v>
          </cell>
          <cell r="B76">
            <v>39</v>
          </cell>
          <cell r="C76">
            <v>1050.49</v>
          </cell>
        </row>
        <row r="77">
          <cell r="A77">
            <v>744</v>
          </cell>
          <cell r="B77">
            <v>23</v>
          </cell>
          <cell r="C77">
            <v>720.93</v>
          </cell>
        </row>
        <row r="78">
          <cell r="A78">
            <v>745</v>
          </cell>
          <cell r="B78">
            <v>29</v>
          </cell>
          <cell r="C78">
            <v>814.76</v>
          </cell>
        </row>
        <row r="79">
          <cell r="A79">
            <v>746</v>
          </cell>
          <cell r="B79">
            <v>18</v>
          </cell>
          <cell r="C79">
            <v>574.69</v>
          </cell>
        </row>
        <row r="80">
          <cell r="A80">
            <v>747</v>
          </cell>
          <cell r="B80">
            <v>13</v>
          </cell>
          <cell r="C80">
            <v>390.14</v>
          </cell>
        </row>
        <row r="81">
          <cell r="A81">
            <v>748</v>
          </cell>
          <cell r="B81">
            <v>25</v>
          </cell>
          <cell r="C81">
            <v>829.41</v>
          </cell>
        </row>
        <row r="82">
          <cell r="A82">
            <v>750</v>
          </cell>
          <cell r="B82">
            <v>171</v>
          </cell>
          <cell r="C82">
            <v>4853.29</v>
          </cell>
        </row>
        <row r="83">
          <cell r="A83">
            <v>752</v>
          </cell>
          <cell r="B83">
            <v>17</v>
          </cell>
          <cell r="C83">
            <v>439.3</v>
          </cell>
        </row>
        <row r="84">
          <cell r="A84">
            <v>753</v>
          </cell>
          <cell r="B84">
            <v>12</v>
          </cell>
          <cell r="C84">
            <v>372.59</v>
          </cell>
        </row>
        <row r="85">
          <cell r="A85">
            <v>754</v>
          </cell>
          <cell r="B85">
            <v>44</v>
          </cell>
          <cell r="C85">
            <v>1311.74</v>
          </cell>
        </row>
        <row r="86">
          <cell r="A86">
            <v>101453</v>
          </cell>
          <cell r="B86">
            <v>32</v>
          </cell>
          <cell r="C86">
            <v>981.43</v>
          </cell>
        </row>
        <row r="87">
          <cell r="A87">
            <v>102478</v>
          </cell>
          <cell r="B87">
            <v>11</v>
          </cell>
          <cell r="C87">
            <v>320.31</v>
          </cell>
        </row>
        <row r="88">
          <cell r="A88">
            <v>102479</v>
          </cell>
          <cell r="B88">
            <v>35</v>
          </cell>
          <cell r="C88">
            <v>922.42</v>
          </cell>
        </row>
        <row r="89">
          <cell r="A89">
            <v>102564</v>
          </cell>
          <cell r="B89">
            <v>22</v>
          </cell>
          <cell r="C89">
            <v>522.65</v>
          </cell>
        </row>
        <row r="90">
          <cell r="A90">
            <v>102565</v>
          </cell>
          <cell r="B90">
            <v>44</v>
          </cell>
          <cell r="C90">
            <v>1158.54</v>
          </cell>
        </row>
        <row r="91">
          <cell r="A91">
            <v>102567</v>
          </cell>
          <cell r="B91">
            <v>6</v>
          </cell>
          <cell r="C91">
            <v>163.57</v>
          </cell>
        </row>
        <row r="92">
          <cell r="A92">
            <v>102934</v>
          </cell>
          <cell r="B92">
            <v>29</v>
          </cell>
          <cell r="C92">
            <v>869.82</v>
          </cell>
        </row>
        <row r="93">
          <cell r="A93">
            <v>102935</v>
          </cell>
          <cell r="B93">
            <v>26</v>
          </cell>
          <cell r="C93">
            <v>758.45</v>
          </cell>
        </row>
        <row r="94">
          <cell r="A94">
            <v>103198</v>
          </cell>
          <cell r="B94">
            <v>24</v>
          </cell>
          <cell r="C94">
            <v>655.41</v>
          </cell>
        </row>
        <row r="95">
          <cell r="A95">
            <v>103199</v>
          </cell>
          <cell r="B95">
            <v>33</v>
          </cell>
          <cell r="C95">
            <v>894.58</v>
          </cell>
        </row>
        <row r="96">
          <cell r="A96">
            <v>103639</v>
          </cell>
          <cell r="B96">
            <v>32</v>
          </cell>
          <cell r="C96">
            <v>836.84</v>
          </cell>
        </row>
        <row r="97">
          <cell r="A97">
            <v>104428</v>
          </cell>
          <cell r="B97">
            <v>17</v>
          </cell>
          <cell r="C97">
            <v>479.07</v>
          </cell>
        </row>
        <row r="98">
          <cell r="A98">
            <v>104429</v>
          </cell>
          <cell r="B98">
            <v>10</v>
          </cell>
          <cell r="C98">
            <v>257.4</v>
          </cell>
        </row>
        <row r="99">
          <cell r="A99">
            <v>104430</v>
          </cell>
          <cell r="B99">
            <v>24</v>
          </cell>
          <cell r="C99">
            <v>632.28</v>
          </cell>
        </row>
        <row r="100">
          <cell r="A100">
            <v>104533</v>
          </cell>
          <cell r="B100">
            <v>15</v>
          </cell>
          <cell r="C100">
            <v>426.02</v>
          </cell>
        </row>
        <row r="101">
          <cell r="A101">
            <v>104838</v>
          </cell>
          <cell r="B101">
            <v>15</v>
          </cell>
          <cell r="C101">
            <v>387.74</v>
          </cell>
        </row>
        <row r="102">
          <cell r="A102">
            <v>105267</v>
          </cell>
          <cell r="B102">
            <v>23</v>
          </cell>
          <cell r="C102">
            <v>660.11</v>
          </cell>
        </row>
        <row r="103">
          <cell r="A103">
            <v>105396</v>
          </cell>
          <cell r="B103">
            <v>42</v>
          </cell>
          <cell r="C103">
            <v>1212.85</v>
          </cell>
        </row>
        <row r="104">
          <cell r="A104">
            <v>105751</v>
          </cell>
          <cell r="B104">
            <v>24</v>
          </cell>
          <cell r="C104">
            <v>703.39</v>
          </cell>
        </row>
        <row r="105">
          <cell r="A105">
            <v>105910</v>
          </cell>
          <cell r="B105">
            <v>5</v>
          </cell>
          <cell r="C105">
            <v>139.75</v>
          </cell>
        </row>
        <row r="106">
          <cell r="A106">
            <v>106066</v>
          </cell>
          <cell r="B106">
            <v>111</v>
          </cell>
          <cell r="C106">
            <v>2869.23</v>
          </cell>
        </row>
        <row r="107">
          <cell r="A107">
            <v>106399</v>
          </cell>
          <cell r="B107">
            <v>26</v>
          </cell>
          <cell r="C107">
            <v>598.31</v>
          </cell>
        </row>
        <row r="108">
          <cell r="A108">
            <v>106485</v>
          </cell>
          <cell r="B108">
            <v>10</v>
          </cell>
          <cell r="C108">
            <v>286.81</v>
          </cell>
        </row>
        <row r="109">
          <cell r="A109">
            <v>106568</v>
          </cell>
          <cell r="B109">
            <v>6</v>
          </cell>
          <cell r="C109">
            <v>177.36</v>
          </cell>
        </row>
        <row r="110">
          <cell r="A110">
            <v>106569</v>
          </cell>
          <cell r="B110">
            <v>18</v>
          </cell>
          <cell r="C110">
            <v>537.96</v>
          </cell>
        </row>
        <row r="111">
          <cell r="A111">
            <v>106865</v>
          </cell>
          <cell r="B111">
            <v>37</v>
          </cell>
          <cell r="C111">
            <v>867.23</v>
          </cell>
        </row>
        <row r="112">
          <cell r="A112">
            <v>107658</v>
          </cell>
          <cell r="B112">
            <v>16</v>
          </cell>
          <cell r="C112">
            <v>404.69</v>
          </cell>
        </row>
        <row r="113">
          <cell r="A113">
            <v>107728</v>
          </cell>
          <cell r="B113">
            <v>20</v>
          </cell>
          <cell r="C113">
            <v>566.28</v>
          </cell>
        </row>
        <row r="114">
          <cell r="A114">
            <v>107829</v>
          </cell>
          <cell r="B114">
            <v>24</v>
          </cell>
          <cell r="C114">
            <v>720.41</v>
          </cell>
        </row>
        <row r="115">
          <cell r="A115">
            <v>108277</v>
          </cell>
          <cell r="B115">
            <v>22</v>
          </cell>
          <cell r="C115">
            <v>526.74</v>
          </cell>
        </row>
        <row r="116">
          <cell r="A116">
            <v>108656</v>
          </cell>
          <cell r="B116">
            <v>2</v>
          </cell>
          <cell r="C116">
            <v>63.83</v>
          </cell>
        </row>
        <row r="117">
          <cell r="B117">
            <v>3267</v>
          </cell>
          <cell r="C117">
            <v>93270.69</v>
          </cell>
        </row>
        <row r="118">
          <cell r="A118" t="str">
            <v>总计</v>
          </cell>
          <cell r="B118">
            <v>6534</v>
          </cell>
          <cell r="C118">
            <v>186541.38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3" customWidth="1"/>
    <col min="3" max="5" width="9" hidden="1" customWidth="1"/>
    <col min="6" max="6" width="22.375" style="90" customWidth="1"/>
    <col min="7" max="7" width="22.125" style="90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3" hidden="1" customWidth="1"/>
    <col min="16" max="16" width="9.5" style="3" customWidth="1"/>
    <col min="17" max="19" width="9.5" customWidth="1"/>
    <col min="20" max="20" width="28.375" style="91" customWidth="1"/>
  </cols>
  <sheetData>
    <row r="1" ht="43" customHeight="1" spans="1:20">
      <c r="A1" s="7" t="s">
        <v>0</v>
      </c>
      <c r="B1" s="8" t="s">
        <v>1</v>
      </c>
      <c r="C1" s="8" t="s">
        <v>2</v>
      </c>
      <c r="D1" s="8"/>
      <c r="E1" s="8"/>
      <c r="F1" s="8" t="s">
        <v>3</v>
      </c>
      <c r="G1" s="51" t="s">
        <v>4</v>
      </c>
      <c r="H1" s="8" t="s">
        <v>5</v>
      </c>
      <c r="I1" s="8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/>
      <c r="R1" s="15"/>
      <c r="S1" s="13" t="s">
        <v>14</v>
      </c>
      <c r="T1" s="121" t="s">
        <v>15</v>
      </c>
    </row>
    <row r="2" ht="26" customHeight="1" spans="1:20">
      <c r="A2" s="9">
        <v>1</v>
      </c>
      <c r="B2" s="92" t="s">
        <v>16</v>
      </c>
      <c r="C2" s="12">
        <v>119652</v>
      </c>
      <c r="D2" s="12" t="s">
        <v>17</v>
      </c>
      <c r="E2" s="12" t="str">
        <f t="shared" ref="E2:E9" si="0">C2&amp;D2</f>
        <v>119652,</v>
      </c>
      <c r="F2" s="93" t="s">
        <v>18</v>
      </c>
      <c r="G2" s="94" t="s">
        <v>19</v>
      </c>
      <c r="H2" s="93" t="s">
        <v>20</v>
      </c>
      <c r="I2" s="17" t="s">
        <v>21</v>
      </c>
      <c r="J2" s="13">
        <v>46.5</v>
      </c>
      <c r="K2" s="13">
        <v>72.5</v>
      </c>
      <c r="L2" s="21">
        <f t="shared" ref="L2:L46" si="1">(K2-J2)/K2</f>
        <v>0.358620689655172</v>
      </c>
      <c r="M2" s="19">
        <v>0.03</v>
      </c>
      <c r="N2" s="113">
        <f t="shared" ref="N2:N9" si="2">K2*M2</f>
        <v>2.175</v>
      </c>
      <c r="O2" s="19"/>
      <c r="P2" s="62" t="s">
        <v>22</v>
      </c>
      <c r="Q2" s="62" t="s">
        <v>23</v>
      </c>
      <c r="R2" s="62" t="s">
        <v>24</v>
      </c>
      <c r="S2" s="19">
        <v>0.03</v>
      </c>
      <c r="T2" s="121" t="s">
        <v>25</v>
      </c>
    </row>
    <row r="3" customHeight="1" spans="1:20">
      <c r="A3" s="9">
        <v>2</v>
      </c>
      <c r="B3" s="11" t="s">
        <v>26</v>
      </c>
      <c r="C3" s="9">
        <v>45754</v>
      </c>
      <c r="D3" s="12" t="s">
        <v>17</v>
      </c>
      <c r="E3" s="12" t="str">
        <f t="shared" si="0"/>
        <v>45754,</v>
      </c>
      <c r="F3" s="17" t="s">
        <v>27</v>
      </c>
      <c r="G3" s="95" t="s">
        <v>28</v>
      </c>
      <c r="H3" s="9" t="s">
        <v>29</v>
      </c>
      <c r="I3" s="17" t="s">
        <v>30</v>
      </c>
      <c r="J3" s="13">
        <v>5.5</v>
      </c>
      <c r="K3" s="13">
        <v>29.8</v>
      </c>
      <c r="L3" s="114">
        <f t="shared" si="1"/>
        <v>0.815436241610738</v>
      </c>
      <c r="M3" s="19">
        <v>0.05</v>
      </c>
      <c r="N3" s="113">
        <f t="shared" si="2"/>
        <v>1.49</v>
      </c>
      <c r="O3" s="19"/>
      <c r="P3" s="62"/>
      <c r="Q3" s="62"/>
      <c r="R3" s="62"/>
      <c r="S3" s="19"/>
      <c r="T3" s="121"/>
    </row>
    <row r="4" customHeight="1" spans="1:20">
      <c r="A4" s="9">
        <v>3</v>
      </c>
      <c r="B4" s="11"/>
      <c r="C4" s="9">
        <v>177394</v>
      </c>
      <c r="D4" s="12" t="s">
        <v>17</v>
      </c>
      <c r="E4" s="12" t="str">
        <f t="shared" si="0"/>
        <v>177394,</v>
      </c>
      <c r="F4" s="17" t="s">
        <v>31</v>
      </c>
      <c r="G4" s="95" t="s">
        <v>32</v>
      </c>
      <c r="H4" s="9" t="s">
        <v>33</v>
      </c>
      <c r="I4" s="17" t="s">
        <v>21</v>
      </c>
      <c r="J4" s="13">
        <v>7.1429</v>
      </c>
      <c r="K4" s="13">
        <v>18</v>
      </c>
      <c r="L4" s="114">
        <f t="shared" si="1"/>
        <v>0.603172222222222</v>
      </c>
      <c r="M4" s="19">
        <v>0.05</v>
      </c>
      <c r="N4" s="113">
        <f t="shared" si="2"/>
        <v>0.9</v>
      </c>
      <c r="O4" s="19"/>
      <c r="P4" s="62"/>
      <c r="Q4" s="62"/>
      <c r="R4" s="62"/>
      <c r="S4" s="19"/>
      <c r="T4" s="121"/>
    </row>
    <row r="5" customHeight="1" spans="1:20">
      <c r="A5" s="9">
        <v>4</v>
      </c>
      <c r="B5" s="11"/>
      <c r="C5" s="9">
        <v>144423</v>
      </c>
      <c r="D5" s="12" t="s">
        <v>17</v>
      </c>
      <c r="E5" s="12" t="str">
        <f t="shared" si="0"/>
        <v>144423,</v>
      </c>
      <c r="F5" s="17" t="s">
        <v>34</v>
      </c>
      <c r="G5" s="95" t="s">
        <v>32</v>
      </c>
      <c r="H5" s="9" t="s">
        <v>35</v>
      </c>
      <c r="I5" s="17" t="s">
        <v>21</v>
      </c>
      <c r="J5" s="13">
        <v>8.0952</v>
      </c>
      <c r="K5" s="13">
        <v>18</v>
      </c>
      <c r="L5" s="21">
        <f t="shared" si="1"/>
        <v>0.550266666666667</v>
      </c>
      <c r="M5" s="19">
        <v>0.04</v>
      </c>
      <c r="N5" s="113">
        <f t="shared" si="2"/>
        <v>0.72</v>
      </c>
      <c r="O5" s="19"/>
      <c r="P5" s="62"/>
      <c r="Q5" s="62"/>
      <c r="R5" s="62"/>
      <c r="S5" s="19"/>
      <c r="T5" s="121"/>
    </row>
    <row r="6" customHeight="1" spans="1:20">
      <c r="A6" s="9">
        <v>5</v>
      </c>
      <c r="B6" s="11"/>
      <c r="C6" s="11">
        <v>118013</v>
      </c>
      <c r="D6" s="12" t="s">
        <v>17</v>
      </c>
      <c r="E6" s="12" t="str">
        <f t="shared" si="0"/>
        <v>118013,</v>
      </c>
      <c r="F6" s="11" t="s">
        <v>36</v>
      </c>
      <c r="G6" s="96" t="s">
        <v>37</v>
      </c>
      <c r="H6" s="11" t="s">
        <v>38</v>
      </c>
      <c r="I6" s="17" t="s">
        <v>21</v>
      </c>
      <c r="J6" s="13">
        <v>16</v>
      </c>
      <c r="K6" s="13">
        <v>32</v>
      </c>
      <c r="L6" s="21">
        <f t="shared" si="1"/>
        <v>0.5</v>
      </c>
      <c r="M6" s="19">
        <v>0.03</v>
      </c>
      <c r="N6" s="113">
        <f t="shared" si="2"/>
        <v>0.96</v>
      </c>
      <c r="O6" s="19"/>
      <c r="P6" s="62"/>
      <c r="Q6" s="62"/>
      <c r="R6" s="62"/>
      <c r="S6" s="19"/>
      <c r="T6" s="121" t="s">
        <v>39</v>
      </c>
    </row>
    <row r="7" customHeight="1" spans="1:20">
      <c r="A7" s="9">
        <v>6</v>
      </c>
      <c r="B7" s="11"/>
      <c r="C7" s="11">
        <v>134798</v>
      </c>
      <c r="D7" s="12" t="s">
        <v>17</v>
      </c>
      <c r="E7" s="12" t="str">
        <f t="shared" si="0"/>
        <v>134798,</v>
      </c>
      <c r="F7" s="11" t="s">
        <v>40</v>
      </c>
      <c r="G7" s="96" t="s">
        <v>41</v>
      </c>
      <c r="H7" s="11" t="s">
        <v>42</v>
      </c>
      <c r="I7" s="17" t="s">
        <v>21</v>
      </c>
      <c r="J7" s="13">
        <v>19.9</v>
      </c>
      <c r="K7" s="13">
        <v>39.8</v>
      </c>
      <c r="L7" s="21">
        <f t="shared" si="1"/>
        <v>0.5</v>
      </c>
      <c r="M7" s="19">
        <v>0.03</v>
      </c>
      <c r="N7" s="113">
        <f t="shared" si="2"/>
        <v>1.194</v>
      </c>
      <c r="O7" s="19"/>
      <c r="P7" s="62"/>
      <c r="Q7" s="62"/>
      <c r="R7" s="62"/>
      <c r="S7" s="19"/>
      <c r="T7" s="121" t="s">
        <v>43</v>
      </c>
    </row>
    <row r="8" customHeight="1" spans="1:20">
      <c r="A8" s="9">
        <v>7</v>
      </c>
      <c r="B8" s="11"/>
      <c r="C8" s="11">
        <v>175429</v>
      </c>
      <c r="D8" s="12" t="s">
        <v>17</v>
      </c>
      <c r="E8" s="12" t="str">
        <f t="shared" si="0"/>
        <v>175429,</v>
      </c>
      <c r="F8" s="10" t="s">
        <v>44</v>
      </c>
      <c r="G8" s="96" t="s">
        <v>45</v>
      </c>
      <c r="H8" s="11" t="s">
        <v>46</v>
      </c>
      <c r="I8" s="17" t="s">
        <v>21</v>
      </c>
      <c r="J8" s="13">
        <v>42.27</v>
      </c>
      <c r="K8" s="13">
        <v>65</v>
      </c>
      <c r="L8" s="115">
        <f t="shared" si="1"/>
        <v>0.349692307692308</v>
      </c>
      <c r="M8" s="19">
        <v>0.03</v>
      </c>
      <c r="N8" s="113">
        <f t="shared" si="2"/>
        <v>1.95</v>
      </c>
      <c r="O8" s="19"/>
      <c r="P8" s="62"/>
      <c r="Q8" s="62"/>
      <c r="R8" s="62"/>
      <c r="S8" s="19"/>
      <c r="T8" s="121"/>
    </row>
    <row r="9" customHeight="1" spans="1:20">
      <c r="A9" s="9">
        <v>8</v>
      </c>
      <c r="B9" s="11"/>
      <c r="C9" s="13">
        <v>143148</v>
      </c>
      <c r="D9" s="12" t="s">
        <v>17</v>
      </c>
      <c r="E9" s="12" t="str">
        <f t="shared" si="0"/>
        <v>143148,</v>
      </c>
      <c r="F9" s="13" t="s">
        <v>47</v>
      </c>
      <c r="G9" s="53" t="s">
        <v>48</v>
      </c>
      <c r="H9" s="13" t="s">
        <v>49</v>
      </c>
      <c r="I9" s="17" t="s">
        <v>21</v>
      </c>
      <c r="J9" s="13">
        <v>16</v>
      </c>
      <c r="K9" s="13">
        <v>38</v>
      </c>
      <c r="L9" s="21">
        <f t="shared" si="1"/>
        <v>0.578947368421053</v>
      </c>
      <c r="M9" s="19">
        <v>0.04</v>
      </c>
      <c r="N9" s="113">
        <f t="shared" si="2"/>
        <v>1.52</v>
      </c>
      <c r="O9" s="19"/>
      <c r="P9" s="62"/>
      <c r="Q9" s="62"/>
      <c r="R9" s="62"/>
      <c r="S9" s="19"/>
      <c r="T9" s="121" t="s">
        <v>50</v>
      </c>
    </row>
    <row r="10" s="89" customFormat="1" customHeight="1" spans="1:20">
      <c r="A10" s="97"/>
      <c r="B10" s="98"/>
      <c r="C10" s="99"/>
      <c r="D10" s="100"/>
      <c r="E10" s="100"/>
      <c r="F10" s="99"/>
      <c r="G10" s="101"/>
      <c r="H10" s="99"/>
      <c r="I10" s="69"/>
      <c r="J10" s="99">
        <f>SUM(J3:J9)</f>
        <v>114.9081</v>
      </c>
      <c r="K10" s="99">
        <f>SUM(K3:K9)</f>
        <v>240.6</v>
      </c>
      <c r="L10" s="116">
        <f t="shared" si="1"/>
        <v>0.522410224438903</v>
      </c>
      <c r="M10" s="117"/>
      <c r="N10" s="113"/>
      <c r="O10" s="117"/>
      <c r="P10" s="117"/>
      <c r="Q10" s="117"/>
      <c r="R10" s="117"/>
      <c r="S10" s="117"/>
      <c r="T10" s="122"/>
    </row>
    <row r="11" ht="39" customHeight="1" spans="1:20">
      <c r="A11" s="9">
        <v>9</v>
      </c>
      <c r="B11" s="17" t="s">
        <v>51</v>
      </c>
      <c r="C11" s="9">
        <v>15238</v>
      </c>
      <c r="D11" s="12" t="s">
        <v>17</v>
      </c>
      <c r="E11" s="12" t="str">
        <f t="shared" ref="E11:E16" si="3">C11&amp;D11</f>
        <v>15238,</v>
      </c>
      <c r="F11" s="17" t="s">
        <v>52</v>
      </c>
      <c r="G11" s="95" t="s">
        <v>53</v>
      </c>
      <c r="H11" s="9" t="s">
        <v>54</v>
      </c>
      <c r="I11" s="17" t="s">
        <v>30</v>
      </c>
      <c r="J11" s="13">
        <v>68.81</v>
      </c>
      <c r="K11" s="13">
        <v>118</v>
      </c>
      <c r="L11" s="21">
        <f t="shared" si="1"/>
        <v>0.416864406779661</v>
      </c>
      <c r="M11" s="19">
        <v>0.03</v>
      </c>
      <c r="N11" s="113">
        <f t="shared" ref="N11:N16" si="4">K11*M11</f>
        <v>3.54</v>
      </c>
      <c r="O11" s="19"/>
      <c r="P11" s="62" t="s">
        <v>55</v>
      </c>
      <c r="Q11" s="62" t="s">
        <v>56</v>
      </c>
      <c r="R11" s="62" t="s">
        <v>57</v>
      </c>
      <c r="S11" s="19">
        <v>0.02</v>
      </c>
      <c r="T11" s="121"/>
    </row>
    <row r="12" ht="39" customHeight="1" spans="1:20">
      <c r="A12" s="9">
        <v>10</v>
      </c>
      <c r="B12" s="17"/>
      <c r="C12" s="9">
        <v>40995</v>
      </c>
      <c r="D12" s="12" t="s">
        <v>17</v>
      </c>
      <c r="E12" s="12" t="str">
        <f t="shared" si="3"/>
        <v>40995,</v>
      </c>
      <c r="F12" s="17" t="s">
        <v>58</v>
      </c>
      <c r="G12" s="95" t="s">
        <v>59</v>
      </c>
      <c r="H12" s="9" t="s">
        <v>60</v>
      </c>
      <c r="I12" s="17" t="s">
        <v>30</v>
      </c>
      <c r="J12" s="13">
        <v>51.2</v>
      </c>
      <c r="K12" s="13">
        <v>128</v>
      </c>
      <c r="L12" s="114">
        <f t="shared" si="1"/>
        <v>0.6</v>
      </c>
      <c r="M12" s="19">
        <v>0.04</v>
      </c>
      <c r="N12" s="113">
        <f t="shared" si="4"/>
        <v>5.12</v>
      </c>
      <c r="O12" s="19"/>
      <c r="P12" s="62"/>
      <c r="Q12" s="62"/>
      <c r="R12" s="62"/>
      <c r="S12" s="19"/>
      <c r="T12" s="121"/>
    </row>
    <row r="13" s="89" customFormat="1" customHeight="1" spans="1:20">
      <c r="A13" s="97"/>
      <c r="B13" s="69"/>
      <c r="C13" s="97"/>
      <c r="D13" s="100"/>
      <c r="E13" s="100"/>
      <c r="F13" s="69"/>
      <c r="G13" s="102"/>
      <c r="H13" s="97"/>
      <c r="I13" s="69"/>
      <c r="J13" s="99">
        <f>SUM(J11:J12)</f>
        <v>120.01</v>
      </c>
      <c r="K13" s="99">
        <f>SUM(K11:K12)</f>
        <v>246</v>
      </c>
      <c r="L13" s="114">
        <f t="shared" si="1"/>
        <v>0.512154471544715</v>
      </c>
      <c r="M13" s="117"/>
      <c r="N13" s="113"/>
      <c r="O13" s="117"/>
      <c r="P13" s="117"/>
      <c r="Q13" s="117"/>
      <c r="R13" s="117"/>
      <c r="S13" s="117"/>
      <c r="T13" s="122"/>
    </row>
    <row r="14" customHeight="1" spans="1:20">
      <c r="A14" s="9">
        <v>11</v>
      </c>
      <c r="B14" s="103" t="s">
        <v>61</v>
      </c>
      <c r="C14" s="9">
        <v>43207</v>
      </c>
      <c r="D14" s="12" t="s">
        <v>17</v>
      </c>
      <c r="E14" s="12" t="str">
        <f t="shared" si="3"/>
        <v>43207,</v>
      </c>
      <c r="F14" s="17" t="s">
        <v>62</v>
      </c>
      <c r="G14" s="95" t="s">
        <v>63</v>
      </c>
      <c r="H14" s="9" t="s">
        <v>64</v>
      </c>
      <c r="I14" s="17" t="s">
        <v>21</v>
      </c>
      <c r="J14" s="13">
        <v>11.8</v>
      </c>
      <c r="K14" s="13">
        <v>32.8</v>
      </c>
      <c r="L14" s="114">
        <f t="shared" si="1"/>
        <v>0.640243902439024</v>
      </c>
      <c r="M14" s="19">
        <v>0.05</v>
      </c>
      <c r="N14" s="113">
        <f t="shared" si="4"/>
        <v>1.64</v>
      </c>
      <c r="O14" s="19"/>
      <c r="P14" s="118" t="s">
        <v>65</v>
      </c>
      <c r="Q14" s="118" t="s">
        <v>66</v>
      </c>
      <c r="R14" s="118" t="s">
        <v>67</v>
      </c>
      <c r="S14" s="19">
        <v>0.04</v>
      </c>
      <c r="T14" s="121"/>
    </row>
    <row r="15" customHeight="1" spans="1:20">
      <c r="A15" s="9">
        <v>12</v>
      </c>
      <c r="B15" s="103"/>
      <c r="C15" s="9">
        <v>165585</v>
      </c>
      <c r="D15" s="12" t="s">
        <v>17</v>
      </c>
      <c r="E15" s="12" t="str">
        <f t="shared" si="3"/>
        <v>165585,</v>
      </c>
      <c r="F15" s="17" t="s">
        <v>68</v>
      </c>
      <c r="G15" s="95" t="s">
        <v>69</v>
      </c>
      <c r="H15" s="9" t="s">
        <v>70</v>
      </c>
      <c r="I15" s="17" t="s">
        <v>21</v>
      </c>
      <c r="J15" s="13">
        <v>21.66</v>
      </c>
      <c r="K15" s="13">
        <v>57.8</v>
      </c>
      <c r="L15" s="114">
        <f t="shared" si="1"/>
        <v>0.625259515570934</v>
      </c>
      <c r="M15" s="19">
        <v>0.05</v>
      </c>
      <c r="N15" s="113">
        <f t="shared" si="4"/>
        <v>2.89</v>
      </c>
      <c r="O15" s="19"/>
      <c r="P15" s="118"/>
      <c r="Q15" s="118"/>
      <c r="R15" s="118"/>
      <c r="S15" s="19"/>
      <c r="T15" s="121"/>
    </row>
    <row r="16" customHeight="1" spans="1:20">
      <c r="A16" s="9">
        <v>13</v>
      </c>
      <c r="B16" s="103"/>
      <c r="C16" s="13">
        <v>133360</v>
      </c>
      <c r="D16" s="12" t="s">
        <v>17</v>
      </c>
      <c r="E16" s="12" t="str">
        <f t="shared" si="3"/>
        <v>133360,</v>
      </c>
      <c r="F16" s="13" t="s">
        <v>71</v>
      </c>
      <c r="G16" s="53" t="s">
        <v>72</v>
      </c>
      <c r="H16" s="13" t="s">
        <v>73</v>
      </c>
      <c r="I16" s="17" t="s">
        <v>21</v>
      </c>
      <c r="J16" s="13">
        <v>16.4</v>
      </c>
      <c r="K16" s="13">
        <v>39.9</v>
      </c>
      <c r="L16" s="21">
        <f t="shared" si="1"/>
        <v>0.588972431077694</v>
      </c>
      <c r="M16" s="19">
        <v>0.04</v>
      </c>
      <c r="N16" s="113">
        <f t="shared" si="4"/>
        <v>1.596</v>
      </c>
      <c r="O16" s="19"/>
      <c r="P16" s="118"/>
      <c r="Q16" s="118"/>
      <c r="R16" s="118"/>
      <c r="S16" s="19"/>
      <c r="T16" s="121"/>
    </row>
    <row r="17" s="89" customFormat="1" customHeight="1" spans="1:20">
      <c r="A17" s="97"/>
      <c r="B17" s="100"/>
      <c r="C17" s="99"/>
      <c r="D17" s="100"/>
      <c r="E17" s="100"/>
      <c r="F17" s="99"/>
      <c r="G17" s="101"/>
      <c r="H17" s="99"/>
      <c r="I17" s="69"/>
      <c r="J17" s="99">
        <f>SUM(J14:J16)</f>
        <v>49.86</v>
      </c>
      <c r="K17" s="99">
        <f>SUM(K14:K16)</f>
        <v>130.5</v>
      </c>
      <c r="L17" s="116">
        <f t="shared" si="1"/>
        <v>0.617931034482759</v>
      </c>
      <c r="M17" s="117"/>
      <c r="N17" s="119"/>
      <c r="O17" s="117"/>
      <c r="P17" s="117"/>
      <c r="Q17" s="117"/>
      <c r="R17" s="117"/>
      <c r="S17" s="117"/>
      <c r="T17" s="122"/>
    </row>
    <row r="18" customHeight="1" spans="1:20">
      <c r="A18" s="9">
        <v>14</v>
      </c>
      <c r="B18" s="17" t="s">
        <v>74</v>
      </c>
      <c r="C18" s="9">
        <v>169187</v>
      </c>
      <c r="D18" s="12" t="s">
        <v>17</v>
      </c>
      <c r="E18" s="12" t="str">
        <f t="shared" ref="E18:E28" si="5">C18&amp;D18</f>
        <v>169187,</v>
      </c>
      <c r="F18" s="17" t="s">
        <v>75</v>
      </c>
      <c r="G18" s="95" t="s">
        <v>76</v>
      </c>
      <c r="H18" s="9" t="s">
        <v>77</v>
      </c>
      <c r="I18" s="17" t="s">
        <v>21</v>
      </c>
      <c r="J18" s="13">
        <v>4.5</v>
      </c>
      <c r="K18" s="13">
        <v>18</v>
      </c>
      <c r="L18" s="114">
        <f t="shared" si="1"/>
        <v>0.75</v>
      </c>
      <c r="M18" s="19">
        <v>0.05</v>
      </c>
      <c r="N18" s="113">
        <f t="shared" ref="N18:N28" si="6">K18*M18</f>
        <v>0.9</v>
      </c>
      <c r="O18" s="19"/>
      <c r="P18" s="62" t="s">
        <v>78</v>
      </c>
      <c r="Q18" s="62" t="s">
        <v>79</v>
      </c>
      <c r="R18" s="62" t="s">
        <v>80</v>
      </c>
      <c r="S18" s="19">
        <v>0.05</v>
      </c>
      <c r="T18" s="121"/>
    </row>
    <row r="19" customHeight="1" spans="1:20">
      <c r="A19" s="9">
        <v>15</v>
      </c>
      <c r="B19" s="17"/>
      <c r="C19" s="9">
        <v>38059</v>
      </c>
      <c r="D19" s="12" t="s">
        <v>17</v>
      </c>
      <c r="E19" s="12" t="str">
        <f t="shared" si="5"/>
        <v>38059,</v>
      </c>
      <c r="F19" s="17" t="s">
        <v>81</v>
      </c>
      <c r="G19" s="95" t="s">
        <v>82</v>
      </c>
      <c r="H19" s="9" t="s">
        <v>83</v>
      </c>
      <c r="I19" s="17" t="s">
        <v>21</v>
      </c>
      <c r="J19" s="13">
        <v>3.84</v>
      </c>
      <c r="K19" s="13">
        <v>16.8</v>
      </c>
      <c r="L19" s="114">
        <f t="shared" si="1"/>
        <v>0.771428571428571</v>
      </c>
      <c r="M19" s="19">
        <v>0.05</v>
      </c>
      <c r="N19" s="113">
        <f t="shared" si="6"/>
        <v>0.84</v>
      </c>
      <c r="O19" s="19"/>
      <c r="P19" s="62"/>
      <c r="Q19" s="62"/>
      <c r="R19" s="62"/>
      <c r="S19" s="19"/>
      <c r="T19" s="121"/>
    </row>
    <row r="20" customHeight="1" spans="1:20">
      <c r="A20" s="9">
        <v>16</v>
      </c>
      <c r="B20" s="17"/>
      <c r="C20" s="9">
        <v>118954</v>
      </c>
      <c r="D20" s="12" t="s">
        <v>17</v>
      </c>
      <c r="E20" s="12" t="str">
        <f t="shared" si="5"/>
        <v>118954,</v>
      </c>
      <c r="F20" s="17" t="s">
        <v>84</v>
      </c>
      <c r="G20" s="95" t="s">
        <v>85</v>
      </c>
      <c r="H20" s="9" t="s">
        <v>86</v>
      </c>
      <c r="I20" s="17" t="s">
        <v>21</v>
      </c>
      <c r="J20" s="13">
        <v>10.72</v>
      </c>
      <c r="K20" s="13">
        <v>26.8</v>
      </c>
      <c r="L20" s="114">
        <f t="shared" si="1"/>
        <v>0.6</v>
      </c>
      <c r="M20" s="19">
        <v>0.04</v>
      </c>
      <c r="N20" s="113">
        <f t="shared" si="6"/>
        <v>1.072</v>
      </c>
      <c r="O20" s="19"/>
      <c r="P20" s="62"/>
      <c r="Q20" s="62"/>
      <c r="R20" s="62"/>
      <c r="S20" s="19"/>
      <c r="T20" s="121"/>
    </row>
    <row r="21" customHeight="1" spans="1:20">
      <c r="A21" s="9">
        <v>17</v>
      </c>
      <c r="B21" s="17"/>
      <c r="C21" s="9">
        <v>139379</v>
      </c>
      <c r="D21" s="12" t="s">
        <v>17</v>
      </c>
      <c r="E21" s="12" t="str">
        <f t="shared" si="5"/>
        <v>139379,</v>
      </c>
      <c r="F21" s="17" t="s">
        <v>87</v>
      </c>
      <c r="G21" s="95" t="s">
        <v>88</v>
      </c>
      <c r="H21" s="9" t="s">
        <v>89</v>
      </c>
      <c r="I21" s="17" t="s">
        <v>21</v>
      </c>
      <c r="J21" s="13">
        <v>8.4</v>
      </c>
      <c r="K21" s="13">
        <v>24</v>
      </c>
      <c r="L21" s="114">
        <f t="shared" si="1"/>
        <v>0.65</v>
      </c>
      <c r="M21" s="19">
        <v>0.05</v>
      </c>
      <c r="N21" s="113">
        <f t="shared" si="6"/>
        <v>1.2</v>
      </c>
      <c r="O21" s="19"/>
      <c r="P21" s="62"/>
      <c r="Q21" s="62"/>
      <c r="R21" s="62"/>
      <c r="S21" s="19"/>
      <c r="T21" s="121"/>
    </row>
    <row r="22" customHeight="1" spans="1:20">
      <c r="A22" s="9">
        <v>18</v>
      </c>
      <c r="B22" s="17"/>
      <c r="C22" s="9">
        <v>148408</v>
      </c>
      <c r="D22" s="12" t="s">
        <v>17</v>
      </c>
      <c r="E22" s="12" t="str">
        <f t="shared" si="5"/>
        <v>148408,</v>
      </c>
      <c r="F22" s="17" t="s">
        <v>90</v>
      </c>
      <c r="G22" s="95" t="s">
        <v>91</v>
      </c>
      <c r="H22" s="9" t="s">
        <v>92</v>
      </c>
      <c r="I22" s="17" t="s">
        <v>21</v>
      </c>
      <c r="J22" s="13">
        <v>5.43</v>
      </c>
      <c r="K22" s="13">
        <v>28.5</v>
      </c>
      <c r="L22" s="114">
        <f t="shared" si="1"/>
        <v>0.809473684210526</v>
      </c>
      <c r="M22" s="19">
        <v>0.05</v>
      </c>
      <c r="N22" s="113">
        <f t="shared" si="6"/>
        <v>1.425</v>
      </c>
      <c r="O22" s="19"/>
      <c r="P22" s="62"/>
      <c r="Q22" s="62"/>
      <c r="R22" s="62"/>
      <c r="S22" s="19"/>
      <c r="T22" s="121"/>
    </row>
    <row r="23" customHeight="1" spans="1:20">
      <c r="A23" s="9">
        <v>19</v>
      </c>
      <c r="B23" s="17"/>
      <c r="C23" s="9">
        <v>131588</v>
      </c>
      <c r="D23" s="12" t="s">
        <v>17</v>
      </c>
      <c r="E23" s="12" t="str">
        <f t="shared" si="5"/>
        <v>131588,</v>
      </c>
      <c r="F23" s="17" t="s">
        <v>93</v>
      </c>
      <c r="G23" s="95" t="s">
        <v>91</v>
      </c>
      <c r="H23" s="9" t="s">
        <v>94</v>
      </c>
      <c r="I23" s="17" t="s">
        <v>21</v>
      </c>
      <c r="J23" s="13">
        <v>4.07</v>
      </c>
      <c r="K23" s="13">
        <v>21</v>
      </c>
      <c r="L23" s="114">
        <f t="shared" si="1"/>
        <v>0.806190476190476</v>
      </c>
      <c r="M23" s="19">
        <v>0.05</v>
      </c>
      <c r="N23" s="113">
        <f t="shared" si="6"/>
        <v>1.05</v>
      </c>
      <c r="O23" s="19"/>
      <c r="P23" s="62"/>
      <c r="Q23" s="62"/>
      <c r="R23" s="62"/>
      <c r="S23" s="19"/>
      <c r="T23" s="121"/>
    </row>
    <row r="24" customHeight="1" spans="1:20">
      <c r="A24" s="9">
        <v>20</v>
      </c>
      <c r="B24" s="17"/>
      <c r="C24" s="9">
        <v>171872</v>
      </c>
      <c r="D24" s="12" t="s">
        <v>17</v>
      </c>
      <c r="E24" s="12" t="str">
        <f t="shared" si="5"/>
        <v>171872,</v>
      </c>
      <c r="F24" s="17" t="s">
        <v>95</v>
      </c>
      <c r="G24" s="95" t="s">
        <v>96</v>
      </c>
      <c r="H24" s="9" t="s">
        <v>97</v>
      </c>
      <c r="I24" s="17" t="s">
        <v>21</v>
      </c>
      <c r="J24" s="13">
        <v>8.32</v>
      </c>
      <c r="K24" s="13">
        <v>26.9</v>
      </c>
      <c r="L24" s="114">
        <f t="shared" si="1"/>
        <v>0.690706319702602</v>
      </c>
      <c r="M24" s="19">
        <v>0.05</v>
      </c>
      <c r="N24" s="113">
        <f t="shared" si="6"/>
        <v>1.345</v>
      </c>
      <c r="O24" s="19"/>
      <c r="P24" s="62"/>
      <c r="Q24" s="62"/>
      <c r="R24" s="62"/>
      <c r="S24" s="19"/>
      <c r="T24" s="121"/>
    </row>
    <row r="25" customHeight="1" spans="1:20">
      <c r="A25" s="9">
        <v>21</v>
      </c>
      <c r="B25" s="17"/>
      <c r="C25" s="9">
        <v>1466</v>
      </c>
      <c r="D25" s="12" t="s">
        <v>17</v>
      </c>
      <c r="E25" s="12" t="str">
        <f t="shared" si="5"/>
        <v>1466,</v>
      </c>
      <c r="F25" s="17" t="s">
        <v>98</v>
      </c>
      <c r="G25" s="95" t="s">
        <v>99</v>
      </c>
      <c r="H25" s="9" t="s">
        <v>100</v>
      </c>
      <c r="I25" s="17" t="s">
        <v>21</v>
      </c>
      <c r="J25" s="13">
        <v>6</v>
      </c>
      <c r="K25" s="13">
        <v>19.8</v>
      </c>
      <c r="L25" s="114">
        <f t="shared" si="1"/>
        <v>0.696969696969697</v>
      </c>
      <c r="M25" s="19">
        <v>0.05</v>
      </c>
      <c r="N25" s="113">
        <f t="shared" si="6"/>
        <v>0.99</v>
      </c>
      <c r="O25" s="19"/>
      <c r="P25" s="62"/>
      <c r="Q25" s="62"/>
      <c r="R25" s="62"/>
      <c r="S25" s="19"/>
      <c r="T25" s="121"/>
    </row>
    <row r="26" customHeight="1" spans="1:20">
      <c r="A26" s="9">
        <v>22</v>
      </c>
      <c r="B26" s="17"/>
      <c r="C26" s="9">
        <v>39476</v>
      </c>
      <c r="D26" s="12" t="s">
        <v>17</v>
      </c>
      <c r="E26" s="12" t="str">
        <f t="shared" si="5"/>
        <v>39476,</v>
      </c>
      <c r="F26" s="17" t="s">
        <v>101</v>
      </c>
      <c r="G26" s="95" t="s">
        <v>102</v>
      </c>
      <c r="H26" s="9" t="s">
        <v>103</v>
      </c>
      <c r="I26" s="17" t="s">
        <v>30</v>
      </c>
      <c r="J26" s="13">
        <v>8.9</v>
      </c>
      <c r="K26" s="13">
        <v>22</v>
      </c>
      <c r="L26" s="21">
        <f t="shared" si="1"/>
        <v>0.595454545454545</v>
      </c>
      <c r="M26" s="19">
        <v>0.04</v>
      </c>
      <c r="N26" s="113">
        <f t="shared" si="6"/>
        <v>0.88</v>
      </c>
      <c r="O26" s="19"/>
      <c r="P26" s="62"/>
      <c r="Q26" s="62"/>
      <c r="R26" s="62"/>
      <c r="S26" s="19"/>
      <c r="T26" s="121"/>
    </row>
    <row r="27" customHeight="1" spans="1:20">
      <c r="A27" s="9">
        <v>23</v>
      </c>
      <c r="B27" s="17"/>
      <c r="C27" s="9">
        <v>108018</v>
      </c>
      <c r="D27" s="12" t="s">
        <v>17</v>
      </c>
      <c r="E27" s="12" t="str">
        <f t="shared" si="5"/>
        <v>108018,</v>
      </c>
      <c r="F27" s="17" t="s">
        <v>104</v>
      </c>
      <c r="G27" s="95" t="s">
        <v>105</v>
      </c>
      <c r="H27" s="9" t="s">
        <v>106</v>
      </c>
      <c r="I27" s="17" t="s">
        <v>21</v>
      </c>
      <c r="J27" s="13">
        <v>7.21</v>
      </c>
      <c r="K27" s="13">
        <v>27</v>
      </c>
      <c r="L27" s="114">
        <f t="shared" si="1"/>
        <v>0.732962962962963</v>
      </c>
      <c r="M27" s="19">
        <v>0.05</v>
      </c>
      <c r="N27" s="113">
        <f t="shared" si="6"/>
        <v>1.35</v>
      </c>
      <c r="O27" s="19"/>
      <c r="P27" s="62"/>
      <c r="Q27" s="62"/>
      <c r="R27" s="62"/>
      <c r="S27" s="19"/>
      <c r="T27" s="121"/>
    </row>
    <row r="28" customHeight="1" spans="1:20">
      <c r="A28" s="9">
        <v>24</v>
      </c>
      <c r="B28" s="17"/>
      <c r="C28" s="13">
        <v>117684</v>
      </c>
      <c r="D28" s="12" t="s">
        <v>17</v>
      </c>
      <c r="E28" s="12" t="str">
        <f t="shared" si="5"/>
        <v>117684,</v>
      </c>
      <c r="F28" s="13" t="s">
        <v>107</v>
      </c>
      <c r="G28" s="53" t="s">
        <v>108</v>
      </c>
      <c r="H28" s="13" t="s">
        <v>109</v>
      </c>
      <c r="I28" s="17" t="s">
        <v>21</v>
      </c>
      <c r="J28" s="13">
        <v>20.67</v>
      </c>
      <c r="K28" s="13">
        <v>68.9</v>
      </c>
      <c r="L28" s="114">
        <f t="shared" si="1"/>
        <v>0.7</v>
      </c>
      <c r="M28" s="19">
        <v>0.05</v>
      </c>
      <c r="N28" s="113">
        <f t="shared" si="6"/>
        <v>3.445</v>
      </c>
      <c r="O28" s="19"/>
      <c r="P28" s="62"/>
      <c r="Q28" s="62"/>
      <c r="R28" s="62"/>
      <c r="S28" s="19"/>
      <c r="T28" s="121"/>
    </row>
    <row r="29" s="89" customFormat="1" customHeight="1" spans="1:20">
      <c r="A29" s="97"/>
      <c r="B29" s="69"/>
      <c r="C29" s="99"/>
      <c r="D29" s="100"/>
      <c r="E29" s="100"/>
      <c r="F29" s="99"/>
      <c r="G29" s="101"/>
      <c r="H29" s="99"/>
      <c r="I29" s="69"/>
      <c r="J29" s="99">
        <f>SUM(J18:J28)</f>
        <v>88.06</v>
      </c>
      <c r="K29" s="99">
        <f>SUM(K18:K28)</f>
        <v>299.7</v>
      </c>
      <c r="L29" s="120">
        <f t="shared" si="1"/>
        <v>0.706172839506173</v>
      </c>
      <c r="M29" s="117"/>
      <c r="N29" s="119"/>
      <c r="O29" s="117"/>
      <c r="P29" s="117"/>
      <c r="Q29" s="117"/>
      <c r="R29" s="117"/>
      <c r="S29" s="117"/>
      <c r="T29" s="122"/>
    </row>
    <row r="30" customHeight="1" spans="1:20">
      <c r="A30" s="9">
        <v>25</v>
      </c>
      <c r="B30" s="92" t="s">
        <v>110</v>
      </c>
      <c r="C30" s="93">
        <v>148955</v>
      </c>
      <c r="D30" s="12" t="s">
        <v>17</v>
      </c>
      <c r="E30" s="12" t="str">
        <f t="shared" ref="E30:E35" si="7">C30&amp;D30</f>
        <v>148955,</v>
      </c>
      <c r="F30" s="93" t="s">
        <v>111</v>
      </c>
      <c r="G30" s="94" t="s">
        <v>112</v>
      </c>
      <c r="H30" s="93" t="s">
        <v>113</v>
      </c>
      <c r="I30" s="17" t="s">
        <v>21</v>
      </c>
      <c r="J30" s="13">
        <v>120</v>
      </c>
      <c r="K30" s="13">
        <v>198</v>
      </c>
      <c r="L30" s="21">
        <f t="shared" si="1"/>
        <v>0.393939393939394</v>
      </c>
      <c r="M30" s="19">
        <v>0.03</v>
      </c>
      <c r="N30" s="113">
        <f t="shared" ref="N30:N35" si="8">K30*M30</f>
        <v>5.94</v>
      </c>
      <c r="O30" s="19"/>
      <c r="P30" s="19" t="s">
        <v>114</v>
      </c>
      <c r="Q30" s="19"/>
      <c r="R30" s="19"/>
      <c r="S30" s="19"/>
      <c r="T30" s="121" t="s">
        <v>115</v>
      </c>
    </row>
    <row r="31" customHeight="1" spans="1:20">
      <c r="A31" s="9">
        <v>26</v>
      </c>
      <c r="B31" s="92"/>
      <c r="C31" s="93">
        <v>1454</v>
      </c>
      <c r="D31" s="12" t="s">
        <v>17</v>
      </c>
      <c r="E31" s="12" t="str">
        <f t="shared" si="7"/>
        <v>1454,</v>
      </c>
      <c r="F31" s="93" t="s">
        <v>116</v>
      </c>
      <c r="G31" s="104" t="s">
        <v>117</v>
      </c>
      <c r="H31" s="93" t="s">
        <v>118</v>
      </c>
      <c r="I31" s="17" t="s">
        <v>21</v>
      </c>
      <c r="J31" s="13">
        <v>385</v>
      </c>
      <c r="K31" s="13">
        <v>520</v>
      </c>
      <c r="L31" s="21">
        <f t="shared" si="1"/>
        <v>0.259615384615385</v>
      </c>
      <c r="M31" s="19">
        <v>0.02</v>
      </c>
      <c r="N31" s="113">
        <f t="shared" si="8"/>
        <v>10.4</v>
      </c>
      <c r="O31" s="19"/>
      <c r="P31" s="19"/>
      <c r="Q31" s="19"/>
      <c r="R31" s="19"/>
      <c r="S31" s="19"/>
      <c r="T31" s="121" t="s">
        <v>119</v>
      </c>
    </row>
    <row r="32" s="89" customFormat="1" customHeight="1" spans="1:20">
      <c r="A32" s="97"/>
      <c r="B32" s="105"/>
      <c r="C32" s="106"/>
      <c r="D32" s="100"/>
      <c r="E32" s="100"/>
      <c r="F32" s="106"/>
      <c r="G32" s="107"/>
      <c r="H32" s="106"/>
      <c r="I32" s="69"/>
      <c r="J32" s="99">
        <f>SUM(J30:J31)</f>
        <v>505</v>
      </c>
      <c r="K32" s="99">
        <f>SUM(K30:K31)</f>
        <v>718</v>
      </c>
      <c r="L32" s="116">
        <f t="shared" si="1"/>
        <v>0.296657381615599</v>
      </c>
      <c r="M32" s="117"/>
      <c r="N32" s="119"/>
      <c r="O32" s="117"/>
      <c r="P32" s="117"/>
      <c r="Q32" s="117"/>
      <c r="R32" s="117"/>
      <c r="S32" s="117"/>
      <c r="T32" s="122"/>
    </row>
    <row r="33" customHeight="1" spans="1:20">
      <c r="A33" s="9">
        <v>27</v>
      </c>
      <c r="B33" s="17" t="s">
        <v>120</v>
      </c>
      <c r="C33" s="11">
        <v>63764</v>
      </c>
      <c r="D33" s="12" t="s">
        <v>17</v>
      </c>
      <c r="E33" s="12" t="str">
        <f t="shared" si="7"/>
        <v>63764,</v>
      </c>
      <c r="F33" s="11" t="s">
        <v>121</v>
      </c>
      <c r="G33" s="52" t="s">
        <v>122</v>
      </c>
      <c r="H33" s="11" t="s">
        <v>123</v>
      </c>
      <c r="I33" s="17" t="s">
        <v>21</v>
      </c>
      <c r="J33" s="13">
        <v>99.66</v>
      </c>
      <c r="K33" s="13">
        <v>135</v>
      </c>
      <c r="L33" s="21">
        <f t="shared" si="1"/>
        <v>0.261777777777778</v>
      </c>
      <c r="M33" s="19">
        <v>0.02</v>
      </c>
      <c r="N33" s="113">
        <f t="shared" si="8"/>
        <v>2.7</v>
      </c>
      <c r="O33" s="19"/>
      <c r="P33" s="62" t="s">
        <v>124</v>
      </c>
      <c r="Q33" s="62" t="s">
        <v>125</v>
      </c>
      <c r="R33" s="62" t="s">
        <v>126</v>
      </c>
      <c r="S33" s="19">
        <v>0.02</v>
      </c>
      <c r="T33" s="121"/>
    </row>
    <row r="34" customHeight="1" spans="1:20">
      <c r="A34" s="9">
        <v>28</v>
      </c>
      <c r="B34" s="17"/>
      <c r="C34" s="9">
        <v>69172</v>
      </c>
      <c r="D34" s="12" t="s">
        <v>17</v>
      </c>
      <c r="E34" s="12" t="str">
        <f t="shared" si="7"/>
        <v>69172,</v>
      </c>
      <c r="F34" s="17" t="s">
        <v>127</v>
      </c>
      <c r="G34" s="95" t="s">
        <v>128</v>
      </c>
      <c r="H34" s="9" t="s">
        <v>129</v>
      </c>
      <c r="I34" s="17" t="s">
        <v>21</v>
      </c>
      <c r="J34" s="13">
        <v>13.5</v>
      </c>
      <c r="K34" s="13">
        <v>45.8</v>
      </c>
      <c r="L34" s="114">
        <f t="shared" si="1"/>
        <v>0.705240174672489</v>
      </c>
      <c r="M34" s="19">
        <v>0.05</v>
      </c>
      <c r="N34" s="113">
        <f t="shared" si="8"/>
        <v>2.29</v>
      </c>
      <c r="O34" s="19"/>
      <c r="P34" s="62"/>
      <c r="Q34" s="62"/>
      <c r="R34" s="62"/>
      <c r="S34" s="19"/>
      <c r="T34" s="121"/>
    </row>
    <row r="35" customHeight="1" spans="1:20">
      <c r="A35" s="9">
        <v>29</v>
      </c>
      <c r="B35" s="17"/>
      <c r="C35" s="9">
        <v>65506</v>
      </c>
      <c r="D35" s="12" t="s">
        <v>17</v>
      </c>
      <c r="E35" s="12" t="str">
        <f t="shared" si="7"/>
        <v>65506,</v>
      </c>
      <c r="F35" s="17" t="s">
        <v>130</v>
      </c>
      <c r="G35" s="95" t="s">
        <v>131</v>
      </c>
      <c r="H35" s="9" t="s">
        <v>132</v>
      </c>
      <c r="I35" s="17" t="s">
        <v>21</v>
      </c>
      <c r="J35" s="13">
        <v>11.8</v>
      </c>
      <c r="K35" s="13">
        <v>32</v>
      </c>
      <c r="L35" s="114">
        <f t="shared" si="1"/>
        <v>0.63125</v>
      </c>
      <c r="M35" s="19">
        <v>0.05</v>
      </c>
      <c r="N35" s="113">
        <f t="shared" si="8"/>
        <v>1.6</v>
      </c>
      <c r="O35" s="19"/>
      <c r="P35" s="62"/>
      <c r="Q35" s="62"/>
      <c r="R35" s="62"/>
      <c r="S35" s="19"/>
      <c r="T35" s="121" t="s">
        <v>133</v>
      </c>
    </row>
    <row r="36" s="89" customFormat="1" customHeight="1" spans="1:20">
      <c r="A36" s="97"/>
      <c r="B36" s="69"/>
      <c r="C36" s="97"/>
      <c r="D36" s="100"/>
      <c r="E36" s="100"/>
      <c r="F36" s="69"/>
      <c r="G36" s="102"/>
      <c r="H36" s="97"/>
      <c r="I36" s="69"/>
      <c r="J36" s="99">
        <f>SUM(J33:J35)</f>
        <v>124.96</v>
      </c>
      <c r="K36" s="99">
        <f>SUM(K33:K35)</f>
        <v>212.8</v>
      </c>
      <c r="L36" s="120">
        <f t="shared" si="1"/>
        <v>0.412781954887218</v>
      </c>
      <c r="M36" s="117"/>
      <c r="N36" s="119"/>
      <c r="O36" s="117"/>
      <c r="P36" s="117"/>
      <c r="Q36" s="117"/>
      <c r="R36" s="117"/>
      <c r="S36" s="117"/>
      <c r="T36" s="122"/>
    </row>
    <row r="37" customHeight="1" spans="1:20">
      <c r="A37" s="9">
        <v>30</v>
      </c>
      <c r="B37" s="17" t="s">
        <v>134</v>
      </c>
      <c r="C37" s="9">
        <v>153885</v>
      </c>
      <c r="D37" s="12" t="s">
        <v>17</v>
      </c>
      <c r="E37" s="12" t="str">
        <f t="shared" ref="E37:E41" si="9">C37&amp;D37</f>
        <v>153885,</v>
      </c>
      <c r="F37" s="17" t="s">
        <v>135</v>
      </c>
      <c r="G37" s="95" t="s">
        <v>136</v>
      </c>
      <c r="H37" s="9" t="s">
        <v>137</v>
      </c>
      <c r="I37" s="17" t="s">
        <v>21</v>
      </c>
      <c r="J37" s="13">
        <v>9</v>
      </c>
      <c r="K37" s="13">
        <v>36</v>
      </c>
      <c r="L37" s="114">
        <f t="shared" si="1"/>
        <v>0.75</v>
      </c>
      <c r="M37" s="19">
        <v>0.15</v>
      </c>
      <c r="N37" s="113">
        <f t="shared" ref="N37:N41" si="10">K37*M37</f>
        <v>5.4</v>
      </c>
      <c r="O37" s="19"/>
      <c r="P37" s="62" t="s">
        <v>138</v>
      </c>
      <c r="Q37" s="62" t="s">
        <v>139</v>
      </c>
      <c r="R37" s="62" t="s">
        <v>140</v>
      </c>
      <c r="S37" s="19">
        <v>0.15</v>
      </c>
      <c r="T37" s="121"/>
    </row>
    <row r="38" customHeight="1" spans="1:20">
      <c r="A38" s="9">
        <v>31</v>
      </c>
      <c r="B38" s="17"/>
      <c r="C38" s="9">
        <v>177390</v>
      </c>
      <c r="D38" s="12" t="s">
        <v>17</v>
      </c>
      <c r="E38" s="12" t="str">
        <f t="shared" si="9"/>
        <v>177390,</v>
      </c>
      <c r="F38" s="17" t="s">
        <v>141</v>
      </c>
      <c r="G38" s="95" t="s">
        <v>136</v>
      </c>
      <c r="H38" s="9" t="s">
        <v>142</v>
      </c>
      <c r="I38" s="17" t="s">
        <v>21</v>
      </c>
      <c r="J38" s="13">
        <v>8.2</v>
      </c>
      <c r="K38" s="13">
        <v>35</v>
      </c>
      <c r="L38" s="114">
        <f t="shared" si="1"/>
        <v>0.765714285714286</v>
      </c>
      <c r="M38" s="19">
        <v>0.15</v>
      </c>
      <c r="N38" s="113">
        <f t="shared" si="10"/>
        <v>5.25</v>
      </c>
      <c r="O38" s="19"/>
      <c r="P38" s="62"/>
      <c r="Q38" s="62"/>
      <c r="R38" s="62"/>
      <c r="S38" s="19"/>
      <c r="T38" s="121"/>
    </row>
    <row r="39" customHeight="1" spans="1:20">
      <c r="A39" s="9">
        <v>32</v>
      </c>
      <c r="B39" s="17"/>
      <c r="C39" s="9">
        <v>117370</v>
      </c>
      <c r="D39" s="12" t="s">
        <v>17</v>
      </c>
      <c r="E39" s="12" t="str">
        <f t="shared" si="9"/>
        <v>117370,</v>
      </c>
      <c r="F39" s="17" t="s">
        <v>143</v>
      </c>
      <c r="G39" s="95" t="s">
        <v>136</v>
      </c>
      <c r="H39" s="9" t="s">
        <v>144</v>
      </c>
      <c r="I39" s="17" t="s">
        <v>21</v>
      </c>
      <c r="J39" s="13">
        <v>16</v>
      </c>
      <c r="K39" s="13">
        <v>65</v>
      </c>
      <c r="L39" s="114">
        <f t="shared" si="1"/>
        <v>0.753846153846154</v>
      </c>
      <c r="M39" s="19">
        <v>0.15</v>
      </c>
      <c r="N39" s="113">
        <f t="shared" si="10"/>
        <v>9.75</v>
      </c>
      <c r="O39" s="19"/>
      <c r="P39" s="62"/>
      <c r="Q39" s="62"/>
      <c r="R39" s="62"/>
      <c r="S39" s="19"/>
      <c r="T39" s="121"/>
    </row>
    <row r="40" customHeight="1" spans="1:20">
      <c r="A40" s="9">
        <v>33</v>
      </c>
      <c r="B40" s="17"/>
      <c r="C40" s="9">
        <v>105230</v>
      </c>
      <c r="D40" s="12" t="s">
        <v>17</v>
      </c>
      <c r="E40" s="12" t="str">
        <f t="shared" si="9"/>
        <v>105230,</v>
      </c>
      <c r="F40" s="17" t="s">
        <v>145</v>
      </c>
      <c r="G40" s="95" t="s">
        <v>136</v>
      </c>
      <c r="H40" s="9" t="s">
        <v>146</v>
      </c>
      <c r="I40" s="17" t="s">
        <v>30</v>
      </c>
      <c r="J40" s="13">
        <v>21</v>
      </c>
      <c r="K40" s="13">
        <v>88</v>
      </c>
      <c r="L40" s="114">
        <f t="shared" si="1"/>
        <v>0.761363636363636</v>
      </c>
      <c r="M40" s="19">
        <v>0.15</v>
      </c>
      <c r="N40" s="113">
        <f t="shared" si="10"/>
        <v>13.2</v>
      </c>
      <c r="O40" s="19"/>
      <c r="P40" s="62"/>
      <c r="Q40" s="62"/>
      <c r="R40" s="62"/>
      <c r="S40" s="19"/>
      <c r="T40" s="121"/>
    </row>
    <row r="41" customHeight="1" spans="1:20">
      <c r="A41" s="9">
        <v>34</v>
      </c>
      <c r="B41" s="17"/>
      <c r="C41" s="9">
        <v>117371</v>
      </c>
      <c r="D41" s="12" t="s">
        <v>17</v>
      </c>
      <c r="E41" s="12" t="str">
        <f t="shared" si="9"/>
        <v>117371,</v>
      </c>
      <c r="F41" s="17" t="s">
        <v>147</v>
      </c>
      <c r="G41" s="95" t="s">
        <v>136</v>
      </c>
      <c r="H41" s="9" t="s">
        <v>148</v>
      </c>
      <c r="I41" s="17" t="s">
        <v>21</v>
      </c>
      <c r="J41" s="13">
        <v>13.5</v>
      </c>
      <c r="K41" s="13">
        <v>55</v>
      </c>
      <c r="L41" s="114">
        <f t="shared" si="1"/>
        <v>0.754545454545455</v>
      </c>
      <c r="M41" s="19">
        <v>0.15</v>
      </c>
      <c r="N41" s="113">
        <f t="shared" si="10"/>
        <v>8.25</v>
      </c>
      <c r="O41" s="19"/>
      <c r="P41" s="62"/>
      <c r="Q41" s="62"/>
      <c r="R41" s="62"/>
      <c r="S41" s="19"/>
      <c r="T41" s="121"/>
    </row>
    <row r="42" s="89" customFormat="1" customHeight="1" spans="1:20">
      <c r="A42" s="97"/>
      <c r="B42" s="69"/>
      <c r="C42" s="97"/>
      <c r="D42" s="100"/>
      <c r="E42" s="100"/>
      <c r="F42" s="69"/>
      <c r="G42" s="102"/>
      <c r="H42" s="97"/>
      <c r="I42" s="69"/>
      <c r="J42" s="99">
        <f>SUM(J37:J41)</f>
        <v>67.7</v>
      </c>
      <c r="K42" s="99">
        <f>SUM(K37:K41)</f>
        <v>279</v>
      </c>
      <c r="L42" s="120">
        <f t="shared" si="1"/>
        <v>0.757347670250896</v>
      </c>
      <c r="M42" s="117"/>
      <c r="N42" s="119"/>
      <c r="O42" s="117"/>
      <c r="P42" s="117"/>
      <c r="Q42" s="117"/>
      <c r="R42" s="117"/>
      <c r="S42" s="117"/>
      <c r="T42" s="122"/>
    </row>
    <row r="43" customHeight="1" spans="1:20">
      <c r="A43" s="9">
        <v>35</v>
      </c>
      <c r="B43" s="108" t="s">
        <v>149</v>
      </c>
      <c r="C43" s="109">
        <v>39103</v>
      </c>
      <c r="D43" s="12" t="s">
        <v>17</v>
      </c>
      <c r="E43" s="12" t="str">
        <f t="shared" ref="E43:E45" si="11">C43&amp;D43</f>
        <v>39103,</v>
      </c>
      <c r="F43" s="109" t="s">
        <v>150</v>
      </c>
      <c r="G43" s="110" t="s">
        <v>151</v>
      </c>
      <c r="H43" s="109" t="s">
        <v>152</v>
      </c>
      <c r="I43" s="17" t="s">
        <v>21</v>
      </c>
      <c r="J43" s="13">
        <v>42</v>
      </c>
      <c r="K43" s="13">
        <v>69</v>
      </c>
      <c r="L43" s="21">
        <f t="shared" si="1"/>
        <v>0.391304347826087</v>
      </c>
      <c r="M43" s="19">
        <v>0.03</v>
      </c>
      <c r="N43" s="113">
        <f t="shared" ref="N43:N45" si="12">K43*M43</f>
        <v>2.07</v>
      </c>
      <c r="O43" s="19"/>
      <c r="P43" s="62" t="s">
        <v>153</v>
      </c>
      <c r="Q43" s="62" t="s">
        <v>154</v>
      </c>
      <c r="R43" s="62" t="s">
        <v>155</v>
      </c>
      <c r="S43" s="19">
        <v>0.02</v>
      </c>
      <c r="T43" s="121"/>
    </row>
    <row r="44" customHeight="1" spans="1:20">
      <c r="A44" s="9">
        <v>36</v>
      </c>
      <c r="B44" s="108"/>
      <c r="C44" s="109">
        <v>183439</v>
      </c>
      <c r="D44" s="12" t="s">
        <v>17</v>
      </c>
      <c r="E44" s="12" t="str">
        <f t="shared" si="11"/>
        <v>183439,</v>
      </c>
      <c r="F44" s="109" t="s">
        <v>156</v>
      </c>
      <c r="G44" s="110" t="s">
        <v>157</v>
      </c>
      <c r="H44" s="109" t="s">
        <v>158</v>
      </c>
      <c r="I44" s="17" t="s">
        <v>21</v>
      </c>
      <c r="J44" s="13">
        <v>56</v>
      </c>
      <c r="K44" s="13">
        <v>112</v>
      </c>
      <c r="L44" s="114">
        <f t="shared" si="1"/>
        <v>0.5</v>
      </c>
      <c r="M44" s="19">
        <v>0.03</v>
      </c>
      <c r="N44" s="113">
        <f t="shared" si="12"/>
        <v>3.36</v>
      </c>
      <c r="O44" s="19"/>
      <c r="P44" s="62"/>
      <c r="Q44" s="62"/>
      <c r="R44" s="62"/>
      <c r="S44" s="19"/>
      <c r="T44" s="121"/>
    </row>
    <row r="45" customHeight="1" spans="1:20">
      <c r="A45" s="9">
        <v>37</v>
      </c>
      <c r="B45" s="108"/>
      <c r="C45" s="109">
        <v>174232</v>
      </c>
      <c r="D45" s="12" t="s">
        <v>17</v>
      </c>
      <c r="E45" s="12" t="str">
        <f t="shared" si="11"/>
        <v>174232,</v>
      </c>
      <c r="F45" s="111" t="s">
        <v>150</v>
      </c>
      <c r="G45" s="110" t="s">
        <v>151</v>
      </c>
      <c r="H45" s="109" t="s">
        <v>159</v>
      </c>
      <c r="I45" s="17" t="s">
        <v>21</v>
      </c>
      <c r="J45" s="13">
        <v>84</v>
      </c>
      <c r="K45" s="13">
        <v>138</v>
      </c>
      <c r="L45" s="21">
        <f t="shared" si="1"/>
        <v>0.391304347826087</v>
      </c>
      <c r="M45" s="19">
        <v>0.03</v>
      </c>
      <c r="N45" s="113">
        <f t="shared" si="12"/>
        <v>4.14</v>
      </c>
      <c r="O45" s="19"/>
      <c r="P45" s="62"/>
      <c r="Q45" s="62"/>
      <c r="R45" s="62"/>
      <c r="S45" s="19"/>
      <c r="T45" s="121"/>
    </row>
    <row r="46" s="89" customFormat="1" customHeight="1" spans="1:20">
      <c r="A46" s="112"/>
      <c r="B46" s="99"/>
      <c r="C46" s="112"/>
      <c r="D46" s="112"/>
      <c r="E46" s="112"/>
      <c r="F46" s="101"/>
      <c r="G46" s="101"/>
      <c r="H46" s="112"/>
      <c r="I46" s="112"/>
      <c r="J46" s="112">
        <f>SUM(J43:J45)</f>
        <v>182</v>
      </c>
      <c r="K46" s="112">
        <f>SUM(K43:K45)</f>
        <v>319</v>
      </c>
      <c r="L46" s="116">
        <f t="shared" si="1"/>
        <v>0.429467084639498</v>
      </c>
      <c r="M46" s="112"/>
      <c r="N46" s="112"/>
      <c r="O46" s="99"/>
      <c r="P46" s="99"/>
      <c r="Q46" s="112"/>
      <c r="R46" s="112"/>
      <c r="S46" s="112"/>
      <c r="T46" s="122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pane xSplit="9" ySplit="2" topLeftCell="J24" activePane="bottomRight" state="frozen"/>
      <selection/>
      <selection pane="topRight"/>
      <selection pane="bottomLeft"/>
      <selection pane="bottomRight" activeCell="J25" sqref="J25:J26"/>
    </sheetView>
  </sheetViews>
  <sheetFormatPr defaultColWidth="9" defaultRowHeight="25" customHeight="1"/>
  <cols>
    <col min="1" max="1" width="5.75833333333333" customWidth="1"/>
    <col min="2" max="2" width="8.375" style="3" customWidth="1"/>
    <col min="3" max="3" width="9" customWidth="1"/>
    <col min="4" max="4" width="3" hidden="1" customWidth="1"/>
    <col min="5" max="5" width="9" hidden="1" customWidth="1"/>
    <col min="6" max="6" width="14.5" style="1" customWidth="1"/>
    <col min="7" max="7" width="15.125" style="1" customWidth="1"/>
    <col min="8" max="8" width="19.8166666666667" customWidth="1"/>
    <col min="9" max="9" width="5.875" customWidth="1"/>
    <col min="10" max="10" width="14.25" style="3" customWidth="1"/>
    <col min="11" max="11" width="16" style="3" customWidth="1"/>
    <col min="12" max="12" width="19" style="3" customWidth="1"/>
    <col min="13" max="13" width="24.725" style="1" hidden="1" customWidth="1"/>
    <col min="14" max="14" width="22.625" hidden="1" customWidth="1"/>
    <col min="15" max="15" width="8.625" customWidth="1"/>
    <col min="16" max="16" width="7.25" customWidth="1"/>
  </cols>
  <sheetData>
    <row r="1" ht="21" customHeight="1" spans="1:13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49" customHeight="1" spans="1:16">
      <c r="A2" s="7" t="s">
        <v>0</v>
      </c>
      <c r="B2" s="8" t="s">
        <v>1</v>
      </c>
      <c r="C2" s="8" t="s">
        <v>2</v>
      </c>
      <c r="D2" s="8"/>
      <c r="E2" s="8"/>
      <c r="F2" s="8" t="s">
        <v>3</v>
      </c>
      <c r="G2" s="8" t="s">
        <v>4</v>
      </c>
      <c r="H2" s="8" t="s">
        <v>5</v>
      </c>
      <c r="I2" s="8" t="s">
        <v>6</v>
      </c>
      <c r="J2" s="15" t="s">
        <v>12</v>
      </c>
      <c r="K2" s="15" t="s">
        <v>161</v>
      </c>
      <c r="L2" s="15" t="s">
        <v>14</v>
      </c>
      <c r="M2" s="15" t="s">
        <v>162</v>
      </c>
      <c r="O2" s="60" t="s">
        <v>163</v>
      </c>
      <c r="P2" s="60" t="s">
        <v>164</v>
      </c>
    </row>
    <row r="3" customHeight="1" spans="1:16">
      <c r="A3" s="9">
        <v>1</v>
      </c>
      <c r="B3" s="11" t="s">
        <v>26</v>
      </c>
      <c r="C3" s="9">
        <v>45754</v>
      </c>
      <c r="D3" s="12" t="s">
        <v>17</v>
      </c>
      <c r="E3" s="12" t="str">
        <f t="shared" ref="E3:E15" si="0">C3&amp;D3</f>
        <v>45754,</v>
      </c>
      <c r="F3" s="7" t="s">
        <v>27</v>
      </c>
      <c r="G3" s="7" t="s">
        <v>28</v>
      </c>
      <c r="H3" s="9" t="s">
        <v>29</v>
      </c>
      <c r="I3" s="17" t="s">
        <v>30</v>
      </c>
      <c r="J3" s="18">
        <v>4632</v>
      </c>
      <c r="K3" s="19">
        <v>0.06</v>
      </c>
      <c r="L3" s="19">
        <v>0.04</v>
      </c>
      <c r="M3" s="62" t="s">
        <v>165</v>
      </c>
      <c r="N3" t="e">
        <v>#N/A</v>
      </c>
      <c r="O3" s="13">
        <v>3637</v>
      </c>
      <c r="P3" s="13">
        <v>1809</v>
      </c>
    </row>
    <row r="4" customHeight="1" spans="1:16">
      <c r="A4" s="9"/>
      <c r="B4" s="11"/>
      <c r="C4" s="9">
        <v>177394</v>
      </c>
      <c r="D4" s="12" t="s">
        <v>17</v>
      </c>
      <c r="E4" s="12" t="str">
        <f t="shared" si="0"/>
        <v>177394,</v>
      </c>
      <c r="F4" s="7" t="s">
        <v>31</v>
      </c>
      <c r="G4" s="7" t="s">
        <v>32</v>
      </c>
      <c r="H4" s="9" t="s">
        <v>33</v>
      </c>
      <c r="I4" s="17" t="s">
        <v>21</v>
      </c>
      <c r="J4" s="19"/>
      <c r="K4" s="19"/>
      <c r="L4" s="19"/>
      <c r="M4" s="62" t="s">
        <v>165</v>
      </c>
      <c r="N4" t="e">
        <v>#N/A</v>
      </c>
      <c r="O4" s="13"/>
      <c r="P4" s="13"/>
    </row>
    <row r="5" customHeight="1" spans="1:16">
      <c r="A5" s="9"/>
      <c r="B5" s="11"/>
      <c r="C5" s="9">
        <v>144423</v>
      </c>
      <c r="D5" s="12" t="s">
        <v>17</v>
      </c>
      <c r="E5" s="12" t="str">
        <f t="shared" si="0"/>
        <v>144423,</v>
      </c>
      <c r="F5" s="7" t="s">
        <v>34</v>
      </c>
      <c r="G5" s="7" t="s">
        <v>32</v>
      </c>
      <c r="H5" s="73" t="s">
        <v>35</v>
      </c>
      <c r="I5" s="17" t="s">
        <v>21</v>
      </c>
      <c r="J5" s="19"/>
      <c r="K5" s="19"/>
      <c r="L5" s="19"/>
      <c r="M5" s="62" t="s">
        <v>165</v>
      </c>
      <c r="N5" t="e">
        <v>#N/A</v>
      </c>
      <c r="O5" s="13"/>
      <c r="P5" s="13"/>
    </row>
    <row r="6" customHeight="1" spans="1:16">
      <c r="A6" s="9"/>
      <c r="B6" s="11"/>
      <c r="C6" s="11">
        <v>134798</v>
      </c>
      <c r="D6" s="12" t="s">
        <v>17</v>
      </c>
      <c r="E6" s="12" t="str">
        <f t="shared" si="0"/>
        <v>134798,</v>
      </c>
      <c r="F6" s="10" t="s">
        <v>40</v>
      </c>
      <c r="G6" s="10" t="s">
        <v>41</v>
      </c>
      <c r="H6" s="11" t="s">
        <v>42</v>
      </c>
      <c r="I6" s="17" t="s">
        <v>21</v>
      </c>
      <c r="J6" s="19"/>
      <c r="K6" s="19"/>
      <c r="L6" s="19"/>
      <c r="M6" s="62" t="s">
        <v>165</v>
      </c>
      <c r="N6" t="e">
        <v>#N/A</v>
      </c>
      <c r="O6" s="13"/>
      <c r="P6" s="13"/>
    </row>
    <row r="7" ht="56" customHeight="1" spans="1:16">
      <c r="A7" s="9"/>
      <c r="B7" s="11"/>
      <c r="C7" s="11">
        <v>118013</v>
      </c>
      <c r="D7" s="12" t="s">
        <v>17</v>
      </c>
      <c r="E7" s="12" t="str">
        <f t="shared" si="0"/>
        <v>118013,</v>
      </c>
      <c r="F7" s="10" t="s">
        <v>36</v>
      </c>
      <c r="G7" s="10" t="s">
        <v>37</v>
      </c>
      <c r="H7" s="11" t="s">
        <v>38</v>
      </c>
      <c r="I7" s="17" t="s">
        <v>21</v>
      </c>
      <c r="J7" s="19"/>
      <c r="K7" s="83" t="s">
        <v>166</v>
      </c>
      <c r="L7" s="62"/>
      <c r="M7" s="62" t="s">
        <v>165</v>
      </c>
      <c r="N7" t="s">
        <v>39</v>
      </c>
      <c r="O7" s="13"/>
      <c r="P7" s="13"/>
    </row>
    <row r="8" ht="66" customHeight="1" spans="1:16">
      <c r="A8" s="9"/>
      <c r="B8" s="11"/>
      <c r="C8" s="13">
        <v>143148</v>
      </c>
      <c r="D8" s="12" t="s">
        <v>17</v>
      </c>
      <c r="E8" s="12" t="str">
        <f t="shared" si="0"/>
        <v>143148,</v>
      </c>
      <c r="F8" s="15" t="s">
        <v>47</v>
      </c>
      <c r="G8" s="15" t="s">
        <v>48</v>
      </c>
      <c r="H8" s="13" t="s">
        <v>49</v>
      </c>
      <c r="I8" s="17" t="s">
        <v>21</v>
      </c>
      <c r="J8" s="19"/>
      <c r="K8" s="83" t="s">
        <v>167</v>
      </c>
      <c r="L8" s="62"/>
      <c r="M8" s="62" t="s">
        <v>165</v>
      </c>
      <c r="N8" t="s">
        <v>50</v>
      </c>
      <c r="O8" s="13"/>
      <c r="P8" s="13"/>
    </row>
    <row r="9" ht="39" customHeight="1" spans="1:16">
      <c r="A9" s="9">
        <v>2</v>
      </c>
      <c r="B9" s="17" t="s">
        <v>51</v>
      </c>
      <c r="C9" s="9">
        <v>138325</v>
      </c>
      <c r="D9" s="12" t="s">
        <v>17</v>
      </c>
      <c r="E9" s="12" t="str">
        <f t="shared" si="0"/>
        <v>138325,</v>
      </c>
      <c r="F9" s="7" t="s">
        <v>168</v>
      </c>
      <c r="G9" s="7" t="s">
        <v>59</v>
      </c>
      <c r="H9" s="9" t="s">
        <v>169</v>
      </c>
      <c r="I9" s="17" t="s">
        <v>30</v>
      </c>
      <c r="J9" s="18">
        <v>1002</v>
      </c>
      <c r="K9" s="19">
        <v>0.06</v>
      </c>
      <c r="L9" s="19">
        <v>0.04</v>
      </c>
      <c r="M9" s="62" t="s">
        <v>165</v>
      </c>
      <c r="N9" t="e">
        <v>#N/A</v>
      </c>
      <c r="O9" s="13">
        <v>721</v>
      </c>
      <c r="P9" s="13">
        <v>590</v>
      </c>
    </row>
    <row r="10" ht="29" customHeight="1" spans="1:16">
      <c r="A10" s="9"/>
      <c r="B10" s="17"/>
      <c r="C10" s="9">
        <v>138584</v>
      </c>
      <c r="D10" s="12" t="s">
        <v>17</v>
      </c>
      <c r="E10" s="12" t="str">
        <f t="shared" si="0"/>
        <v>138584,</v>
      </c>
      <c r="F10" s="7" t="s">
        <v>58</v>
      </c>
      <c r="G10" s="7" t="s">
        <v>59</v>
      </c>
      <c r="H10" s="9" t="s">
        <v>170</v>
      </c>
      <c r="I10" s="17" t="s">
        <v>30</v>
      </c>
      <c r="J10" s="19"/>
      <c r="K10" s="19"/>
      <c r="L10" s="19"/>
      <c r="M10" s="62" t="s">
        <v>165</v>
      </c>
      <c r="N10" t="e">
        <v>#N/A</v>
      </c>
      <c r="O10" s="13"/>
      <c r="P10" s="13"/>
    </row>
    <row r="11" customHeight="1" spans="1:16">
      <c r="A11" s="9">
        <v>3</v>
      </c>
      <c r="B11" s="74" t="s">
        <v>61</v>
      </c>
      <c r="C11" s="9">
        <v>43207</v>
      </c>
      <c r="D11" s="12" t="s">
        <v>17</v>
      </c>
      <c r="E11" s="12" t="str">
        <f t="shared" si="0"/>
        <v>43207,</v>
      </c>
      <c r="F11" s="7" t="s">
        <v>62</v>
      </c>
      <c r="G11" s="7" t="s">
        <v>63</v>
      </c>
      <c r="H11" s="9" t="s">
        <v>64</v>
      </c>
      <c r="I11" s="17" t="s">
        <v>21</v>
      </c>
      <c r="J11" s="18">
        <v>1648</v>
      </c>
      <c r="K11" s="19">
        <v>0.06</v>
      </c>
      <c r="L11" s="19">
        <v>0.04</v>
      </c>
      <c r="M11" s="62" t="s">
        <v>165</v>
      </c>
      <c r="N11" t="e">
        <v>#N/A</v>
      </c>
      <c r="O11" s="13">
        <v>593</v>
      </c>
      <c r="P11" s="13">
        <v>977</v>
      </c>
    </row>
    <row r="12" customHeight="1" spans="1:16">
      <c r="A12" s="9"/>
      <c r="B12" s="74"/>
      <c r="C12" s="9">
        <v>165585</v>
      </c>
      <c r="D12" s="12" t="s">
        <v>17</v>
      </c>
      <c r="E12" s="12" t="str">
        <f t="shared" si="0"/>
        <v>165585,</v>
      </c>
      <c r="F12" s="7" t="s">
        <v>68</v>
      </c>
      <c r="G12" s="7" t="s">
        <v>69</v>
      </c>
      <c r="H12" s="9" t="s">
        <v>70</v>
      </c>
      <c r="I12" s="17" t="s">
        <v>21</v>
      </c>
      <c r="J12" s="19"/>
      <c r="K12" s="19"/>
      <c r="L12" s="19"/>
      <c r="M12" s="62" t="s">
        <v>165</v>
      </c>
      <c r="N12" t="e">
        <v>#N/A</v>
      </c>
      <c r="O12" s="13"/>
      <c r="P12" s="13"/>
    </row>
    <row r="13" ht="11" customHeight="1" spans="1:16">
      <c r="A13" s="9"/>
      <c r="B13" s="74"/>
      <c r="C13" s="13">
        <v>133360</v>
      </c>
      <c r="D13" s="12" t="s">
        <v>17</v>
      </c>
      <c r="E13" s="12" t="str">
        <f t="shared" si="0"/>
        <v>133360,</v>
      </c>
      <c r="F13" s="15" t="s">
        <v>71</v>
      </c>
      <c r="G13" s="15" t="s">
        <v>72</v>
      </c>
      <c r="H13" s="13" t="s">
        <v>73</v>
      </c>
      <c r="I13" s="17" t="s">
        <v>21</v>
      </c>
      <c r="J13" s="19"/>
      <c r="K13" s="19"/>
      <c r="L13" s="19"/>
      <c r="M13" s="62" t="s">
        <v>165</v>
      </c>
      <c r="N13" t="e">
        <v>#N/A</v>
      </c>
      <c r="O13" s="13"/>
      <c r="P13" s="13"/>
    </row>
    <row r="14" customHeight="1" spans="1:16">
      <c r="A14" s="9">
        <v>4</v>
      </c>
      <c r="B14" s="17" t="s">
        <v>74</v>
      </c>
      <c r="C14" s="9">
        <v>169187</v>
      </c>
      <c r="D14" s="12" t="s">
        <v>17</v>
      </c>
      <c r="E14" s="12" t="str">
        <f t="shared" si="0"/>
        <v>169187,</v>
      </c>
      <c r="F14" s="7" t="s">
        <v>75</v>
      </c>
      <c r="G14" s="7" t="s">
        <v>76</v>
      </c>
      <c r="H14" s="9" t="s">
        <v>77</v>
      </c>
      <c r="I14" s="17" t="s">
        <v>21</v>
      </c>
      <c r="J14" s="18">
        <v>10114</v>
      </c>
      <c r="K14" s="19">
        <v>0.07</v>
      </c>
      <c r="L14" s="19">
        <v>0.05</v>
      </c>
      <c r="M14" s="62" t="s">
        <v>165</v>
      </c>
      <c r="N14" t="e">
        <v>#N/A</v>
      </c>
      <c r="O14" s="81">
        <v>3025</v>
      </c>
      <c r="P14" s="81">
        <v>2470</v>
      </c>
    </row>
    <row r="15" customHeight="1" spans="1:16">
      <c r="A15" s="9"/>
      <c r="B15" s="17"/>
      <c r="C15" s="75">
        <v>44621</v>
      </c>
      <c r="D15" s="76" t="s">
        <v>17</v>
      </c>
      <c r="E15" s="76" t="str">
        <f t="shared" si="0"/>
        <v>44621,</v>
      </c>
      <c r="F15" s="77" t="s">
        <v>81</v>
      </c>
      <c r="G15" s="77" t="s">
        <v>171</v>
      </c>
      <c r="H15" s="75" t="s">
        <v>172</v>
      </c>
      <c r="I15" s="34" t="s">
        <v>21</v>
      </c>
      <c r="J15" s="19"/>
      <c r="K15" s="19"/>
      <c r="L15" s="19"/>
      <c r="M15" s="62" t="s">
        <v>165</v>
      </c>
      <c r="N15" t="e">
        <v>#N/A</v>
      </c>
      <c r="O15" s="65"/>
      <c r="P15" s="65"/>
    </row>
    <row r="16" customHeight="1" spans="1:16">
      <c r="A16" s="9"/>
      <c r="B16" s="17"/>
      <c r="C16" s="9">
        <v>139379</v>
      </c>
      <c r="D16" s="12" t="s">
        <v>17</v>
      </c>
      <c r="E16" s="12" t="str">
        <f t="shared" ref="E16:E25" si="1">C16&amp;D16</f>
        <v>139379,</v>
      </c>
      <c r="F16" s="7" t="s">
        <v>87</v>
      </c>
      <c r="G16" s="7" t="s">
        <v>88</v>
      </c>
      <c r="H16" s="9" t="s">
        <v>89</v>
      </c>
      <c r="I16" s="17" t="s">
        <v>21</v>
      </c>
      <c r="J16" s="19"/>
      <c r="K16" s="19"/>
      <c r="L16" s="19"/>
      <c r="M16" s="62" t="s">
        <v>165</v>
      </c>
      <c r="N16" t="e">
        <v>#N/A</v>
      </c>
      <c r="O16" s="65"/>
      <c r="P16" s="65"/>
    </row>
    <row r="17" customHeight="1" spans="1:16">
      <c r="A17" s="9"/>
      <c r="B17" s="17"/>
      <c r="C17" s="9">
        <v>148408</v>
      </c>
      <c r="D17" s="12" t="s">
        <v>17</v>
      </c>
      <c r="E17" s="12" t="str">
        <f t="shared" si="1"/>
        <v>148408,</v>
      </c>
      <c r="F17" s="7" t="s">
        <v>90</v>
      </c>
      <c r="G17" s="7" t="s">
        <v>91</v>
      </c>
      <c r="H17" s="9" t="s">
        <v>92</v>
      </c>
      <c r="I17" s="17" t="s">
        <v>21</v>
      </c>
      <c r="J17" s="19"/>
      <c r="K17" s="19"/>
      <c r="L17" s="19"/>
      <c r="M17" s="62" t="s">
        <v>165</v>
      </c>
      <c r="N17" t="e">
        <v>#N/A</v>
      </c>
      <c r="O17" s="65"/>
      <c r="P17" s="65"/>
    </row>
    <row r="18" customHeight="1" spans="1:16">
      <c r="A18" s="9"/>
      <c r="B18" s="17"/>
      <c r="C18" s="9">
        <v>131588</v>
      </c>
      <c r="D18" s="12" t="s">
        <v>17</v>
      </c>
      <c r="E18" s="12" t="str">
        <f t="shared" si="1"/>
        <v>131588,</v>
      </c>
      <c r="F18" s="7" t="s">
        <v>93</v>
      </c>
      <c r="G18" s="7" t="s">
        <v>91</v>
      </c>
      <c r="H18" s="9" t="s">
        <v>94</v>
      </c>
      <c r="I18" s="17" t="s">
        <v>21</v>
      </c>
      <c r="J18" s="19"/>
      <c r="K18" s="19"/>
      <c r="L18" s="19"/>
      <c r="M18" s="62" t="s">
        <v>165</v>
      </c>
      <c r="N18" t="e">
        <v>#N/A</v>
      </c>
      <c r="O18" s="65"/>
      <c r="P18" s="65"/>
    </row>
    <row r="19" customHeight="1" spans="1:16">
      <c r="A19" s="9"/>
      <c r="B19" s="17"/>
      <c r="C19" s="9">
        <v>171872</v>
      </c>
      <c r="D19" s="12" t="s">
        <v>17</v>
      </c>
      <c r="E19" s="12" t="str">
        <f t="shared" si="1"/>
        <v>171872,</v>
      </c>
      <c r="F19" s="7" t="s">
        <v>95</v>
      </c>
      <c r="G19" s="7" t="s">
        <v>96</v>
      </c>
      <c r="H19" s="9" t="s">
        <v>97</v>
      </c>
      <c r="I19" s="17" t="s">
        <v>21</v>
      </c>
      <c r="J19" s="19"/>
      <c r="K19" s="19"/>
      <c r="L19" s="19"/>
      <c r="M19" s="62" t="s">
        <v>165</v>
      </c>
      <c r="N19" t="e">
        <v>#N/A</v>
      </c>
      <c r="O19" s="65"/>
      <c r="P19" s="65"/>
    </row>
    <row r="20" customHeight="1" spans="1:16">
      <c r="A20" s="9"/>
      <c r="B20" s="17"/>
      <c r="C20" s="9">
        <v>1466</v>
      </c>
      <c r="D20" s="12" t="s">
        <v>17</v>
      </c>
      <c r="E20" s="12" t="str">
        <f t="shared" si="1"/>
        <v>1466,</v>
      </c>
      <c r="F20" s="7" t="s">
        <v>98</v>
      </c>
      <c r="G20" s="7" t="s">
        <v>99</v>
      </c>
      <c r="H20" s="9" t="s">
        <v>100</v>
      </c>
      <c r="I20" s="17" t="s">
        <v>21</v>
      </c>
      <c r="J20" s="19"/>
      <c r="K20" s="19"/>
      <c r="L20" s="19"/>
      <c r="M20" s="62" t="s">
        <v>165</v>
      </c>
      <c r="N20" t="e">
        <v>#N/A</v>
      </c>
      <c r="O20" s="65"/>
      <c r="P20" s="65"/>
    </row>
    <row r="21" customHeight="1" spans="1:16">
      <c r="A21" s="9"/>
      <c r="B21" s="17"/>
      <c r="C21" s="9">
        <v>39476</v>
      </c>
      <c r="D21" s="12" t="s">
        <v>17</v>
      </c>
      <c r="E21" s="12" t="str">
        <f t="shared" si="1"/>
        <v>39476,</v>
      </c>
      <c r="F21" s="7" t="s">
        <v>101</v>
      </c>
      <c r="G21" s="7" t="s">
        <v>102</v>
      </c>
      <c r="H21" s="9" t="s">
        <v>103</v>
      </c>
      <c r="I21" s="17" t="s">
        <v>30</v>
      </c>
      <c r="J21" s="19"/>
      <c r="K21" s="19"/>
      <c r="L21" s="19"/>
      <c r="M21" s="62" t="s">
        <v>165</v>
      </c>
      <c r="N21" t="e">
        <v>#N/A</v>
      </c>
      <c r="O21" s="65"/>
      <c r="P21" s="65"/>
    </row>
    <row r="22" customHeight="1" spans="1:16">
      <c r="A22" s="9"/>
      <c r="B22" s="17"/>
      <c r="C22" s="9">
        <v>108018</v>
      </c>
      <c r="D22" s="12" t="s">
        <v>17</v>
      </c>
      <c r="E22" s="12" t="str">
        <f t="shared" si="1"/>
        <v>108018,</v>
      </c>
      <c r="F22" s="7" t="s">
        <v>104</v>
      </c>
      <c r="G22" s="7" t="s">
        <v>105</v>
      </c>
      <c r="H22" s="9" t="s">
        <v>106</v>
      </c>
      <c r="I22" s="17" t="s">
        <v>21</v>
      </c>
      <c r="J22" s="19"/>
      <c r="K22" s="19"/>
      <c r="L22" s="19"/>
      <c r="M22" s="62" t="s">
        <v>165</v>
      </c>
      <c r="N22" t="e">
        <v>#N/A</v>
      </c>
      <c r="O22" s="65"/>
      <c r="P22" s="65"/>
    </row>
    <row r="23" customHeight="1" spans="1:16">
      <c r="A23" s="9"/>
      <c r="B23" s="17"/>
      <c r="C23" s="13">
        <v>117684</v>
      </c>
      <c r="D23" s="12" t="s">
        <v>17</v>
      </c>
      <c r="E23" s="12" t="str">
        <f t="shared" si="1"/>
        <v>117684,</v>
      </c>
      <c r="F23" s="15" t="s">
        <v>107</v>
      </c>
      <c r="G23" s="15" t="s">
        <v>108</v>
      </c>
      <c r="H23" s="13" t="s">
        <v>109</v>
      </c>
      <c r="I23" s="17" t="s">
        <v>21</v>
      </c>
      <c r="J23" s="19"/>
      <c r="K23" s="19"/>
      <c r="L23" s="19"/>
      <c r="M23" s="62"/>
      <c r="O23" s="65"/>
      <c r="P23" s="65"/>
    </row>
    <row r="24" customHeight="1" spans="1:16">
      <c r="A24" s="54"/>
      <c r="B24" s="78"/>
      <c r="C24" s="79">
        <v>135947</v>
      </c>
      <c r="D24" s="80"/>
      <c r="E24" s="80"/>
      <c r="F24" s="81" t="s">
        <v>173</v>
      </c>
      <c r="G24" s="81" t="s">
        <v>174</v>
      </c>
      <c r="H24" s="79" t="s">
        <v>175</v>
      </c>
      <c r="I24" s="78" t="s">
        <v>21</v>
      </c>
      <c r="J24" s="84"/>
      <c r="K24" s="84"/>
      <c r="L24" s="84"/>
      <c r="M24" s="85" t="s">
        <v>165</v>
      </c>
      <c r="N24" t="e">
        <v>#N/A</v>
      </c>
      <c r="O24" s="65"/>
      <c r="P24" s="65"/>
    </row>
    <row r="25" customHeight="1" spans="1:16">
      <c r="A25" s="13">
        <v>5</v>
      </c>
      <c r="B25" s="13" t="s">
        <v>176</v>
      </c>
      <c r="C25" s="13">
        <v>138183</v>
      </c>
      <c r="D25" s="13"/>
      <c r="E25" s="13"/>
      <c r="F25" s="15" t="s">
        <v>177</v>
      </c>
      <c r="G25" s="15" t="s">
        <v>178</v>
      </c>
      <c r="H25" s="13" t="s">
        <v>179</v>
      </c>
      <c r="I25" s="13" t="s">
        <v>21</v>
      </c>
      <c r="J25" s="13">
        <v>2622</v>
      </c>
      <c r="K25" s="86">
        <v>0.03</v>
      </c>
      <c r="L25" s="86">
        <v>0.02</v>
      </c>
      <c r="M25" s="62" t="s">
        <v>165</v>
      </c>
      <c r="N25" s="60">
        <v>0</v>
      </c>
      <c r="O25" s="13">
        <v>1559</v>
      </c>
      <c r="P25" s="13">
        <v>712</v>
      </c>
    </row>
    <row r="26" ht="54" customHeight="1" spans="1:16">
      <c r="A26" s="13"/>
      <c r="B26" s="13"/>
      <c r="C26" s="13">
        <v>165950</v>
      </c>
      <c r="D26" s="13"/>
      <c r="E26" s="13"/>
      <c r="F26" s="15" t="s">
        <v>177</v>
      </c>
      <c r="G26" s="15" t="s">
        <v>180</v>
      </c>
      <c r="H26" s="13" t="s">
        <v>181</v>
      </c>
      <c r="I26" s="13" t="s">
        <v>21</v>
      </c>
      <c r="J26" s="13"/>
      <c r="K26" s="87" t="s">
        <v>182</v>
      </c>
      <c r="L26" s="87"/>
      <c r="M26" s="62" t="s">
        <v>165</v>
      </c>
      <c r="N26" s="60" t="s">
        <v>183</v>
      </c>
      <c r="O26" s="13"/>
      <c r="P26" s="13"/>
    </row>
    <row r="27" ht="51" customHeight="1" spans="1:16">
      <c r="A27" s="13">
        <v>6</v>
      </c>
      <c r="B27" s="13" t="s">
        <v>184</v>
      </c>
      <c r="C27" s="13">
        <v>21580</v>
      </c>
      <c r="D27" s="13"/>
      <c r="E27" s="13"/>
      <c r="F27" s="15" t="s">
        <v>185</v>
      </c>
      <c r="G27" s="15" t="s">
        <v>72</v>
      </c>
      <c r="H27" s="13" t="s">
        <v>186</v>
      </c>
      <c r="I27" s="13" t="s">
        <v>21</v>
      </c>
      <c r="J27" s="13">
        <v>2947</v>
      </c>
      <c r="K27" s="88">
        <v>0.06</v>
      </c>
      <c r="L27" s="88">
        <v>0.04</v>
      </c>
      <c r="M27" s="62" t="s">
        <v>165</v>
      </c>
      <c r="N27" s="60" t="e">
        <v>#N/A</v>
      </c>
      <c r="O27" s="13">
        <v>2073</v>
      </c>
      <c r="P27" s="13">
        <v>1987</v>
      </c>
    </row>
    <row r="28" ht="77" customHeight="1" spans="1:16">
      <c r="A28" s="13">
        <v>7</v>
      </c>
      <c r="B28" s="13" t="s">
        <v>187</v>
      </c>
      <c r="C28" s="60">
        <v>115733</v>
      </c>
      <c r="D28" s="60"/>
      <c r="E28" s="60"/>
      <c r="F28" s="15" t="s">
        <v>187</v>
      </c>
      <c r="G28" s="82" t="s">
        <v>188</v>
      </c>
      <c r="H28" s="13" t="s">
        <v>189</v>
      </c>
      <c r="I28" s="60"/>
      <c r="J28" s="15" t="s">
        <v>190</v>
      </c>
      <c r="K28" s="15" t="s">
        <v>191</v>
      </c>
      <c r="L28" s="15" t="s">
        <v>192</v>
      </c>
      <c r="M28" s="15" t="s">
        <v>193</v>
      </c>
      <c r="N28" s="60"/>
      <c r="O28" s="13">
        <v>769</v>
      </c>
      <c r="P28" s="13">
        <v>658</v>
      </c>
    </row>
  </sheetData>
  <mergeCells count="37">
    <mergeCell ref="A1:M1"/>
    <mergeCell ref="K7:L7"/>
    <mergeCell ref="K8:L8"/>
    <mergeCell ref="K26:L26"/>
    <mergeCell ref="A3:A8"/>
    <mergeCell ref="A9:A10"/>
    <mergeCell ref="A11:A13"/>
    <mergeCell ref="A14:A24"/>
    <mergeCell ref="A25:A26"/>
    <mergeCell ref="B3:B8"/>
    <mergeCell ref="B9:B10"/>
    <mergeCell ref="B11:B13"/>
    <mergeCell ref="B14:B24"/>
    <mergeCell ref="B25:B26"/>
    <mergeCell ref="J3:J8"/>
    <mergeCell ref="J9:J10"/>
    <mergeCell ref="J11:J13"/>
    <mergeCell ref="J14:J24"/>
    <mergeCell ref="J25:J26"/>
    <mergeCell ref="K3:K6"/>
    <mergeCell ref="K9:K10"/>
    <mergeCell ref="K11:K13"/>
    <mergeCell ref="K14:K24"/>
    <mergeCell ref="L3:L6"/>
    <mergeCell ref="L9:L10"/>
    <mergeCell ref="L11:L13"/>
    <mergeCell ref="L14:L24"/>
    <mergeCell ref="O3:O8"/>
    <mergeCell ref="O9:O10"/>
    <mergeCell ref="O11:O13"/>
    <mergeCell ref="O14:O24"/>
    <mergeCell ref="O25:O26"/>
    <mergeCell ref="P3:P8"/>
    <mergeCell ref="P9:P10"/>
    <mergeCell ref="P11:P13"/>
    <mergeCell ref="P14:P24"/>
    <mergeCell ref="P25:P26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23" customWidth="1"/>
    <col min="2" max="2" width="6.5" style="24" customWidth="1"/>
    <col min="3" max="3" width="29.5" style="25" customWidth="1"/>
    <col min="4" max="4" width="17.375" style="25" customWidth="1"/>
    <col min="5" max="5" width="10" style="26" customWidth="1"/>
    <col min="6" max="6" width="14.875" style="3" hidden="1" customWidth="1"/>
    <col min="7" max="7" width="17.875" style="3" hidden="1" customWidth="1"/>
    <col min="8" max="8" width="16.625" style="3" hidden="1" customWidth="1"/>
    <col min="9" max="9" width="15.625" style="3" hidden="1" customWidth="1"/>
    <col min="10" max="11" width="9" hidden="1" customWidth="1"/>
    <col min="12" max="13" width="12.875" hidden="1" customWidth="1"/>
    <col min="14" max="15" width="9" hidden="1" customWidth="1"/>
    <col min="17" max="17" width="9" style="3"/>
  </cols>
  <sheetData>
    <row r="1" ht="24" customHeight="1" spans="1:17">
      <c r="A1" s="69" t="s">
        <v>0</v>
      </c>
      <c r="B1" s="69" t="s">
        <v>194</v>
      </c>
      <c r="C1" s="69" t="s">
        <v>195</v>
      </c>
      <c r="D1" s="69" t="s">
        <v>196</v>
      </c>
      <c r="E1" s="69" t="s">
        <v>197</v>
      </c>
      <c r="F1" s="13" t="s">
        <v>198</v>
      </c>
      <c r="G1" s="70" t="s">
        <v>198</v>
      </c>
      <c r="H1" s="3" t="s">
        <v>199</v>
      </c>
      <c r="I1" s="3" t="s">
        <v>199</v>
      </c>
      <c r="J1" t="s">
        <v>61</v>
      </c>
      <c r="K1" s="71" t="s">
        <v>61</v>
      </c>
      <c r="L1" t="s">
        <v>200</v>
      </c>
      <c r="M1" s="71" t="s">
        <v>200</v>
      </c>
      <c r="N1" t="s">
        <v>120</v>
      </c>
      <c r="O1" s="71" t="s">
        <v>120</v>
      </c>
      <c r="P1" t="s">
        <v>134</v>
      </c>
      <c r="Q1" s="72" t="s">
        <v>134</v>
      </c>
    </row>
    <row r="2" spans="1:17">
      <c r="A2" s="17">
        <v>8</v>
      </c>
      <c r="B2" s="17">
        <v>337</v>
      </c>
      <c r="C2" s="17" t="s">
        <v>201</v>
      </c>
      <c r="D2" s="17" t="s">
        <v>202</v>
      </c>
      <c r="E2" s="17" t="s">
        <v>203</v>
      </c>
      <c r="F2" s="13">
        <v>65</v>
      </c>
      <c r="G2" s="13">
        <v>80</v>
      </c>
      <c r="H2" s="3">
        <f>VLOOKUP(B:B,[1]Sheet1!$A$1:$B$65536,2,0)</f>
        <v>2</v>
      </c>
      <c r="I2" s="3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3">
        <v>180</v>
      </c>
    </row>
    <row r="3" spans="1:17">
      <c r="A3" s="17">
        <v>10</v>
      </c>
      <c r="B3" s="17">
        <v>341</v>
      </c>
      <c r="C3" s="17" t="s">
        <v>204</v>
      </c>
      <c r="D3" s="17" t="s">
        <v>205</v>
      </c>
      <c r="E3" s="17" t="s">
        <v>203</v>
      </c>
      <c r="F3" s="13">
        <v>29</v>
      </c>
      <c r="G3" s="13">
        <v>60</v>
      </c>
      <c r="H3" s="3">
        <f>VLOOKUP(B:B,[1]Sheet1!$A$1:$B$65536,2,0)</f>
        <v>8</v>
      </c>
      <c r="I3" s="3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3">
        <v>100</v>
      </c>
    </row>
    <row r="4" spans="1:17">
      <c r="A4" s="17">
        <v>28</v>
      </c>
      <c r="B4" s="17">
        <v>517</v>
      </c>
      <c r="C4" s="17" t="s">
        <v>206</v>
      </c>
      <c r="D4" s="17" t="s">
        <v>202</v>
      </c>
      <c r="E4" s="17" t="s">
        <v>203</v>
      </c>
      <c r="F4" s="13">
        <v>26</v>
      </c>
      <c r="G4" s="13">
        <v>58</v>
      </c>
      <c r="H4" s="3">
        <f>VLOOKUP(B:B,[1]Sheet1!$A$1:$B$65536,2,0)</f>
        <v>11</v>
      </c>
      <c r="I4" s="3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3">
        <v>80</v>
      </c>
    </row>
    <row r="5" spans="1:17">
      <c r="A5" s="17">
        <v>40</v>
      </c>
      <c r="B5" s="17">
        <v>582</v>
      </c>
      <c r="C5" s="17" t="s">
        <v>207</v>
      </c>
      <c r="D5" s="17" t="s">
        <v>208</v>
      </c>
      <c r="E5" s="17" t="s">
        <v>203</v>
      </c>
      <c r="F5" s="13">
        <v>56</v>
      </c>
      <c r="G5" s="13">
        <v>80</v>
      </c>
      <c r="H5" s="3">
        <f>VLOOKUP(B:B,[1]Sheet1!$A$1:$B$65536,2,0)</f>
        <v>4</v>
      </c>
      <c r="I5" s="3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3">
        <v>130</v>
      </c>
    </row>
    <row r="6" spans="1:17">
      <c r="A6" s="17">
        <v>79</v>
      </c>
      <c r="B6" s="17">
        <v>750</v>
      </c>
      <c r="C6" s="17" t="s">
        <v>209</v>
      </c>
      <c r="D6" s="17" t="s">
        <v>210</v>
      </c>
      <c r="E6" s="17" t="s">
        <v>203</v>
      </c>
      <c r="F6" s="13">
        <v>121</v>
      </c>
      <c r="G6" s="13">
        <v>145</v>
      </c>
      <c r="H6" s="3">
        <f>VLOOKUP(B:B,[1]Sheet1!$A$1:$B$65536,2,0)</f>
        <v>15</v>
      </c>
      <c r="I6" s="3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3">
        <v>150</v>
      </c>
    </row>
    <row r="7" spans="1:17">
      <c r="A7" s="17">
        <v>9</v>
      </c>
      <c r="B7" s="17">
        <v>343</v>
      </c>
      <c r="C7" s="17" t="s">
        <v>211</v>
      </c>
      <c r="D7" s="17" t="s">
        <v>208</v>
      </c>
      <c r="E7" s="17" t="s">
        <v>212</v>
      </c>
      <c r="F7" s="13">
        <v>56</v>
      </c>
      <c r="G7" s="13">
        <v>68</v>
      </c>
      <c r="H7" s="3">
        <f>VLOOKUP(B:B,[1]Sheet1!$A$1:$B$65536,2,0)</f>
        <v>2</v>
      </c>
      <c r="I7" s="3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3">
        <v>90</v>
      </c>
    </row>
    <row r="8" spans="1:17">
      <c r="A8" s="17">
        <v>21</v>
      </c>
      <c r="B8" s="17">
        <v>385</v>
      </c>
      <c r="C8" s="17" t="s">
        <v>213</v>
      </c>
      <c r="D8" s="17" t="s">
        <v>214</v>
      </c>
      <c r="E8" s="17" t="s">
        <v>212</v>
      </c>
      <c r="F8" s="13">
        <v>29</v>
      </c>
      <c r="G8" s="13">
        <v>58</v>
      </c>
      <c r="H8" s="3">
        <f>VLOOKUP(B:B,[1]Sheet1!$A$1:$B$65536,2,0)</f>
        <v>6</v>
      </c>
      <c r="I8" s="3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3">
        <v>80</v>
      </c>
    </row>
    <row r="9" spans="1:17">
      <c r="A9" s="17">
        <v>35</v>
      </c>
      <c r="B9" s="17">
        <v>571</v>
      </c>
      <c r="C9" s="17" t="s">
        <v>215</v>
      </c>
      <c r="D9" s="17" t="s">
        <v>210</v>
      </c>
      <c r="E9" s="17" t="s">
        <v>212</v>
      </c>
      <c r="F9" s="13">
        <v>61</v>
      </c>
      <c r="G9" s="13">
        <v>75</v>
      </c>
      <c r="H9" s="3">
        <f>VLOOKUP(B:B,[1]Sheet1!$A$1:$B$65536,2,0)</f>
        <v>12</v>
      </c>
      <c r="I9" s="3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3">
        <v>80</v>
      </c>
    </row>
    <row r="10" spans="1:17">
      <c r="A10" s="17">
        <v>41</v>
      </c>
      <c r="B10" s="17">
        <v>581</v>
      </c>
      <c r="C10" s="17" t="s">
        <v>216</v>
      </c>
      <c r="D10" s="17" t="s">
        <v>208</v>
      </c>
      <c r="E10" s="17" t="s">
        <v>212</v>
      </c>
      <c r="F10" s="13">
        <v>46</v>
      </c>
      <c r="G10" s="13">
        <v>68</v>
      </c>
      <c r="H10" s="3">
        <f>VLOOKUP(B:B,[1]Sheet1!$A$1:$B$65536,2,0)</f>
        <v>4</v>
      </c>
      <c r="I10" s="3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3">
        <v>80</v>
      </c>
    </row>
    <row r="11" spans="1:17">
      <c r="A11" s="17">
        <v>42</v>
      </c>
      <c r="B11" s="17">
        <v>585</v>
      </c>
      <c r="C11" s="17" t="s">
        <v>217</v>
      </c>
      <c r="D11" s="17" t="s">
        <v>208</v>
      </c>
      <c r="E11" s="17" t="s">
        <v>212</v>
      </c>
      <c r="F11" s="13">
        <v>36</v>
      </c>
      <c r="G11" s="13">
        <v>59</v>
      </c>
      <c r="H11" s="3">
        <f>VLOOKUP(B:B,[1]Sheet1!$A$1:$B$65536,2,0)</f>
        <v>16</v>
      </c>
      <c r="I11" s="3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3">
        <v>80</v>
      </c>
    </row>
    <row r="12" spans="1:17">
      <c r="A12" s="17">
        <v>47</v>
      </c>
      <c r="B12" s="17">
        <v>707</v>
      </c>
      <c r="C12" s="17" t="s">
        <v>218</v>
      </c>
      <c r="D12" s="17" t="s">
        <v>210</v>
      </c>
      <c r="E12" s="17" t="s">
        <v>212</v>
      </c>
      <c r="F12" s="13">
        <v>42</v>
      </c>
      <c r="G12" s="13">
        <v>68</v>
      </c>
      <c r="H12" s="3">
        <f>VLOOKUP(B:B,[1]Sheet1!$A$1:$B$65536,2,0)</f>
        <v>28</v>
      </c>
      <c r="I12" s="3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3">
        <v>80</v>
      </c>
    </row>
    <row r="13" spans="1:17">
      <c r="A13" s="17">
        <v>54</v>
      </c>
      <c r="B13" s="17">
        <v>712</v>
      </c>
      <c r="C13" s="17" t="s">
        <v>219</v>
      </c>
      <c r="D13" s="17" t="s">
        <v>210</v>
      </c>
      <c r="E13" s="17" t="s">
        <v>212</v>
      </c>
      <c r="F13" s="13">
        <v>36</v>
      </c>
      <c r="G13" s="13">
        <v>59</v>
      </c>
      <c r="H13" s="3">
        <f>VLOOKUP(B:B,[1]Sheet1!$A$1:$B$65536,2,0)</f>
        <v>13</v>
      </c>
      <c r="I13" s="3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3">
        <v>90</v>
      </c>
    </row>
    <row r="14" spans="1:17">
      <c r="A14" s="17">
        <v>65</v>
      </c>
      <c r="B14" s="17">
        <v>730</v>
      </c>
      <c r="C14" s="17" t="s">
        <v>220</v>
      </c>
      <c r="D14" s="17" t="s">
        <v>208</v>
      </c>
      <c r="E14" s="17" t="s">
        <v>212</v>
      </c>
      <c r="F14" s="13">
        <v>47</v>
      </c>
      <c r="G14" s="13">
        <v>68</v>
      </c>
      <c r="H14" s="3">
        <f>VLOOKUP(B:B,[1]Sheet1!$A$1:$B$65536,2,0)</f>
        <v>7</v>
      </c>
      <c r="I14" s="3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3">
        <v>60</v>
      </c>
    </row>
    <row r="15" spans="1:17">
      <c r="A15" s="17">
        <v>2</v>
      </c>
      <c r="B15" s="17">
        <v>308</v>
      </c>
      <c r="C15" s="17" t="s">
        <v>221</v>
      </c>
      <c r="D15" s="17" t="s">
        <v>202</v>
      </c>
      <c r="E15" s="17" t="s">
        <v>222</v>
      </c>
      <c r="F15" s="13">
        <v>26</v>
      </c>
      <c r="G15" s="13">
        <v>55</v>
      </c>
      <c r="H15" s="3">
        <f>VLOOKUP(B:B,[1]Sheet1!$A$1:$B$65536,2,0)</f>
        <v>6</v>
      </c>
      <c r="I15" s="3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3">
        <v>50</v>
      </c>
    </row>
    <row r="16" spans="1:17">
      <c r="A16" s="17">
        <v>3</v>
      </c>
      <c r="B16" s="17">
        <v>311</v>
      </c>
      <c r="C16" s="17" t="s">
        <v>223</v>
      </c>
      <c r="D16" s="17" t="s">
        <v>208</v>
      </c>
      <c r="E16" s="17" t="s">
        <v>222</v>
      </c>
      <c r="F16" s="13">
        <v>4</v>
      </c>
      <c r="G16" s="13">
        <v>20</v>
      </c>
      <c r="H16" s="3">
        <f>VLOOKUP(B:B,[1]Sheet1!$A$1:$B$65536,2,0)</f>
        <v>4</v>
      </c>
      <c r="I16" s="3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3">
        <v>50</v>
      </c>
    </row>
    <row r="17" spans="1:17">
      <c r="A17" s="17">
        <v>14</v>
      </c>
      <c r="B17" s="17">
        <v>357</v>
      </c>
      <c r="C17" s="17" t="s">
        <v>224</v>
      </c>
      <c r="D17" s="17" t="s">
        <v>208</v>
      </c>
      <c r="E17" s="17" t="s">
        <v>222</v>
      </c>
      <c r="F17" s="13">
        <v>18</v>
      </c>
      <c r="G17" s="13">
        <v>45</v>
      </c>
      <c r="H17" s="3">
        <f>VLOOKUP(B:B,[1]Sheet1!$A$1:$B$65536,2,0)</f>
        <v>16</v>
      </c>
      <c r="I17" s="3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3">
        <v>50</v>
      </c>
    </row>
    <row r="18" spans="1:17">
      <c r="A18" s="17">
        <v>15</v>
      </c>
      <c r="B18" s="17">
        <v>355</v>
      </c>
      <c r="C18" s="17" t="s">
        <v>225</v>
      </c>
      <c r="D18" s="17" t="s">
        <v>202</v>
      </c>
      <c r="E18" s="17" t="s">
        <v>222</v>
      </c>
      <c r="F18" s="13">
        <v>20</v>
      </c>
      <c r="G18" s="13">
        <v>45</v>
      </c>
      <c r="H18" s="3">
        <f>VLOOKUP(B:B,[1]Sheet1!$A$1:$B$65536,2,0)</f>
        <v>10</v>
      </c>
      <c r="I18" s="3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3">
        <v>50</v>
      </c>
    </row>
    <row r="19" spans="1:17">
      <c r="A19" s="17">
        <v>19</v>
      </c>
      <c r="B19" s="17">
        <v>365</v>
      </c>
      <c r="C19" s="17" t="s">
        <v>226</v>
      </c>
      <c r="D19" s="17" t="s">
        <v>208</v>
      </c>
      <c r="E19" s="17" t="s">
        <v>222</v>
      </c>
      <c r="F19" s="13">
        <v>66</v>
      </c>
      <c r="G19" s="13">
        <v>79</v>
      </c>
      <c r="H19" s="3">
        <f>VLOOKUP(B:B,[1]Sheet1!$A$1:$B$65536,2,0)</f>
        <v>8</v>
      </c>
      <c r="I19" s="3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3">
        <v>50</v>
      </c>
    </row>
    <row r="20" spans="1:17">
      <c r="A20" s="17">
        <v>20</v>
      </c>
      <c r="B20" s="17">
        <v>373</v>
      </c>
      <c r="C20" s="17" t="s">
        <v>227</v>
      </c>
      <c r="D20" s="17" t="s">
        <v>202</v>
      </c>
      <c r="E20" s="17" t="s">
        <v>222</v>
      </c>
      <c r="F20" s="13">
        <v>51</v>
      </c>
      <c r="G20" s="13">
        <v>61</v>
      </c>
      <c r="H20" s="3">
        <f>VLOOKUP(B:B,[1]Sheet1!$A$1:$B$65536,2,0)</f>
        <v>1</v>
      </c>
      <c r="I20" s="3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3">
        <v>50</v>
      </c>
    </row>
    <row r="21" spans="1:17">
      <c r="A21" s="17">
        <v>22</v>
      </c>
      <c r="B21" s="17">
        <v>387</v>
      </c>
      <c r="C21" s="17" t="s">
        <v>228</v>
      </c>
      <c r="D21" s="17" t="s">
        <v>210</v>
      </c>
      <c r="E21" s="17" t="s">
        <v>222</v>
      </c>
      <c r="F21" s="13">
        <v>29</v>
      </c>
      <c r="G21" s="13">
        <v>45</v>
      </c>
      <c r="H21" s="3">
        <f>VLOOKUP(B:B,[1]Sheet1!$A$1:$B$65536,2,0)</f>
        <v>2</v>
      </c>
      <c r="I21" s="3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3">
        <v>50</v>
      </c>
    </row>
    <row r="22" spans="1:17">
      <c r="A22" s="17">
        <v>24</v>
      </c>
      <c r="B22" s="17">
        <v>379</v>
      </c>
      <c r="C22" s="17" t="s">
        <v>229</v>
      </c>
      <c r="D22" s="17" t="s">
        <v>208</v>
      </c>
      <c r="E22" s="17" t="s">
        <v>222</v>
      </c>
      <c r="F22" s="13">
        <v>34</v>
      </c>
      <c r="G22" s="13">
        <v>45</v>
      </c>
      <c r="H22" s="3">
        <f>VLOOKUP(B:B,[1]Sheet1!$A$1:$B$65536,2,0)</f>
        <v>2</v>
      </c>
      <c r="I22" s="3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3">
        <v>50</v>
      </c>
    </row>
    <row r="23" spans="1:17">
      <c r="A23" s="17">
        <v>25</v>
      </c>
      <c r="B23" s="17">
        <v>377</v>
      </c>
      <c r="C23" s="17" t="s">
        <v>230</v>
      </c>
      <c r="D23" s="17" t="s">
        <v>210</v>
      </c>
      <c r="E23" s="17" t="s">
        <v>222</v>
      </c>
      <c r="F23" s="13">
        <v>36</v>
      </c>
      <c r="G23" s="13">
        <v>45</v>
      </c>
      <c r="H23" s="3">
        <f>VLOOKUP(B:B,[1]Sheet1!$A$1:$B$65536,2,0)</f>
        <v>6</v>
      </c>
      <c r="I23" s="3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3">
        <v>50</v>
      </c>
    </row>
    <row r="24" spans="1:17">
      <c r="A24" s="17">
        <v>29</v>
      </c>
      <c r="B24" s="17">
        <v>514</v>
      </c>
      <c r="C24" s="17" t="s">
        <v>231</v>
      </c>
      <c r="D24" s="17" t="s">
        <v>214</v>
      </c>
      <c r="E24" s="17" t="s">
        <v>222</v>
      </c>
      <c r="F24" s="13">
        <v>34</v>
      </c>
      <c r="G24" s="13">
        <v>45</v>
      </c>
      <c r="H24" s="3">
        <f>VLOOKUP(B:B,[1]Sheet1!$A$1:$B$65536,2,0)</f>
        <v>5</v>
      </c>
      <c r="I24" s="3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3">
        <v>50</v>
      </c>
    </row>
    <row r="25" spans="1:17">
      <c r="A25" s="17">
        <v>32</v>
      </c>
      <c r="B25" s="17">
        <v>513</v>
      </c>
      <c r="C25" s="17" t="s">
        <v>232</v>
      </c>
      <c r="D25" s="17" t="s">
        <v>208</v>
      </c>
      <c r="E25" s="17" t="s">
        <v>222</v>
      </c>
      <c r="F25" s="13">
        <v>51</v>
      </c>
      <c r="G25" s="13">
        <v>61</v>
      </c>
      <c r="H25" s="3">
        <f>VLOOKUP(B:B,[1]Sheet1!$A$1:$B$65536,2,0)</f>
        <v>12</v>
      </c>
      <c r="I25" s="3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3">
        <v>50</v>
      </c>
    </row>
    <row r="26" spans="1:17">
      <c r="A26" s="17">
        <v>34</v>
      </c>
      <c r="B26" s="17">
        <v>546</v>
      </c>
      <c r="C26" s="17" t="s">
        <v>233</v>
      </c>
      <c r="D26" s="17" t="s">
        <v>210</v>
      </c>
      <c r="E26" s="17" t="s">
        <v>222</v>
      </c>
      <c r="F26" s="13">
        <v>36</v>
      </c>
      <c r="G26" s="13">
        <v>45</v>
      </c>
      <c r="H26" s="3">
        <f>VLOOKUP(B:B,[1]Sheet1!$A$1:$B$65536,2,0)</f>
        <v>4</v>
      </c>
      <c r="I26" s="3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3">
        <v>70</v>
      </c>
    </row>
    <row r="27" spans="1:17">
      <c r="A27" s="17">
        <v>43</v>
      </c>
      <c r="B27" s="17">
        <v>578</v>
      </c>
      <c r="C27" s="17" t="s">
        <v>234</v>
      </c>
      <c r="D27" s="17" t="s">
        <v>202</v>
      </c>
      <c r="E27" s="17" t="s">
        <v>222</v>
      </c>
      <c r="F27" s="13">
        <v>54</v>
      </c>
      <c r="G27" s="13">
        <v>65</v>
      </c>
      <c r="H27" s="3">
        <f>VLOOKUP(B:B,[1]Sheet1!$A$1:$B$65536,2,0)</f>
        <v>27</v>
      </c>
      <c r="I27" s="3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3">
        <v>50</v>
      </c>
    </row>
    <row r="28" spans="1:17">
      <c r="A28" s="17">
        <v>52</v>
      </c>
      <c r="B28" s="17">
        <v>709</v>
      </c>
      <c r="C28" s="17" t="s">
        <v>235</v>
      </c>
      <c r="D28" s="17" t="s">
        <v>208</v>
      </c>
      <c r="E28" s="17" t="s">
        <v>222</v>
      </c>
      <c r="F28" s="13">
        <v>33</v>
      </c>
      <c r="G28" s="13">
        <v>45</v>
      </c>
      <c r="H28" s="3">
        <f>VLOOKUP(B:B,[1]Sheet1!$A$1:$B$65536,2,0)</f>
        <v>1</v>
      </c>
      <c r="I28" s="3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3">
        <v>50</v>
      </c>
    </row>
    <row r="29" spans="1:17">
      <c r="A29" s="17">
        <v>60</v>
      </c>
      <c r="B29" s="17">
        <v>746</v>
      </c>
      <c r="C29" s="17" t="s">
        <v>236</v>
      </c>
      <c r="D29" s="17" t="s">
        <v>237</v>
      </c>
      <c r="E29" s="17" t="s">
        <v>222</v>
      </c>
      <c r="F29" s="13">
        <v>40</v>
      </c>
      <c r="G29" s="13">
        <v>48</v>
      </c>
      <c r="H29" s="3">
        <f>VLOOKUP(B:B,[1]Sheet1!$A$1:$B$65536,2,0)</f>
        <v>10</v>
      </c>
      <c r="I29" s="3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3">
        <v>50</v>
      </c>
    </row>
    <row r="30" spans="1:17">
      <c r="A30" s="17">
        <v>61</v>
      </c>
      <c r="B30" s="17">
        <v>724</v>
      </c>
      <c r="C30" s="17" t="s">
        <v>238</v>
      </c>
      <c r="D30" s="17" t="s">
        <v>210</v>
      </c>
      <c r="E30" s="17" t="s">
        <v>222</v>
      </c>
      <c r="F30" s="13">
        <v>29</v>
      </c>
      <c r="G30" s="13">
        <v>45</v>
      </c>
      <c r="H30" s="3">
        <f>VLOOKUP(B:B,[1]Sheet1!$A$1:$B$65536,2,0)</f>
        <v>10</v>
      </c>
      <c r="I30" s="3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3">
        <v>50</v>
      </c>
    </row>
    <row r="31" spans="1:17">
      <c r="A31" s="17">
        <v>62</v>
      </c>
      <c r="B31" s="17">
        <v>726</v>
      </c>
      <c r="C31" s="17" t="s">
        <v>239</v>
      </c>
      <c r="D31" s="17" t="s">
        <v>208</v>
      </c>
      <c r="E31" s="17" t="s">
        <v>222</v>
      </c>
      <c r="F31" s="13">
        <v>38</v>
      </c>
      <c r="G31" s="13">
        <v>46</v>
      </c>
      <c r="H31" s="3">
        <f>VLOOKUP(B:B,[1]Sheet1!$A$1:$B$65536,2,0)</f>
        <v>10</v>
      </c>
      <c r="I31" s="3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3">
        <v>50</v>
      </c>
    </row>
    <row r="32" spans="1:17">
      <c r="A32" s="17">
        <v>66</v>
      </c>
      <c r="B32" s="17">
        <v>737</v>
      </c>
      <c r="C32" s="17" t="s">
        <v>240</v>
      </c>
      <c r="D32" s="17" t="s">
        <v>210</v>
      </c>
      <c r="E32" s="17" t="s">
        <v>222</v>
      </c>
      <c r="F32" s="13">
        <v>24</v>
      </c>
      <c r="G32" s="13">
        <v>45</v>
      </c>
      <c r="H32" s="3">
        <f>VLOOKUP(B:B,[1]Sheet1!$A$1:$B$65536,2,0)</f>
        <v>9</v>
      </c>
      <c r="I32" s="3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3">
        <v>50</v>
      </c>
    </row>
    <row r="33" spans="1:17">
      <c r="A33" s="17">
        <v>71</v>
      </c>
      <c r="B33" s="17">
        <v>742</v>
      </c>
      <c r="C33" s="17" t="s">
        <v>241</v>
      </c>
      <c r="D33" s="17" t="s">
        <v>202</v>
      </c>
      <c r="E33" s="17" t="s">
        <v>222</v>
      </c>
      <c r="F33" s="13">
        <v>45</v>
      </c>
      <c r="G33" s="13">
        <v>54</v>
      </c>
      <c r="H33" s="3">
        <f>VLOOKUP(B:B,[1]Sheet1!$A$1:$B$65536,2,0)</f>
        <v>3</v>
      </c>
      <c r="I33" s="3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3">
        <v>50</v>
      </c>
    </row>
    <row r="34" spans="1:17">
      <c r="A34" s="17">
        <v>74</v>
      </c>
      <c r="B34" s="17">
        <v>744</v>
      </c>
      <c r="C34" s="17" t="s">
        <v>242</v>
      </c>
      <c r="D34" s="17" t="s">
        <v>202</v>
      </c>
      <c r="E34" s="17" t="s">
        <v>222</v>
      </c>
      <c r="F34" s="13">
        <v>40</v>
      </c>
      <c r="G34" s="13">
        <v>48</v>
      </c>
      <c r="H34" s="3">
        <f>VLOOKUP(B:B,[1]Sheet1!$A$1:$B$65536,2,0)</f>
        <v>6</v>
      </c>
      <c r="I34" s="3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3">
        <v>50</v>
      </c>
    </row>
    <row r="35" spans="1:17">
      <c r="A35" s="17">
        <v>77</v>
      </c>
      <c r="B35" s="17">
        <v>747</v>
      </c>
      <c r="C35" s="17" t="s">
        <v>243</v>
      </c>
      <c r="D35" s="17" t="s">
        <v>202</v>
      </c>
      <c r="E35" s="17" t="s">
        <v>222</v>
      </c>
      <c r="F35" s="13">
        <v>13</v>
      </c>
      <c r="G35" s="13">
        <v>45</v>
      </c>
      <c r="H35" s="3">
        <f>VLOOKUP(B:B,[1]Sheet1!$A$1:$B$65536,2,0)</f>
        <v>6</v>
      </c>
      <c r="I35" s="3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3">
        <v>50</v>
      </c>
    </row>
    <row r="36" spans="1:17">
      <c r="A36" s="17">
        <v>89</v>
      </c>
      <c r="B36" s="17">
        <v>102934</v>
      </c>
      <c r="C36" s="17" t="s">
        <v>244</v>
      </c>
      <c r="D36" s="17" t="s">
        <v>208</v>
      </c>
      <c r="E36" s="17" t="s">
        <v>222</v>
      </c>
      <c r="F36" s="13">
        <v>60</v>
      </c>
      <c r="G36" s="13">
        <v>72</v>
      </c>
      <c r="H36" s="3">
        <f>VLOOKUP(B:B,[1]Sheet1!$A$1:$B$65536,2,0)</f>
        <v>11</v>
      </c>
      <c r="I36" s="3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3">
        <v>50</v>
      </c>
    </row>
    <row r="37" spans="1:17">
      <c r="A37" s="17">
        <v>6</v>
      </c>
      <c r="B37" s="17">
        <v>54</v>
      </c>
      <c r="C37" s="17" t="s">
        <v>245</v>
      </c>
      <c r="D37" s="17" t="s">
        <v>246</v>
      </c>
      <c r="E37" s="17" t="s">
        <v>247</v>
      </c>
      <c r="F37" s="13">
        <v>39</v>
      </c>
      <c r="G37" s="13">
        <v>47</v>
      </c>
      <c r="H37" s="3">
        <f>VLOOKUP(B:B,[1]Sheet1!$A$1:$B$65536,2,0)</f>
        <v>2</v>
      </c>
      <c r="I37" s="3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3">
        <v>40</v>
      </c>
    </row>
    <row r="38" spans="1:17">
      <c r="A38" s="17">
        <v>7</v>
      </c>
      <c r="B38" s="17">
        <v>329</v>
      </c>
      <c r="C38" s="17" t="s">
        <v>248</v>
      </c>
      <c r="D38" s="17" t="s">
        <v>246</v>
      </c>
      <c r="E38" s="17" t="s">
        <v>247</v>
      </c>
      <c r="F38" s="13">
        <v>16</v>
      </c>
      <c r="G38" s="13">
        <v>35</v>
      </c>
      <c r="H38" s="3">
        <f>VLOOKUP(B:B,[1]Sheet1!$A$1:$B$65536,2,0)</f>
        <v>5</v>
      </c>
      <c r="I38" s="3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3">
        <v>40</v>
      </c>
    </row>
    <row r="39" spans="1:17">
      <c r="A39" s="17">
        <v>12</v>
      </c>
      <c r="B39" s="17">
        <v>349</v>
      </c>
      <c r="C39" s="17" t="s">
        <v>249</v>
      </c>
      <c r="D39" s="17" t="s">
        <v>202</v>
      </c>
      <c r="E39" s="17" t="s">
        <v>247</v>
      </c>
      <c r="F39" s="13">
        <v>55</v>
      </c>
      <c r="G39" s="13">
        <v>66</v>
      </c>
      <c r="H39" s="3">
        <f>VLOOKUP(B:B,[1]Sheet1!$A$1:$B$65536,2,0)</f>
        <v>1</v>
      </c>
      <c r="I39" s="3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3">
        <v>40</v>
      </c>
    </row>
    <row r="40" spans="1:17">
      <c r="A40" s="17">
        <v>13</v>
      </c>
      <c r="B40" s="17">
        <v>351</v>
      </c>
      <c r="C40" s="17" t="s">
        <v>250</v>
      </c>
      <c r="D40" s="17" t="s">
        <v>246</v>
      </c>
      <c r="E40" s="17" t="s">
        <v>247</v>
      </c>
      <c r="F40" s="13">
        <v>26</v>
      </c>
      <c r="G40" s="13">
        <v>40</v>
      </c>
      <c r="H40" s="3">
        <f>VLOOKUP(B:B,[1]Sheet1!$A$1:$B$65536,2,0)</f>
        <v>2</v>
      </c>
      <c r="I40" s="3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3">
        <v>40</v>
      </c>
    </row>
    <row r="41" spans="1:17">
      <c r="A41" s="17">
        <v>16</v>
      </c>
      <c r="B41" s="17">
        <v>367</v>
      </c>
      <c r="C41" s="17" t="s">
        <v>251</v>
      </c>
      <c r="D41" s="17" t="s">
        <v>246</v>
      </c>
      <c r="E41" s="17" t="s">
        <v>247</v>
      </c>
      <c r="F41" s="13">
        <v>44</v>
      </c>
      <c r="G41" s="13">
        <v>53</v>
      </c>
      <c r="H41" s="3">
        <f>VLOOKUP(B:B,[1]Sheet1!$A$1:$B$65536,2,0)</f>
        <v>6</v>
      </c>
      <c r="I41" s="3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3">
        <v>40</v>
      </c>
    </row>
    <row r="42" spans="1:17">
      <c r="A42" s="17">
        <v>17</v>
      </c>
      <c r="B42" s="17">
        <v>359</v>
      </c>
      <c r="C42" s="17" t="s">
        <v>252</v>
      </c>
      <c r="D42" s="17" t="s">
        <v>208</v>
      </c>
      <c r="E42" s="17" t="s">
        <v>247</v>
      </c>
      <c r="F42" s="13">
        <v>35</v>
      </c>
      <c r="G42" s="13">
        <v>42</v>
      </c>
      <c r="H42" s="3">
        <f>VLOOKUP(B:B,[1]Sheet1!$A$1:$B$65536,2,0)</f>
        <v>4</v>
      </c>
      <c r="I42" s="3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3">
        <v>40</v>
      </c>
    </row>
    <row r="43" spans="1:17">
      <c r="A43" s="17">
        <v>23</v>
      </c>
      <c r="B43" s="17">
        <v>391</v>
      </c>
      <c r="C43" s="17" t="s">
        <v>253</v>
      </c>
      <c r="D43" s="17" t="s">
        <v>202</v>
      </c>
      <c r="E43" s="17" t="s">
        <v>247</v>
      </c>
      <c r="F43" s="13">
        <v>42</v>
      </c>
      <c r="G43" s="13">
        <v>50</v>
      </c>
      <c r="H43" s="3">
        <f>VLOOKUP(B:B,[1]Sheet1!$A$1:$B$65536,2,0)</f>
        <v>7</v>
      </c>
      <c r="I43" s="3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3">
        <v>40</v>
      </c>
    </row>
    <row r="44" spans="1:17">
      <c r="A44" s="17">
        <v>26</v>
      </c>
      <c r="B44" s="17">
        <v>399</v>
      </c>
      <c r="C44" s="17" t="s">
        <v>254</v>
      </c>
      <c r="D44" s="17" t="s">
        <v>210</v>
      </c>
      <c r="E44" s="17" t="s">
        <v>247</v>
      </c>
      <c r="F44" s="13">
        <v>24</v>
      </c>
      <c r="G44" s="13">
        <v>35</v>
      </c>
      <c r="H44" s="3">
        <f>VLOOKUP(B:B,[1]Sheet1!$A$1:$B$65536,2,0)</f>
        <v>1</v>
      </c>
      <c r="I44" s="3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3">
        <v>40</v>
      </c>
    </row>
    <row r="45" spans="1:17">
      <c r="A45" s="17">
        <v>31</v>
      </c>
      <c r="B45" s="17">
        <v>511</v>
      </c>
      <c r="C45" s="17" t="s">
        <v>255</v>
      </c>
      <c r="D45" s="17" t="s">
        <v>202</v>
      </c>
      <c r="E45" s="17" t="s">
        <v>247</v>
      </c>
      <c r="F45" s="13">
        <v>39</v>
      </c>
      <c r="G45" s="13">
        <v>47</v>
      </c>
      <c r="H45" s="3">
        <f>VLOOKUP(B:B,[1]Sheet1!$A$1:$B$65536,2,0)</f>
        <v>8</v>
      </c>
      <c r="I45" s="3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3">
        <v>40</v>
      </c>
    </row>
    <row r="46" spans="1:17">
      <c r="A46" s="17">
        <v>36</v>
      </c>
      <c r="B46" s="17">
        <v>515</v>
      </c>
      <c r="C46" s="17" t="s">
        <v>256</v>
      </c>
      <c r="D46" s="17" t="s">
        <v>202</v>
      </c>
      <c r="E46" s="17" t="s">
        <v>247</v>
      </c>
      <c r="F46" s="13">
        <v>30</v>
      </c>
      <c r="G46" s="13">
        <v>40</v>
      </c>
      <c r="H46" s="3">
        <f>VLOOKUP(B:B,[1]Sheet1!$A$1:$B$65536,2,0)</f>
        <v>14</v>
      </c>
      <c r="I46" s="3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3">
        <v>40</v>
      </c>
    </row>
    <row r="47" spans="1:17">
      <c r="A47" s="17">
        <v>39</v>
      </c>
      <c r="B47" s="17">
        <v>572</v>
      </c>
      <c r="C47" s="17" t="s">
        <v>257</v>
      </c>
      <c r="D47" s="17" t="s">
        <v>202</v>
      </c>
      <c r="E47" s="17" t="s">
        <v>247</v>
      </c>
      <c r="F47" s="13">
        <v>25</v>
      </c>
      <c r="G47" s="13">
        <v>35</v>
      </c>
      <c r="H47" s="3">
        <f>VLOOKUP(B:B,[1]Sheet1!$A$1:$B$65536,2,0)</f>
        <v>2</v>
      </c>
      <c r="I47" s="3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3">
        <v>40</v>
      </c>
    </row>
    <row r="48" spans="1:17">
      <c r="A48" s="17">
        <v>48</v>
      </c>
      <c r="B48" s="17">
        <v>598</v>
      </c>
      <c r="C48" s="17" t="s">
        <v>258</v>
      </c>
      <c r="D48" s="17" t="s">
        <v>210</v>
      </c>
      <c r="E48" s="17" t="s">
        <v>247</v>
      </c>
      <c r="F48" s="13">
        <v>62</v>
      </c>
      <c r="G48" s="13">
        <v>74</v>
      </c>
      <c r="H48" s="3">
        <f>VLOOKUP(B:B,[1]Sheet1!$A$1:$B$65536,2,0)</f>
        <v>16</v>
      </c>
      <c r="I48" s="3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3">
        <v>40</v>
      </c>
    </row>
    <row r="49" spans="1:17">
      <c r="A49" s="17">
        <v>55</v>
      </c>
      <c r="B49" s="17">
        <v>716</v>
      </c>
      <c r="C49" s="17" t="s">
        <v>259</v>
      </c>
      <c r="D49" s="17" t="s">
        <v>237</v>
      </c>
      <c r="E49" s="17" t="s">
        <v>247</v>
      </c>
      <c r="F49" s="13">
        <v>74</v>
      </c>
      <c r="G49" s="13">
        <v>89</v>
      </c>
      <c r="H49" s="3">
        <f>VLOOKUP(B:B,[1]Sheet1!$A$1:$B$65536,2,0)</f>
        <v>14</v>
      </c>
      <c r="I49" s="3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3">
        <v>40</v>
      </c>
    </row>
    <row r="50" spans="1:17">
      <c r="A50" s="17">
        <v>56</v>
      </c>
      <c r="B50" s="17">
        <v>721</v>
      </c>
      <c r="C50" s="17" t="s">
        <v>260</v>
      </c>
      <c r="D50" s="17" t="s">
        <v>205</v>
      </c>
      <c r="E50" s="17" t="s">
        <v>247</v>
      </c>
      <c r="F50" s="13">
        <v>15</v>
      </c>
      <c r="G50" s="13">
        <v>35</v>
      </c>
      <c r="H50" s="3">
        <f>VLOOKUP(B:B,[1]Sheet1!$A$1:$B$65536,2,0)</f>
        <v>4</v>
      </c>
      <c r="I50" s="3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3">
        <v>40</v>
      </c>
    </row>
    <row r="51" spans="1:17">
      <c r="A51" s="17">
        <v>70</v>
      </c>
      <c r="B51" s="17">
        <v>743</v>
      </c>
      <c r="C51" s="17" t="s">
        <v>261</v>
      </c>
      <c r="D51" s="17" t="s">
        <v>210</v>
      </c>
      <c r="E51" s="17" t="s">
        <v>247</v>
      </c>
      <c r="F51" s="13">
        <v>23</v>
      </c>
      <c r="G51" s="13">
        <v>35</v>
      </c>
      <c r="H51" s="3">
        <f>VLOOKUP(B:B,[1]Sheet1!$A$1:$B$65536,2,0)</f>
        <v>12</v>
      </c>
      <c r="I51" s="3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3">
        <v>40</v>
      </c>
    </row>
    <row r="52" spans="1:17">
      <c r="A52" s="17">
        <v>82</v>
      </c>
      <c r="B52" s="17">
        <v>754</v>
      </c>
      <c r="C52" s="17" t="s">
        <v>262</v>
      </c>
      <c r="D52" s="17" t="s">
        <v>246</v>
      </c>
      <c r="E52" s="17" t="s">
        <v>247</v>
      </c>
      <c r="F52" s="13">
        <v>47</v>
      </c>
      <c r="G52" s="13">
        <v>56</v>
      </c>
      <c r="H52" s="3">
        <f>VLOOKUP(B:B,[1]Sheet1!$A$1:$B$65536,2,0)</f>
        <v>3</v>
      </c>
      <c r="I52" s="3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3">
        <v>40</v>
      </c>
    </row>
    <row r="53" spans="1:17">
      <c r="A53" s="17">
        <v>83</v>
      </c>
      <c r="B53" s="17">
        <v>101453</v>
      </c>
      <c r="C53" s="17" t="s">
        <v>263</v>
      </c>
      <c r="D53" s="17" t="s">
        <v>246</v>
      </c>
      <c r="E53" s="17" t="s">
        <v>247</v>
      </c>
      <c r="F53" s="13">
        <v>27</v>
      </c>
      <c r="G53" s="13">
        <v>35</v>
      </c>
      <c r="H53" s="3" t="e">
        <f>VLOOKUP(B:B,[1]Sheet1!$A$1:$B$65536,2,0)</f>
        <v>#N/A</v>
      </c>
      <c r="I53" s="3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3">
        <v>40</v>
      </c>
    </row>
    <row r="54" spans="1:17">
      <c r="A54" s="17">
        <v>88</v>
      </c>
      <c r="B54" s="17">
        <v>102565</v>
      </c>
      <c r="C54" s="17" t="s">
        <v>264</v>
      </c>
      <c r="D54" s="17" t="s">
        <v>208</v>
      </c>
      <c r="E54" s="17" t="s">
        <v>247</v>
      </c>
      <c r="F54" s="13">
        <v>34</v>
      </c>
      <c r="G54" s="13">
        <v>41</v>
      </c>
      <c r="H54" s="3">
        <f>VLOOKUP(B:B,[1]Sheet1!$A$1:$B$65536,2,0)</f>
        <v>16</v>
      </c>
      <c r="I54" s="3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3">
        <v>40</v>
      </c>
    </row>
    <row r="55" spans="1:17">
      <c r="A55" s="17">
        <v>90</v>
      </c>
      <c r="B55" s="17">
        <v>102935</v>
      </c>
      <c r="C55" s="17" t="s">
        <v>265</v>
      </c>
      <c r="D55" s="17" t="s">
        <v>202</v>
      </c>
      <c r="E55" s="17" t="s">
        <v>247</v>
      </c>
      <c r="F55" s="13">
        <v>20</v>
      </c>
      <c r="G55" s="13">
        <v>36</v>
      </c>
      <c r="H55" s="3">
        <f>VLOOKUP(B:B,[1]Sheet1!$A$1:$B$65536,2,0)</f>
        <v>6</v>
      </c>
      <c r="I55" s="3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3">
        <v>40</v>
      </c>
    </row>
    <row r="56" spans="1:17">
      <c r="A56" s="17">
        <v>91</v>
      </c>
      <c r="B56" s="17">
        <v>103198</v>
      </c>
      <c r="C56" s="17" t="s">
        <v>266</v>
      </c>
      <c r="D56" s="17" t="s">
        <v>208</v>
      </c>
      <c r="E56" s="17" t="s">
        <v>247</v>
      </c>
      <c r="F56" s="13">
        <v>39</v>
      </c>
      <c r="G56" s="13">
        <v>47</v>
      </c>
      <c r="H56" s="3" t="e">
        <f>VLOOKUP(B:B,[1]Sheet1!$A$1:$B$65536,2,0)</f>
        <v>#N/A</v>
      </c>
      <c r="I56" s="3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3">
        <v>40</v>
      </c>
    </row>
    <row r="57" spans="1:17">
      <c r="A57" s="17">
        <v>93</v>
      </c>
      <c r="B57" s="17">
        <v>103639</v>
      </c>
      <c r="C57" s="17" t="s">
        <v>267</v>
      </c>
      <c r="D57" s="17" t="s">
        <v>210</v>
      </c>
      <c r="E57" s="17" t="s">
        <v>247</v>
      </c>
      <c r="F57" s="13">
        <v>27</v>
      </c>
      <c r="G57" s="13">
        <v>38</v>
      </c>
      <c r="H57" s="3">
        <f>VLOOKUP(B:B,[1]Sheet1!$A$1:$B$65536,2,0)</f>
        <v>4</v>
      </c>
      <c r="I57" s="3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3">
        <v>40</v>
      </c>
    </row>
    <row r="58" spans="1:17">
      <c r="A58" s="17">
        <v>98</v>
      </c>
      <c r="B58" s="17">
        <v>104428</v>
      </c>
      <c r="C58" s="17" t="s">
        <v>268</v>
      </c>
      <c r="D58" s="17" t="s">
        <v>246</v>
      </c>
      <c r="E58" s="17" t="s">
        <v>247</v>
      </c>
      <c r="F58" s="13">
        <v>24</v>
      </c>
      <c r="G58" s="13">
        <v>39</v>
      </c>
      <c r="H58" s="3">
        <f>VLOOKUP(B:B,[1]Sheet1!$A$1:$B$65536,2,0)</f>
        <v>6</v>
      </c>
      <c r="I58" s="3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3">
        <v>40</v>
      </c>
    </row>
    <row r="59" spans="1:17">
      <c r="A59" s="17">
        <v>103</v>
      </c>
      <c r="B59" s="17">
        <v>106066</v>
      </c>
      <c r="C59" s="17" t="s">
        <v>269</v>
      </c>
      <c r="D59" s="17" t="s">
        <v>270</v>
      </c>
      <c r="E59" s="17" t="s">
        <v>247</v>
      </c>
      <c r="F59" s="13">
        <v>53</v>
      </c>
      <c r="G59" s="13">
        <v>64</v>
      </c>
      <c r="H59" s="3">
        <f>VLOOKUP(B:B,[1]Sheet1!$A$1:$B$65536,2,0)</f>
        <v>18</v>
      </c>
      <c r="I59" s="3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3">
        <v>40</v>
      </c>
    </row>
    <row r="60" spans="1:17">
      <c r="A60" s="17">
        <v>4</v>
      </c>
      <c r="B60" s="17">
        <v>52</v>
      </c>
      <c r="C60" s="17" t="s">
        <v>271</v>
      </c>
      <c r="D60" s="17" t="s">
        <v>246</v>
      </c>
      <c r="E60" s="17" t="s">
        <v>272</v>
      </c>
      <c r="F60" s="13">
        <v>38</v>
      </c>
      <c r="G60" s="13">
        <v>46</v>
      </c>
      <c r="H60" s="3">
        <f>VLOOKUP(B:B,[1]Sheet1!$A$1:$B$65536,2,0)</f>
        <v>4</v>
      </c>
      <c r="I60" s="3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3">
        <v>30</v>
      </c>
    </row>
    <row r="61" spans="1:17">
      <c r="A61" s="17">
        <v>11</v>
      </c>
      <c r="B61" s="17">
        <v>339</v>
      </c>
      <c r="C61" s="17" t="s">
        <v>273</v>
      </c>
      <c r="D61" s="17" t="s">
        <v>208</v>
      </c>
      <c r="E61" s="17" t="s">
        <v>272</v>
      </c>
      <c r="F61" s="13">
        <v>18</v>
      </c>
      <c r="G61" s="13">
        <v>25</v>
      </c>
      <c r="H61" s="3">
        <f>VLOOKUP(B:B,[1]Sheet1!$A$1:$B$65536,2,0)</f>
        <v>3</v>
      </c>
      <c r="I61" s="3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3">
        <v>30</v>
      </c>
    </row>
    <row r="62" spans="1:17">
      <c r="A62" s="17">
        <v>27</v>
      </c>
      <c r="B62" s="17">
        <v>539</v>
      </c>
      <c r="C62" s="17" t="s">
        <v>274</v>
      </c>
      <c r="D62" s="17" t="s">
        <v>237</v>
      </c>
      <c r="E62" s="17" t="s">
        <v>272</v>
      </c>
      <c r="F62" s="13">
        <v>11</v>
      </c>
      <c r="G62" s="13">
        <v>25</v>
      </c>
      <c r="H62" s="3">
        <f>VLOOKUP(B:B,[1]Sheet1!$A$1:$B$65536,2,0)</f>
        <v>4</v>
      </c>
      <c r="I62" s="3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3">
        <v>30</v>
      </c>
    </row>
    <row r="63" spans="1:17">
      <c r="A63" s="17">
        <v>33</v>
      </c>
      <c r="B63" s="17">
        <v>570</v>
      </c>
      <c r="C63" s="17" t="s">
        <v>275</v>
      </c>
      <c r="D63" s="17" t="s">
        <v>208</v>
      </c>
      <c r="E63" s="17" t="s">
        <v>272</v>
      </c>
      <c r="F63" s="13">
        <v>7</v>
      </c>
      <c r="G63" s="13">
        <v>20</v>
      </c>
      <c r="H63" s="3" t="e">
        <f>VLOOKUP(B:B,[1]Sheet1!$A$1:$B$65536,2,0)</f>
        <v>#N/A</v>
      </c>
      <c r="I63" s="3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3">
        <v>30</v>
      </c>
    </row>
    <row r="64" spans="1:17">
      <c r="A64" s="17">
        <v>37</v>
      </c>
      <c r="B64" s="17">
        <v>549</v>
      </c>
      <c r="C64" s="17" t="s">
        <v>276</v>
      </c>
      <c r="D64" s="17" t="s">
        <v>237</v>
      </c>
      <c r="E64" s="17" t="s">
        <v>272</v>
      </c>
      <c r="F64" s="13">
        <v>37</v>
      </c>
      <c r="G64" s="13">
        <v>44</v>
      </c>
      <c r="H64" s="3">
        <f>VLOOKUP(B:B,[1]Sheet1!$A$1:$B$65536,2,0)</f>
        <v>2</v>
      </c>
      <c r="I64" s="3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3">
        <v>30</v>
      </c>
    </row>
    <row r="65" spans="1:17">
      <c r="A65" s="17">
        <v>45</v>
      </c>
      <c r="B65" s="17">
        <v>587</v>
      </c>
      <c r="C65" s="17" t="s">
        <v>277</v>
      </c>
      <c r="D65" s="17" t="s">
        <v>246</v>
      </c>
      <c r="E65" s="17" t="s">
        <v>272</v>
      </c>
      <c r="F65" s="13">
        <v>21</v>
      </c>
      <c r="G65" s="13">
        <v>25</v>
      </c>
      <c r="H65" s="3">
        <f>VLOOKUP(B:B,[1]Sheet1!$A$1:$B$65536,2,0)</f>
        <v>2</v>
      </c>
      <c r="I65" s="3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3">
        <v>30</v>
      </c>
    </row>
    <row r="66" spans="1:17">
      <c r="A66" s="17">
        <v>49</v>
      </c>
      <c r="B66" s="17">
        <v>704</v>
      </c>
      <c r="C66" s="17" t="s">
        <v>278</v>
      </c>
      <c r="D66" s="17" t="s">
        <v>246</v>
      </c>
      <c r="E66" s="17" t="s">
        <v>272</v>
      </c>
      <c r="F66" s="13">
        <v>21</v>
      </c>
      <c r="G66" s="13">
        <v>25</v>
      </c>
      <c r="H66" s="3">
        <f>VLOOKUP(B:B,[1]Sheet1!$A$1:$B$65536,2,0)</f>
        <v>14</v>
      </c>
      <c r="I66" s="3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3">
        <v>30</v>
      </c>
    </row>
    <row r="67" spans="1:17">
      <c r="A67" s="17">
        <v>57</v>
      </c>
      <c r="B67" s="17">
        <v>717</v>
      </c>
      <c r="C67" s="17" t="s">
        <v>279</v>
      </c>
      <c r="D67" s="17" t="s">
        <v>237</v>
      </c>
      <c r="E67" s="17" t="s">
        <v>272</v>
      </c>
      <c r="F67" s="13">
        <v>25</v>
      </c>
      <c r="G67" s="13">
        <v>30</v>
      </c>
      <c r="H67" s="3">
        <f>VLOOKUP(B:B,[1]Sheet1!$A$1:$B$65536,2,0)</f>
        <v>3</v>
      </c>
      <c r="I67" s="3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3">
        <v>30</v>
      </c>
    </row>
    <row r="68" spans="1:17">
      <c r="A68" s="17">
        <v>58</v>
      </c>
      <c r="B68" s="17">
        <v>720</v>
      </c>
      <c r="C68" s="17" t="s">
        <v>280</v>
      </c>
      <c r="D68" s="17" t="s">
        <v>237</v>
      </c>
      <c r="E68" s="17" t="s">
        <v>272</v>
      </c>
      <c r="F68" s="13">
        <v>38</v>
      </c>
      <c r="G68" s="13">
        <v>46</v>
      </c>
      <c r="H68" s="3">
        <f>VLOOKUP(B:B,[1]Sheet1!$A$1:$B$65536,2,0)</f>
        <v>2</v>
      </c>
      <c r="I68" s="3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3">
        <v>30</v>
      </c>
    </row>
    <row r="69" spans="1:17">
      <c r="A69" s="17">
        <v>59</v>
      </c>
      <c r="B69" s="17">
        <v>723</v>
      </c>
      <c r="C69" s="17" t="s">
        <v>281</v>
      </c>
      <c r="D69" s="17" t="s">
        <v>202</v>
      </c>
      <c r="E69" s="17" t="s">
        <v>272</v>
      </c>
      <c r="F69" s="13">
        <v>18</v>
      </c>
      <c r="G69" s="13">
        <v>25</v>
      </c>
      <c r="H69" s="3">
        <f>VLOOKUP(B:B,[1]Sheet1!$A$1:$B$65536,2,0)</f>
        <v>11</v>
      </c>
      <c r="I69" s="3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3">
        <v>30</v>
      </c>
    </row>
    <row r="70" spans="1:17">
      <c r="A70" s="17">
        <v>63</v>
      </c>
      <c r="B70" s="17">
        <v>727</v>
      </c>
      <c r="C70" s="17" t="s">
        <v>282</v>
      </c>
      <c r="D70" s="17" t="s">
        <v>208</v>
      </c>
      <c r="E70" s="17" t="s">
        <v>272</v>
      </c>
      <c r="F70" s="13">
        <v>19</v>
      </c>
      <c r="G70" s="13">
        <v>25</v>
      </c>
      <c r="H70" s="3">
        <f>VLOOKUP(B:B,[1]Sheet1!$A$1:$B$65536,2,0)</f>
        <v>6</v>
      </c>
      <c r="I70" s="3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3">
        <v>30</v>
      </c>
    </row>
    <row r="71" spans="1:17">
      <c r="A71" s="17">
        <v>64</v>
      </c>
      <c r="B71" s="17">
        <v>732</v>
      </c>
      <c r="C71" s="17" t="s">
        <v>283</v>
      </c>
      <c r="D71" s="17" t="s">
        <v>205</v>
      </c>
      <c r="E71" s="17" t="s">
        <v>272</v>
      </c>
      <c r="F71" s="13">
        <v>17</v>
      </c>
      <c r="G71" s="13">
        <v>25</v>
      </c>
      <c r="H71" s="3" t="e">
        <f>VLOOKUP(B:B,[1]Sheet1!$A$1:$B$65536,2,0)</f>
        <v>#N/A</v>
      </c>
      <c r="I71" s="3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3">
        <v>30</v>
      </c>
    </row>
    <row r="72" spans="1:17">
      <c r="A72" s="17">
        <v>72</v>
      </c>
      <c r="B72" s="17">
        <v>347</v>
      </c>
      <c r="C72" s="17" t="s">
        <v>284</v>
      </c>
      <c r="D72" s="17" t="s">
        <v>208</v>
      </c>
      <c r="E72" s="17" t="s">
        <v>272</v>
      </c>
      <c r="F72" s="13">
        <v>25</v>
      </c>
      <c r="G72" s="13">
        <v>30</v>
      </c>
      <c r="H72" s="3" t="e">
        <f>VLOOKUP(B:B,[1]Sheet1!$A$1:$B$65536,2,0)</f>
        <v>#N/A</v>
      </c>
      <c r="I72" s="3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3">
        <v>30</v>
      </c>
    </row>
    <row r="73" spans="1:17">
      <c r="A73" s="17">
        <v>78</v>
      </c>
      <c r="B73" s="17">
        <v>748</v>
      </c>
      <c r="C73" s="17" t="s">
        <v>285</v>
      </c>
      <c r="D73" s="17" t="s">
        <v>237</v>
      </c>
      <c r="E73" s="17" t="s">
        <v>272</v>
      </c>
      <c r="F73" s="13">
        <v>28</v>
      </c>
      <c r="G73" s="13">
        <v>34</v>
      </c>
      <c r="H73" s="3">
        <f>VLOOKUP(B:B,[1]Sheet1!$A$1:$B$65536,2,0)</f>
        <v>2</v>
      </c>
      <c r="I73" s="3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3">
        <v>30</v>
      </c>
    </row>
    <row r="74" spans="1:17">
      <c r="A74" s="17">
        <v>84</v>
      </c>
      <c r="B74" s="17">
        <v>102479</v>
      </c>
      <c r="C74" s="17" t="s">
        <v>286</v>
      </c>
      <c r="D74" s="17" t="s">
        <v>202</v>
      </c>
      <c r="E74" s="17" t="s">
        <v>272</v>
      </c>
      <c r="F74" s="13">
        <v>29</v>
      </c>
      <c r="G74" s="13">
        <v>35</v>
      </c>
      <c r="H74" s="3">
        <f>VLOOKUP(B:B,[1]Sheet1!$A$1:$B$65536,2,0)</f>
        <v>6</v>
      </c>
      <c r="I74" s="3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3">
        <v>30</v>
      </c>
    </row>
    <row r="75" spans="1:17">
      <c r="A75" s="17">
        <v>92</v>
      </c>
      <c r="B75" s="17">
        <v>103199</v>
      </c>
      <c r="C75" s="17" t="s">
        <v>287</v>
      </c>
      <c r="D75" s="17" t="s">
        <v>208</v>
      </c>
      <c r="E75" s="17" t="s">
        <v>272</v>
      </c>
      <c r="F75" s="13">
        <v>39</v>
      </c>
      <c r="G75" s="13">
        <v>47</v>
      </c>
      <c r="H75" s="3">
        <f>VLOOKUP(B:B,[1]Sheet1!$A$1:$B$65536,2,0)</f>
        <v>8</v>
      </c>
      <c r="I75" s="3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3">
        <v>30</v>
      </c>
    </row>
    <row r="76" spans="1:17">
      <c r="A76" s="17">
        <v>99</v>
      </c>
      <c r="B76" s="17">
        <v>105267</v>
      </c>
      <c r="C76" s="17" t="s">
        <v>288</v>
      </c>
      <c r="D76" s="17" t="s">
        <v>208</v>
      </c>
      <c r="E76" s="17" t="s">
        <v>272</v>
      </c>
      <c r="F76" s="13">
        <v>22</v>
      </c>
      <c r="G76" s="13">
        <v>26</v>
      </c>
      <c r="H76" s="3">
        <f>VLOOKUP(B:B,[1]Sheet1!$A$1:$B$65536,2,0)</f>
        <v>6</v>
      </c>
      <c r="I76" s="3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3">
        <v>30</v>
      </c>
    </row>
    <row r="77" spans="1:17">
      <c r="A77" s="17">
        <v>101</v>
      </c>
      <c r="B77" s="17">
        <v>105751</v>
      </c>
      <c r="C77" s="17" t="s">
        <v>289</v>
      </c>
      <c r="D77" s="17" t="s">
        <v>210</v>
      </c>
      <c r="E77" s="17" t="s">
        <v>272</v>
      </c>
      <c r="F77" s="13">
        <v>26</v>
      </c>
      <c r="G77" s="13">
        <v>31</v>
      </c>
      <c r="H77" s="3">
        <f>VLOOKUP(B:B,[1]Sheet1!$A$1:$B$65536,2,0)</f>
        <v>2</v>
      </c>
      <c r="I77" s="3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3">
        <v>30</v>
      </c>
    </row>
    <row r="78" spans="1:17">
      <c r="A78" s="17">
        <v>5</v>
      </c>
      <c r="B78" s="17">
        <v>56</v>
      </c>
      <c r="C78" s="17" t="s">
        <v>290</v>
      </c>
      <c r="D78" s="17" t="s">
        <v>246</v>
      </c>
      <c r="E78" s="17" t="s">
        <v>291</v>
      </c>
      <c r="F78" s="13">
        <v>18</v>
      </c>
      <c r="G78" s="13">
        <v>22</v>
      </c>
      <c r="H78" s="3" t="e">
        <f>VLOOKUP(B:B,[1]Sheet1!$A$1:$B$65536,2,0)</f>
        <v>#N/A</v>
      </c>
      <c r="I78" s="3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3">
        <v>20</v>
      </c>
    </row>
    <row r="79" spans="1:17">
      <c r="A79" s="17">
        <v>18</v>
      </c>
      <c r="B79" s="17">
        <v>371</v>
      </c>
      <c r="C79" s="17" t="s">
        <v>292</v>
      </c>
      <c r="D79" s="17" t="s">
        <v>214</v>
      </c>
      <c r="E79" s="17" t="s">
        <v>291</v>
      </c>
      <c r="F79" s="13">
        <v>12</v>
      </c>
      <c r="G79" s="13">
        <v>20</v>
      </c>
      <c r="H79" s="3" t="e">
        <f>VLOOKUP(B:B,[1]Sheet1!$A$1:$B$65536,2,0)</f>
        <v>#N/A</v>
      </c>
      <c r="I79" s="3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3">
        <v>20</v>
      </c>
    </row>
    <row r="80" spans="1:17">
      <c r="A80" s="17">
        <v>38</v>
      </c>
      <c r="B80" s="17">
        <v>573</v>
      </c>
      <c r="C80" s="17" t="s">
        <v>293</v>
      </c>
      <c r="D80" s="17" t="s">
        <v>210</v>
      </c>
      <c r="E80" s="17" t="s">
        <v>291</v>
      </c>
      <c r="F80" s="13">
        <v>22</v>
      </c>
      <c r="G80" s="13">
        <v>26</v>
      </c>
      <c r="H80" s="3">
        <f>VLOOKUP(B:B,[1]Sheet1!$A$1:$B$65536,2,0)</f>
        <v>3</v>
      </c>
      <c r="I80" s="3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3">
        <v>20</v>
      </c>
    </row>
    <row r="81" spans="1:17">
      <c r="A81" s="17">
        <v>44</v>
      </c>
      <c r="B81" s="17">
        <v>594</v>
      </c>
      <c r="C81" s="17" t="s">
        <v>294</v>
      </c>
      <c r="D81" s="17" t="s">
        <v>237</v>
      </c>
      <c r="E81" s="17" t="s">
        <v>291</v>
      </c>
      <c r="F81" s="13">
        <v>15</v>
      </c>
      <c r="G81" s="13">
        <v>20</v>
      </c>
      <c r="H81" s="3">
        <f>VLOOKUP(B:B,[1]Sheet1!$A$1:$B$65536,2,0)</f>
        <v>6</v>
      </c>
      <c r="I81" s="3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3">
        <v>20</v>
      </c>
    </row>
    <row r="82" spans="1:17">
      <c r="A82" s="17">
        <v>46</v>
      </c>
      <c r="B82" s="17">
        <v>591</v>
      </c>
      <c r="C82" s="17" t="s">
        <v>295</v>
      </c>
      <c r="D82" s="17" t="s">
        <v>205</v>
      </c>
      <c r="E82" s="17" t="s">
        <v>291</v>
      </c>
      <c r="F82" s="13">
        <v>25</v>
      </c>
      <c r="G82" s="13">
        <v>30</v>
      </c>
      <c r="H82" s="3" t="e">
        <f>VLOOKUP(B:B,[1]Sheet1!$A$1:$B$65536,2,0)</f>
        <v>#N/A</v>
      </c>
      <c r="I82" s="3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3">
        <v>20</v>
      </c>
    </row>
    <row r="83" spans="1:17">
      <c r="A83" s="17">
        <v>50</v>
      </c>
      <c r="B83" s="17">
        <v>706</v>
      </c>
      <c r="C83" s="17" t="s">
        <v>296</v>
      </c>
      <c r="D83" s="17" t="s">
        <v>246</v>
      </c>
      <c r="E83" s="17" t="s">
        <v>291</v>
      </c>
      <c r="F83" s="13">
        <v>18</v>
      </c>
      <c r="G83" s="13">
        <v>22</v>
      </c>
      <c r="H83" s="3">
        <f>VLOOKUP(B:B,[1]Sheet1!$A$1:$B$65536,2,0)</f>
        <v>4</v>
      </c>
      <c r="I83" s="3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3">
        <v>20</v>
      </c>
    </row>
    <row r="84" spans="1:17">
      <c r="A84" s="17">
        <v>51</v>
      </c>
      <c r="B84" s="17">
        <v>710</v>
      </c>
      <c r="C84" s="17" t="s">
        <v>297</v>
      </c>
      <c r="D84" s="17" t="s">
        <v>246</v>
      </c>
      <c r="E84" s="17" t="s">
        <v>291</v>
      </c>
      <c r="F84" s="13">
        <v>25</v>
      </c>
      <c r="G84" s="13">
        <v>30</v>
      </c>
      <c r="H84" s="3">
        <f>VLOOKUP(B:B,[1]Sheet1!$A$1:$B$65536,2,0)</f>
        <v>2</v>
      </c>
      <c r="I84" s="3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3">
        <v>20</v>
      </c>
    </row>
    <row r="85" spans="1:17">
      <c r="A85" s="17">
        <v>67</v>
      </c>
      <c r="B85" s="17">
        <v>738</v>
      </c>
      <c r="C85" s="17" t="s">
        <v>298</v>
      </c>
      <c r="D85" s="17" t="s">
        <v>246</v>
      </c>
      <c r="E85" s="17" t="s">
        <v>291</v>
      </c>
      <c r="F85" s="13">
        <v>4</v>
      </c>
      <c r="G85" s="13">
        <v>10</v>
      </c>
      <c r="H85" s="3">
        <f>VLOOKUP(B:B,[1]Sheet1!$A$1:$B$65536,2,0)</f>
        <v>6</v>
      </c>
      <c r="I85" s="3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3">
        <v>20</v>
      </c>
    </row>
    <row r="86" spans="1:17">
      <c r="A86" s="17">
        <v>68</v>
      </c>
      <c r="B86" s="17">
        <v>740</v>
      </c>
      <c r="C86" s="17" t="s">
        <v>299</v>
      </c>
      <c r="D86" s="17" t="s">
        <v>210</v>
      </c>
      <c r="E86" s="17" t="s">
        <v>291</v>
      </c>
      <c r="F86" s="13">
        <v>17</v>
      </c>
      <c r="G86" s="13">
        <v>20</v>
      </c>
      <c r="H86" s="3">
        <f>VLOOKUP(B:B,[1]Sheet1!$A$1:$B$65536,2,0)</f>
        <v>12</v>
      </c>
      <c r="I86" s="3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3">
        <v>20</v>
      </c>
    </row>
    <row r="87" spans="1:17">
      <c r="A87" s="17">
        <v>73</v>
      </c>
      <c r="B87" s="17">
        <v>733</v>
      </c>
      <c r="C87" s="17" t="s">
        <v>300</v>
      </c>
      <c r="D87" s="17" t="s">
        <v>210</v>
      </c>
      <c r="E87" s="17" t="s">
        <v>291</v>
      </c>
      <c r="F87" s="13">
        <v>35</v>
      </c>
      <c r="G87" s="13">
        <v>42</v>
      </c>
      <c r="H87" s="3">
        <f>VLOOKUP(B:B,[1]Sheet1!$A$1:$B$65536,2,0)</f>
        <v>3</v>
      </c>
      <c r="I87" s="3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3">
        <v>20</v>
      </c>
    </row>
    <row r="88" spans="1:17">
      <c r="A88" s="17">
        <v>75</v>
      </c>
      <c r="B88" s="17">
        <v>745</v>
      </c>
      <c r="C88" s="17" t="s">
        <v>301</v>
      </c>
      <c r="D88" s="17" t="s">
        <v>208</v>
      </c>
      <c r="E88" s="17" t="s">
        <v>291</v>
      </c>
      <c r="F88" s="13">
        <v>31</v>
      </c>
      <c r="G88" s="13">
        <v>37</v>
      </c>
      <c r="H88" s="3">
        <f>VLOOKUP(B:B,[1]Sheet1!$A$1:$B$65536,2,0)</f>
        <v>2</v>
      </c>
      <c r="I88" s="3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3">
        <v>20</v>
      </c>
    </row>
    <row r="89" spans="1:17">
      <c r="A89" s="17">
        <v>80</v>
      </c>
      <c r="B89" s="17">
        <v>752</v>
      </c>
      <c r="C89" s="17" t="s">
        <v>302</v>
      </c>
      <c r="D89" s="17" t="s">
        <v>208</v>
      </c>
      <c r="E89" s="17" t="s">
        <v>291</v>
      </c>
      <c r="F89" s="13">
        <v>17</v>
      </c>
      <c r="G89" s="13">
        <v>20</v>
      </c>
      <c r="H89" s="3">
        <f>VLOOKUP(B:B,[1]Sheet1!$A$1:$B$65536,2,0)</f>
        <v>2</v>
      </c>
      <c r="I89" s="3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3">
        <v>20</v>
      </c>
    </row>
    <row r="90" spans="1:17">
      <c r="A90" s="17">
        <v>86</v>
      </c>
      <c r="B90" s="17">
        <v>102567</v>
      </c>
      <c r="C90" s="17" t="s">
        <v>303</v>
      </c>
      <c r="D90" s="17" t="s">
        <v>214</v>
      </c>
      <c r="E90" s="17" t="s">
        <v>291</v>
      </c>
      <c r="F90" s="13">
        <v>18</v>
      </c>
      <c r="G90" s="13">
        <v>22</v>
      </c>
      <c r="H90" s="3">
        <f>VLOOKUP(B:B,[1]Sheet1!$A$1:$B$65536,2,0)</f>
        <v>2</v>
      </c>
      <c r="I90" s="3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3">
        <v>20</v>
      </c>
    </row>
    <row r="91" spans="1:17">
      <c r="A91" s="17">
        <v>87</v>
      </c>
      <c r="B91" s="17">
        <v>102564</v>
      </c>
      <c r="C91" s="17" t="s">
        <v>304</v>
      </c>
      <c r="D91" s="17" t="s">
        <v>205</v>
      </c>
      <c r="E91" s="17" t="s">
        <v>291</v>
      </c>
      <c r="F91" s="13">
        <v>18</v>
      </c>
      <c r="G91" s="13">
        <v>22</v>
      </c>
      <c r="H91" s="3">
        <f>VLOOKUP(B:B,[1]Sheet1!$A$1:$B$65536,2,0)</f>
        <v>10</v>
      </c>
      <c r="I91" s="3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3">
        <v>20</v>
      </c>
    </row>
    <row r="92" spans="1:17">
      <c r="A92" s="17">
        <v>94</v>
      </c>
      <c r="B92" s="17">
        <v>104838</v>
      </c>
      <c r="C92" s="17" t="s">
        <v>305</v>
      </c>
      <c r="D92" s="17" t="s">
        <v>246</v>
      </c>
      <c r="E92" s="17" t="s">
        <v>291</v>
      </c>
      <c r="F92" s="13">
        <v>10</v>
      </c>
      <c r="G92" s="13">
        <v>20</v>
      </c>
      <c r="H92" s="3" t="e">
        <f>VLOOKUP(B:B,[1]Sheet1!$A$1:$B$65536,2,0)</f>
        <v>#N/A</v>
      </c>
      <c r="I92" s="3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3">
        <v>15</v>
      </c>
    </row>
    <row r="93" spans="1:17">
      <c r="A93" s="17">
        <v>95</v>
      </c>
      <c r="B93" s="17">
        <v>104533</v>
      </c>
      <c r="C93" s="17" t="s">
        <v>306</v>
      </c>
      <c r="D93" s="17" t="s">
        <v>246</v>
      </c>
      <c r="E93" s="17" t="s">
        <v>291</v>
      </c>
      <c r="F93" s="13">
        <v>10</v>
      </c>
      <c r="G93" s="13">
        <v>20</v>
      </c>
      <c r="H93" s="3">
        <f>VLOOKUP(B:B,[1]Sheet1!$A$1:$B$65536,2,0)</f>
        <v>10</v>
      </c>
      <c r="I93" s="3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3">
        <v>15</v>
      </c>
    </row>
    <row r="94" spans="1:17">
      <c r="A94" s="17">
        <v>96</v>
      </c>
      <c r="B94" s="17">
        <v>104429</v>
      </c>
      <c r="C94" s="17" t="s">
        <v>307</v>
      </c>
      <c r="D94" s="17" t="s">
        <v>208</v>
      </c>
      <c r="E94" s="17" t="s">
        <v>291</v>
      </c>
      <c r="F94" s="13">
        <v>21</v>
      </c>
      <c r="G94" s="13">
        <v>25</v>
      </c>
      <c r="H94" s="3">
        <f>VLOOKUP(B:B,[1]Sheet1!$A$1:$B$65536,2,0)</f>
        <v>5</v>
      </c>
      <c r="I94" s="3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3">
        <v>15</v>
      </c>
    </row>
    <row r="95" spans="1:17">
      <c r="A95" s="17">
        <v>104</v>
      </c>
      <c r="B95" s="34">
        <v>106569</v>
      </c>
      <c r="C95" s="34" t="s">
        <v>308</v>
      </c>
      <c r="D95" s="17" t="s">
        <v>208</v>
      </c>
      <c r="E95" s="17" t="s">
        <v>291</v>
      </c>
      <c r="F95" s="13">
        <v>20</v>
      </c>
      <c r="G95" s="13">
        <v>24</v>
      </c>
      <c r="H95" s="3">
        <f>VLOOKUP(B:B,[1]Sheet1!$A$1:$B$65536,2,0)</f>
        <v>1</v>
      </c>
      <c r="I95" s="3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3">
        <v>15</v>
      </c>
    </row>
    <row r="96" spans="1:17">
      <c r="A96" s="17">
        <v>107</v>
      </c>
      <c r="B96" s="34">
        <v>106568</v>
      </c>
      <c r="C96" s="17" t="s">
        <v>309</v>
      </c>
      <c r="D96" s="17" t="s">
        <v>210</v>
      </c>
      <c r="E96" s="17" t="s">
        <v>291</v>
      </c>
      <c r="F96" s="13">
        <v>9</v>
      </c>
      <c r="G96" s="13">
        <v>20</v>
      </c>
      <c r="H96" s="3">
        <f>VLOOKUP(B:B,[1]Sheet1!$A$1:$B$65536,2,0)</f>
        <v>6</v>
      </c>
      <c r="I96" s="3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3">
        <v>15</v>
      </c>
    </row>
    <row r="97" spans="1:17">
      <c r="A97" s="17">
        <v>109</v>
      </c>
      <c r="B97" s="17">
        <v>107658</v>
      </c>
      <c r="C97" s="17" t="s">
        <v>310</v>
      </c>
      <c r="D97" s="17" t="s">
        <v>208</v>
      </c>
      <c r="E97" s="17" t="s">
        <v>311</v>
      </c>
      <c r="F97" s="13">
        <v>12</v>
      </c>
      <c r="G97" s="13">
        <v>15</v>
      </c>
      <c r="H97" s="3">
        <f>VLOOKUP(B:B,[1]Sheet1!$A$1:$B$65536,2,0)</f>
        <v>6</v>
      </c>
      <c r="I97" s="3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3">
        <v>15</v>
      </c>
    </row>
    <row r="98" spans="1:17">
      <c r="A98" s="17">
        <v>110</v>
      </c>
      <c r="B98" s="17">
        <v>107829</v>
      </c>
      <c r="C98" s="17" t="s">
        <v>312</v>
      </c>
      <c r="D98" s="17" t="s">
        <v>202</v>
      </c>
      <c r="E98" s="17" t="s">
        <v>311</v>
      </c>
      <c r="F98" s="13">
        <v>10</v>
      </c>
      <c r="G98" s="13">
        <v>15</v>
      </c>
      <c r="H98" s="3" t="e">
        <f>VLOOKUP(B:B,[1]Sheet1!$A$1:$B$65536,2,0)</f>
        <v>#N/A</v>
      </c>
      <c r="I98" s="3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3">
        <v>15</v>
      </c>
    </row>
    <row r="99" spans="1:17">
      <c r="A99" s="17">
        <v>111</v>
      </c>
      <c r="B99" s="17">
        <v>107728</v>
      </c>
      <c r="C99" s="17" t="s">
        <v>313</v>
      </c>
      <c r="D99" s="17" t="s">
        <v>237</v>
      </c>
      <c r="E99" s="17" t="s">
        <v>311</v>
      </c>
      <c r="F99" s="13">
        <v>10</v>
      </c>
      <c r="G99" s="13">
        <v>15</v>
      </c>
      <c r="H99" s="3">
        <f>VLOOKUP(B:B,[1]Sheet1!$A$1:$B$65536,2,0)</f>
        <v>2</v>
      </c>
      <c r="I99" s="3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3">
        <v>15</v>
      </c>
    </row>
    <row r="100" spans="1:17">
      <c r="A100" s="17">
        <v>112</v>
      </c>
      <c r="B100" s="17">
        <v>108277</v>
      </c>
      <c r="C100" s="17" t="s">
        <v>314</v>
      </c>
      <c r="D100" s="17" t="s">
        <v>208</v>
      </c>
      <c r="E100" s="17" t="s">
        <v>311</v>
      </c>
      <c r="F100" s="13">
        <v>13</v>
      </c>
      <c r="G100" s="13">
        <v>16</v>
      </c>
      <c r="H100" s="3" t="e">
        <f>VLOOKUP(B:B,[1]Sheet1!$A$1:$B$65536,2,0)</f>
        <v>#N/A</v>
      </c>
      <c r="I100" s="3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3">
        <v>15</v>
      </c>
    </row>
    <row r="101" spans="1:17">
      <c r="A101" s="17">
        <v>113</v>
      </c>
      <c r="B101" s="17">
        <v>108656</v>
      </c>
      <c r="C101" s="17" t="s">
        <v>315</v>
      </c>
      <c r="D101" s="17" t="s">
        <v>214</v>
      </c>
      <c r="E101" s="17" t="s">
        <v>311</v>
      </c>
      <c r="F101" s="13"/>
      <c r="G101" s="13">
        <v>15</v>
      </c>
      <c r="H101" s="3" t="e">
        <f>VLOOKUP(B:B,[1]Sheet1!$A$1:$B$65536,2,0)</f>
        <v>#N/A</v>
      </c>
      <c r="I101" s="3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3">
        <v>15</v>
      </c>
    </row>
    <row r="102" spans="1:17">
      <c r="A102" s="17">
        <v>30</v>
      </c>
      <c r="B102" s="17">
        <v>545</v>
      </c>
      <c r="C102" s="17" t="s">
        <v>316</v>
      </c>
      <c r="D102" s="17" t="s">
        <v>210</v>
      </c>
      <c r="E102" s="17" t="s">
        <v>311</v>
      </c>
      <c r="F102" s="13">
        <v>9</v>
      </c>
      <c r="G102" s="13">
        <v>15</v>
      </c>
      <c r="H102" s="3">
        <f>VLOOKUP(B:B,[1]Sheet1!$A$1:$B$65536,2,0)</f>
        <v>10</v>
      </c>
      <c r="I102" s="3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3">
        <v>20</v>
      </c>
    </row>
    <row r="103" spans="1:17">
      <c r="A103" s="17">
        <v>53</v>
      </c>
      <c r="B103" s="17">
        <v>713</v>
      </c>
      <c r="C103" s="17" t="s">
        <v>317</v>
      </c>
      <c r="D103" s="17" t="s">
        <v>246</v>
      </c>
      <c r="E103" s="17" t="s">
        <v>311</v>
      </c>
      <c r="F103" s="13">
        <v>21</v>
      </c>
      <c r="G103" s="13">
        <v>25</v>
      </c>
      <c r="H103" s="3">
        <f>VLOOKUP(B:B,[1]Sheet1!$A$1:$B$65536,2,0)</f>
        <v>14</v>
      </c>
      <c r="I103" s="3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3">
        <v>20</v>
      </c>
    </row>
    <row r="104" spans="1:17">
      <c r="A104" s="17">
        <v>69</v>
      </c>
      <c r="B104" s="17">
        <v>741</v>
      </c>
      <c r="C104" s="17" t="s">
        <v>318</v>
      </c>
      <c r="D104" s="17" t="s">
        <v>202</v>
      </c>
      <c r="E104" s="17" t="s">
        <v>311</v>
      </c>
      <c r="F104" s="13">
        <v>8</v>
      </c>
      <c r="G104" s="13">
        <v>15</v>
      </c>
      <c r="H104" s="3">
        <f>VLOOKUP(B:B,[1]Sheet1!$A$1:$B$65536,2,0)</f>
        <v>2</v>
      </c>
      <c r="I104" s="3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3">
        <v>20</v>
      </c>
    </row>
    <row r="105" spans="1:17">
      <c r="A105" s="17">
        <v>76</v>
      </c>
      <c r="B105" s="17">
        <v>718</v>
      </c>
      <c r="C105" s="17" t="s">
        <v>319</v>
      </c>
      <c r="D105" s="17" t="s">
        <v>202</v>
      </c>
      <c r="E105" s="17" t="s">
        <v>311</v>
      </c>
      <c r="F105" s="13">
        <v>7</v>
      </c>
      <c r="G105" s="13">
        <v>15</v>
      </c>
      <c r="H105" s="3">
        <f>VLOOKUP(B:B,[1]Sheet1!$A$1:$B$65536,2,0)</f>
        <v>8</v>
      </c>
      <c r="I105" s="3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3">
        <v>20</v>
      </c>
    </row>
    <row r="106" spans="1:17">
      <c r="A106" s="17">
        <v>81</v>
      </c>
      <c r="B106" s="17">
        <v>753</v>
      </c>
      <c r="C106" s="17" t="s">
        <v>320</v>
      </c>
      <c r="D106" s="17" t="s">
        <v>210</v>
      </c>
      <c r="E106" s="17" t="s">
        <v>311</v>
      </c>
      <c r="F106" s="13">
        <v>9</v>
      </c>
      <c r="G106" s="13">
        <v>15</v>
      </c>
      <c r="H106" s="3">
        <f>VLOOKUP(B:B,[1]Sheet1!$A$1:$B$65536,2,0)</f>
        <v>4</v>
      </c>
      <c r="I106" s="3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3">
        <v>15</v>
      </c>
    </row>
    <row r="107" spans="1:17">
      <c r="A107" s="17">
        <v>85</v>
      </c>
      <c r="B107" s="17">
        <v>102478</v>
      </c>
      <c r="C107" s="17" t="s">
        <v>321</v>
      </c>
      <c r="D107" s="17" t="s">
        <v>202</v>
      </c>
      <c r="E107" s="17" t="s">
        <v>311</v>
      </c>
      <c r="F107" s="13">
        <v>12</v>
      </c>
      <c r="G107" s="13">
        <v>15</v>
      </c>
      <c r="H107" s="3">
        <f>VLOOKUP(B:B,[1]Sheet1!$A$1:$B$65536,2,0)</f>
        <v>4</v>
      </c>
      <c r="I107" s="3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3">
        <v>20</v>
      </c>
    </row>
    <row r="108" spans="1:17">
      <c r="A108" s="17">
        <v>97</v>
      </c>
      <c r="B108" s="17">
        <v>104430</v>
      </c>
      <c r="C108" s="17" t="s">
        <v>322</v>
      </c>
      <c r="D108" s="17" t="s">
        <v>210</v>
      </c>
      <c r="E108" s="17" t="s">
        <v>311</v>
      </c>
      <c r="F108" s="13">
        <v>20</v>
      </c>
      <c r="G108" s="13">
        <v>24</v>
      </c>
      <c r="H108" s="3">
        <f>VLOOKUP(B:B,[1]Sheet1!$A$1:$B$65536,2,0)</f>
        <v>6</v>
      </c>
      <c r="I108" s="3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3">
        <v>15</v>
      </c>
    </row>
    <row r="109" spans="1:17">
      <c r="A109" s="17">
        <v>100</v>
      </c>
      <c r="B109" s="17">
        <v>105396</v>
      </c>
      <c r="C109" s="17" t="s">
        <v>323</v>
      </c>
      <c r="D109" s="17" t="s">
        <v>210</v>
      </c>
      <c r="E109" s="17" t="s">
        <v>311</v>
      </c>
      <c r="F109" s="13">
        <v>5</v>
      </c>
      <c r="G109" s="13">
        <v>15</v>
      </c>
      <c r="H109" s="3">
        <f>VLOOKUP(B:B,[1]Sheet1!$A$1:$B$65536,2,0)</f>
        <v>4</v>
      </c>
      <c r="I109" s="3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3">
        <v>15</v>
      </c>
    </row>
    <row r="110" spans="1:17">
      <c r="A110" s="17">
        <v>102</v>
      </c>
      <c r="B110" s="17">
        <v>105910</v>
      </c>
      <c r="C110" s="17" t="s">
        <v>324</v>
      </c>
      <c r="D110" s="17" t="s">
        <v>210</v>
      </c>
      <c r="E110" s="17" t="s">
        <v>311</v>
      </c>
      <c r="F110" s="13">
        <v>3</v>
      </c>
      <c r="G110" s="13">
        <v>15</v>
      </c>
      <c r="H110" s="3">
        <f>VLOOKUP(B:B,[1]Sheet1!$A$1:$B$65536,2,0)</f>
        <v>7</v>
      </c>
      <c r="I110" s="3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3">
        <v>15</v>
      </c>
    </row>
    <row r="111" spans="1:17">
      <c r="A111" s="17">
        <v>105</v>
      </c>
      <c r="B111" s="34">
        <v>106485</v>
      </c>
      <c r="C111" s="17" t="s">
        <v>325</v>
      </c>
      <c r="D111" s="17" t="s">
        <v>210</v>
      </c>
      <c r="E111" s="17" t="s">
        <v>311</v>
      </c>
      <c r="F111" s="13">
        <v>6</v>
      </c>
      <c r="G111" s="13">
        <v>15</v>
      </c>
      <c r="H111" s="3" t="e">
        <f>VLOOKUP(B:B,[1]Sheet1!$A$1:$B$65536,2,0)</f>
        <v>#N/A</v>
      </c>
      <c r="I111" s="3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3">
        <v>15</v>
      </c>
    </row>
    <row r="112" spans="1:17">
      <c r="A112" s="17">
        <v>106</v>
      </c>
      <c r="B112" s="34">
        <v>106399</v>
      </c>
      <c r="C112" s="17" t="s">
        <v>326</v>
      </c>
      <c r="D112" s="17" t="s">
        <v>208</v>
      </c>
      <c r="E112" s="17" t="s">
        <v>311</v>
      </c>
      <c r="F112" s="13">
        <v>31</v>
      </c>
      <c r="G112" s="13">
        <v>37</v>
      </c>
      <c r="H112" s="3">
        <f>VLOOKUP(B:B,[1]Sheet1!$A$1:$B$65536,2,0)</f>
        <v>2</v>
      </c>
      <c r="I112" s="3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3">
        <v>15</v>
      </c>
    </row>
    <row r="113" spans="1:17">
      <c r="A113" s="17">
        <v>108</v>
      </c>
      <c r="B113" s="17">
        <v>106865</v>
      </c>
      <c r="C113" s="17" t="s">
        <v>327</v>
      </c>
      <c r="D113" s="17" t="s">
        <v>208</v>
      </c>
      <c r="E113" s="17" t="s">
        <v>311</v>
      </c>
      <c r="F113" s="13">
        <v>13</v>
      </c>
      <c r="G113" s="13">
        <v>16</v>
      </c>
      <c r="H113" s="3">
        <f>VLOOKUP(B:B,[1]Sheet1!$A$1:$B$65536,2,0)</f>
        <v>8</v>
      </c>
      <c r="I113" s="3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3">
        <v>15</v>
      </c>
    </row>
    <row r="114" spans="1:17">
      <c r="A114" s="17">
        <v>1</v>
      </c>
      <c r="B114" s="17">
        <v>307</v>
      </c>
      <c r="C114" s="17" t="s">
        <v>328</v>
      </c>
      <c r="D114" s="17" t="s">
        <v>270</v>
      </c>
      <c r="E114" s="17" t="s">
        <v>329</v>
      </c>
      <c r="F114" s="13">
        <v>163</v>
      </c>
      <c r="G114" s="13">
        <v>189</v>
      </c>
      <c r="H114" s="3">
        <f>VLOOKUP(B:B,[1]Sheet1!$A$1:$B$65536,2,0)</f>
        <v>43</v>
      </c>
      <c r="I114" s="3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3">
        <v>295</v>
      </c>
    </row>
    <row r="115" spans="9:16">
      <c r="I115" s="3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A7" workbookViewId="0">
      <selection activeCell="G10" sqref="E10:G10"/>
    </sheetView>
  </sheetViews>
  <sheetFormatPr defaultColWidth="9" defaultRowHeight="25" customHeight="1"/>
  <cols>
    <col min="1" max="1" width="5.75833333333333" customWidth="1"/>
    <col min="2" max="2" width="12.625" style="3" customWidth="1"/>
    <col min="3" max="3" width="12.375" customWidth="1"/>
    <col min="4" max="4" width="6.625" customWidth="1"/>
    <col min="5" max="5" width="9" customWidth="1"/>
    <col min="6" max="6" width="22.375" style="1" customWidth="1"/>
    <col min="7" max="7" width="15.125" style="2" customWidth="1"/>
    <col min="8" max="8" width="19.8166666666667" customWidth="1"/>
    <col min="9" max="9" width="5.875" customWidth="1"/>
    <col min="10" max="10" width="12.625" style="3" customWidth="1"/>
    <col min="11" max="11" width="16" style="3" customWidth="1"/>
    <col min="12" max="12" width="19" style="3" customWidth="1"/>
    <col min="13" max="13" width="24.725" style="1" hidden="1" customWidth="1"/>
    <col min="14" max="14" width="22.625" hidden="1" customWidth="1"/>
    <col min="15" max="15" width="7.5" hidden="1" customWidth="1"/>
    <col min="16" max="16" width="8.25" hidden="1" customWidth="1"/>
  </cols>
  <sheetData>
    <row r="1" customFormat="1" ht="21" customHeight="1" spans="1:13">
      <c r="A1" s="49" t="s">
        <v>330</v>
      </c>
      <c r="B1" s="49"/>
      <c r="C1" s="49"/>
      <c r="D1" s="49"/>
      <c r="E1" s="49"/>
      <c r="F1" s="49"/>
      <c r="G1" s="50"/>
      <c r="H1" s="49"/>
      <c r="I1" s="49"/>
      <c r="J1" s="49"/>
      <c r="K1" s="49"/>
      <c r="L1" s="49"/>
      <c r="M1" s="49"/>
    </row>
    <row r="2" ht="49" customHeight="1" spans="1:16">
      <c r="A2" s="7" t="s">
        <v>0</v>
      </c>
      <c r="B2" s="8" t="s">
        <v>1</v>
      </c>
      <c r="C2" s="8" t="s">
        <v>2</v>
      </c>
      <c r="D2" s="8"/>
      <c r="E2" s="8"/>
      <c r="F2" s="8" t="s">
        <v>3</v>
      </c>
      <c r="G2" s="51" t="s">
        <v>4</v>
      </c>
      <c r="H2" s="8" t="s">
        <v>5</v>
      </c>
      <c r="I2" s="8" t="s">
        <v>6</v>
      </c>
      <c r="J2" s="15" t="s">
        <v>12</v>
      </c>
      <c r="K2" s="59" t="s">
        <v>161</v>
      </c>
      <c r="L2" s="59" t="s">
        <v>14</v>
      </c>
      <c r="M2" s="15" t="s">
        <v>162</v>
      </c>
      <c r="O2" s="60" t="s">
        <v>163</v>
      </c>
      <c r="P2" s="60" t="s">
        <v>164</v>
      </c>
    </row>
    <row r="3" customHeight="1" spans="1:16">
      <c r="A3" s="9">
        <v>1</v>
      </c>
      <c r="B3" s="11" t="s">
        <v>198</v>
      </c>
      <c r="C3" s="11">
        <v>134798</v>
      </c>
      <c r="D3" s="12" t="s">
        <v>17</v>
      </c>
      <c r="E3" s="12" t="str">
        <f t="shared" ref="E3:E11" si="0">C3&amp;D3</f>
        <v>134798,</v>
      </c>
      <c r="F3" s="10" t="s">
        <v>40</v>
      </c>
      <c r="G3" s="52" t="s">
        <v>41</v>
      </c>
      <c r="H3" s="11" t="s">
        <v>42</v>
      </c>
      <c r="I3" s="17" t="s">
        <v>21</v>
      </c>
      <c r="J3" s="18">
        <v>2800</v>
      </c>
      <c r="K3" s="61">
        <v>0.06</v>
      </c>
      <c r="L3" s="61">
        <v>0.04</v>
      </c>
      <c r="M3" s="62" t="s">
        <v>165</v>
      </c>
      <c r="N3" t="e">
        <v>#N/A</v>
      </c>
      <c r="O3" s="13">
        <v>2310</v>
      </c>
      <c r="P3" s="13">
        <v>844</v>
      </c>
    </row>
    <row r="4" ht="56" customHeight="1" spans="1:16">
      <c r="A4" s="9"/>
      <c r="B4" s="11"/>
      <c r="C4" s="11">
        <v>118013</v>
      </c>
      <c r="D4" s="12" t="s">
        <v>17</v>
      </c>
      <c r="E4" s="12" t="str">
        <f t="shared" si="0"/>
        <v>118013,</v>
      </c>
      <c r="F4" s="10" t="s">
        <v>36</v>
      </c>
      <c r="G4" s="52" t="s">
        <v>37</v>
      </c>
      <c r="H4" s="11" t="s">
        <v>38</v>
      </c>
      <c r="I4" s="17" t="s">
        <v>21</v>
      </c>
      <c r="J4" s="19"/>
      <c r="K4" s="63" t="s">
        <v>331</v>
      </c>
      <c r="L4" s="64"/>
      <c r="M4" s="62" t="s">
        <v>165</v>
      </c>
      <c r="N4" t="s">
        <v>39</v>
      </c>
      <c r="O4" s="13"/>
      <c r="P4" s="13"/>
    </row>
    <row r="5" ht="75" customHeight="1" spans="1:16">
      <c r="A5" s="9"/>
      <c r="B5" s="11"/>
      <c r="C5" s="13">
        <v>143148</v>
      </c>
      <c r="D5" s="13" t="s">
        <v>17</v>
      </c>
      <c r="E5" s="13" t="str">
        <f t="shared" si="0"/>
        <v>143148,</v>
      </c>
      <c r="F5" s="13" t="s">
        <v>47</v>
      </c>
      <c r="G5" s="53" t="s">
        <v>48</v>
      </c>
      <c r="H5" s="13" t="s">
        <v>49</v>
      </c>
      <c r="I5" s="17" t="s">
        <v>21</v>
      </c>
      <c r="J5" s="19"/>
      <c r="K5" s="63" t="s">
        <v>332</v>
      </c>
      <c r="L5" s="64"/>
      <c r="M5" s="62" t="s">
        <v>165</v>
      </c>
      <c r="N5" t="s">
        <v>50</v>
      </c>
      <c r="O5" s="13"/>
      <c r="P5" s="13"/>
    </row>
    <row r="6" ht="35" customHeight="1" spans="1:16">
      <c r="A6" s="54">
        <v>2</v>
      </c>
      <c r="B6" s="55" t="s">
        <v>333</v>
      </c>
      <c r="C6" s="13">
        <v>36189</v>
      </c>
      <c r="D6" s="13" t="s">
        <v>17</v>
      </c>
      <c r="E6" s="13" t="str">
        <f t="shared" si="0"/>
        <v>36189,</v>
      </c>
      <c r="F6" s="13" t="s">
        <v>334</v>
      </c>
      <c r="G6" s="53" t="s">
        <v>335</v>
      </c>
      <c r="H6" s="13" t="s">
        <v>189</v>
      </c>
      <c r="I6" s="17" t="s">
        <v>21</v>
      </c>
      <c r="J6" s="18">
        <v>4000</v>
      </c>
      <c r="K6" s="61">
        <v>0.06</v>
      </c>
      <c r="L6" s="61" t="s">
        <v>336</v>
      </c>
      <c r="M6" s="62"/>
      <c r="O6" s="65">
        <v>2617</v>
      </c>
      <c r="P6" s="66">
        <v>1518</v>
      </c>
    </row>
    <row r="7" ht="31" customHeight="1" spans="1:16">
      <c r="A7" s="56"/>
      <c r="B7" s="57"/>
      <c r="C7" s="13">
        <v>151582</v>
      </c>
      <c r="D7" s="13" t="s">
        <v>17</v>
      </c>
      <c r="E7" s="13" t="str">
        <f t="shared" si="0"/>
        <v>151582,</v>
      </c>
      <c r="F7" s="13" t="s">
        <v>337</v>
      </c>
      <c r="G7" s="53" t="s">
        <v>338</v>
      </c>
      <c r="H7" s="13" t="s">
        <v>339</v>
      </c>
      <c r="I7" s="17" t="s">
        <v>21</v>
      </c>
      <c r="J7" s="20"/>
      <c r="K7" s="61"/>
      <c r="L7" s="61"/>
      <c r="M7" s="62"/>
      <c r="O7" s="65"/>
      <c r="P7" s="66"/>
    </row>
    <row r="8" customHeight="1" spans="1:16">
      <c r="A8" s="56"/>
      <c r="B8" s="57"/>
      <c r="C8" s="13">
        <v>40935</v>
      </c>
      <c r="D8" s="13" t="s">
        <v>17</v>
      </c>
      <c r="E8" s="13" t="str">
        <f t="shared" si="0"/>
        <v>40935,</v>
      </c>
      <c r="F8" s="13" t="s">
        <v>340</v>
      </c>
      <c r="G8" s="53" t="s">
        <v>341</v>
      </c>
      <c r="H8" s="13" t="s">
        <v>342</v>
      </c>
      <c r="I8" s="17" t="s">
        <v>21</v>
      </c>
      <c r="J8" s="20"/>
      <c r="K8" s="61"/>
      <c r="L8" s="61"/>
      <c r="M8" s="62" t="s">
        <v>165</v>
      </c>
      <c r="N8" t="e">
        <v>#N/A</v>
      </c>
      <c r="O8" s="65"/>
      <c r="P8" s="66"/>
    </row>
    <row r="9" customHeight="1" spans="1:16">
      <c r="A9" s="56"/>
      <c r="B9" s="57"/>
      <c r="C9" s="13">
        <v>171872</v>
      </c>
      <c r="D9" s="13" t="s">
        <v>17</v>
      </c>
      <c r="E9" s="13" t="str">
        <f t="shared" si="0"/>
        <v>171872,</v>
      </c>
      <c r="F9" s="13" t="s">
        <v>95</v>
      </c>
      <c r="G9" s="53" t="s">
        <v>96</v>
      </c>
      <c r="H9" s="13" t="s">
        <v>97</v>
      </c>
      <c r="I9" s="17" t="s">
        <v>21</v>
      </c>
      <c r="J9" s="20"/>
      <c r="K9" s="61"/>
      <c r="L9" s="61"/>
      <c r="M9" s="62" t="s">
        <v>165</v>
      </c>
      <c r="N9" t="e">
        <v>#N/A</v>
      </c>
      <c r="O9" s="65"/>
      <c r="P9" s="66"/>
    </row>
    <row r="10" ht="48" customHeight="1" spans="1:16">
      <c r="A10" s="13">
        <v>3</v>
      </c>
      <c r="B10" s="13" t="s">
        <v>176</v>
      </c>
      <c r="C10" s="13">
        <v>138183</v>
      </c>
      <c r="D10" s="13" t="s">
        <v>17</v>
      </c>
      <c r="E10" s="13" t="str">
        <f t="shared" si="0"/>
        <v>138183,</v>
      </c>
      <c r="F10" s="15" t="s">
        <v>177</v>
      </c>
      <c r="G10" s="58" t="s">
        <v>178</v>
      </c>
      <c r="H10" s="13" t="s">
        <v>179</v>
      </c>
      <c r="I10" s="13" t="s">
        <v>21</v>
      </c>
      <c r="J10" s="13">
        <v>2622</v>
      </c>
      <c r="K10" s="67">
        <v>0.03</v>
      </c>
      <c r="L10" s="67">
        <v>0.02</v>
      </c>
      <c r="M10" s="62" t="s">
        <v>165</v>
      </c>
      <c r="N10" s="60">
        <v>0</v>
      </c>
      <c r="O10" s="13">
        <v>1559</v>
      </c>
      <c r="P10" s="13">
        <v>712</v>
      </c>
    </row>
    <row r="11" ht="68" customHeight="1" spans="1:16">
      <c r="A11" s="13"/>
      <c r="B11" s="13"/>
      <c r="C11" s="13">
        <v>165950</v>
      </c>
      <c r="D11" s="13" t="s">
        <v>17</v>
      </c>
      <c r="E11" s="13" t="str">
        <f t="shared" si="0"/>
        <v>165950,</v>
      </c>
      <c r="F11" s="15" t="s">
        <v>177</v>
      </c>
      <c r="G11" s="58" t="s">
        <v>180</v>
      </c>
      <c r="H11" s="13" t="s">
        <v>181</v>
      </c>
      <c r="I11" s="13" t="s">
        <v>21</v>
      </c>
      <c r="J11" s="13"/>
      <c r="K11" s="68" t="s">
        <v>182</v>
      </c>
      <c r="L11" s="68"/>
      <c r="M11" s="62" t="s">
        <v>165</v>
      </c>
      <c r="N11" s="60" t="s">
        <v>183</v>
      </c>
      <c r="O11" s="13"/>
      <c r="P11" s="13"/>
    </row>
  </sheetData>
  <mergeCells count="21">
    <mergeCell ref="A1:M1"/>
    <mergeCell ref="K4:L4"/>
    <mergeCell ref="K5:L5"/>
    <mergeCell ref="K11:L11"/>
    <mergeCell ref="A3:A5"/>
    <mergeCell ref="A6:A9"/>
    <mergeCell ref="A10:A11"/>
    <mergeCell ref="B3:B5"/>
    <mergeCell ref="B6:B9"/>
    <mergeCell ref="B10:B11"/>
    <mergeCell ref="J3:J5"/>
    <mergeCell ref="J6:J9"/>
    <mergeCell ref="J10:J11"/>
    <mergeCell ref="K6:K9"/>
    <mergeCell ref="L6:L9"/>
    <mergeCell ref="O3:O5"/>
    <mergeCell ref="O6:O9"/>
    <mergeCell ref="O10:O11"/>
    <mergeCell ref="P3:P5"/>
    <mergeCell ref="P6:P9"/>
    <mergeCell ref="P10:P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5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3.5"/>
  <cols>
    <col min="1" max="1" width="5.125" style="23" customWidth="1"/>
    <col min="2" max="2" width="6.5" style="24" customWidth="1"/>
    <col min="3" max="3" width="19.75" style="25" customWidth="1"/>
    <col min="4" max="4" width="13.625" style="25" customWidth="1"/>
    <col min="5" max="5" width="17.375" style="26" hidden="1" customWidth="1"/>
    <col min="6" max="14" width="7" style="27" customWidth="1"/>
    <col min="15" max="15" width="7" style="28" customWidth="1"/>
    <col min="16" max="19" width="7" style="27" customWidth="1"/>
    <col min="20" max="28" width="7" style="29" customWidth="1"/>
  </cols>
  <sheetData>
    <row r="1" s="22" customFormat="1" ht="48" customHeight="1" spans="1:28">
      <c r="A1" s="8" t="s">
        <v>0</v>
      </c>
      <c r="B1" s="8" t="s">
        <v>194</v>
      </c>
      <c r="C1" s="8" t="s">
        <v>195</v>
      </c>
      <c r="D1" s="8" t="s">
        <v>196</v>
      </c>
      <c r="E1" s="8"/>
      <c r="F1" s="30" t="s">
        <v>198</v>
      </c>
      <c r="G1" s="30" t="s">
        <v>343</v>
      </c>
      <c r="H1" s="30" t="s">
        <v>344</v>
      </c>
      <c r="I1" s="30" t="s">
        <v>345</v>
      </c>
      <c r="J1" s="30" t="s">
        <v>346</v>
      </c>
      <c r="K1" s="30" t="s">
        <v>347</v>
      </c>
      <c r="L1" s="30" t="s">
        <v>347</v>
      </c>
      <c r="M1" s="35" t="s">
        <v>348</v>
      </c>
      <c r="N1" s="36" t="s">
        <v>200</v>
      </c>
      <c r="O1" s="36" t="s">
        <v>349</v>
      </c>
      <c r="P1" s="36" t="s">
        <v>347</v>
      </c>
      <c r="Q1" s="36" t="s">
        <v>350</v>
      </c>
      <c r="R1" s="36" t="s">
        <v>347</v>
      </c>
      <c r="S1" s="36" t="s">
        <v>348</v>
      </c>
      <c r="T1" s="40" t="s">
        <v>351</v>
      </c>
      <c r="U1" s="41" t="s">
        <v>352</v>
      </c>
      <c r="V1" s="41" t="s">
        <v>353</v>
      </c>
      <c r="W1" s="41" t="s">
        <v>354</v>
      </c>
      <c r="X1" s="41" t="s">
        <v>346</v>
      </c>
      <c r="Y1" s="41" t="s">
        <v>347</v>
      </c>
      <c r="Z1" s="41" t="s">
        <v>347</v>
      </c>
      <c r="AA1" s="43" t="s">
        <v>348</v>
      </c>
      <c r="AB1" s="44" t="s">
        <v>355</v>
      </c>
    </row>
    <row r="2" spans="1:28">
      <c r="A2" s="17">
        <v>1</v>
      </c>
      <c r="B2" s="17">
        <v>108277</v>
      </c>
      <c r="C2" s="17" t="s">
        <v>314</v>
      </c>
      <c r="D2" s="17" t="s">
        <v>208</v>
      </c>
      <c r="E2" s="31">
        <v>0.00384657866552851</v>
      </c>
      <c r="F2" s="32">
        <v>9.67184801381693</v>
      </c>
      <c r="G2" s="32">
        <v>5</v>
      </c>
      <c r="H2" s="32">
        <v>152</v>
      </c>
      <c r="I2" s="32">
        <v>4</v>
      </c>
      <c r="J2" s="32">
        <v>9</v>
      </c>
      <c r="K2" s="32">
        <v>-0.67184801381693</v>
      </c>
      <c r="L2" s="37" t="s">
        <v>356</v>
      </c>
      <c r="M2" s="38">
        <f>H2*0.04</f>
        <v>6.08</v>
      </c>
      <c r="N2" s="32">
        <v>29.2663634565948</v>
      </c>
      <c r="O2" s="39">
        <v>22</v>
      </c>
      <c r="P2" s="32">
        <f>O2-N2</f>
        <v>-7.2663634565948</v>
      </c>
      <c r="Q2" s="32">
        <f>VLOOKUP(B:B,[6]Sheet1!$A$1:$C$65536,3,0)</f>
        <v>526.74</v>
      </c>
      <c r="R2" s="37" t="s">
        <v>356</v>
      </c>
      <c r="S2" s="38">
        <f>Q2*0.04</f>
        <v>21.0696</v>
      </c>
      <c r="T2" s="32">
        <v>10.0857292610158</v>
      </c>
      <c r="U2" s="42">
        <v>6</v>
      </c>
      <c r="V2" s="42">
        <v>528</v>
      </c>
      <c r="W2" s="42">
        <v>6</v>
      </c>
      <c r="X2" s="42">
        <f>W2+U2</f>
        <v>12</v>
      </c>
      <c r="Y2" s="42">
        <f>X2-T2</f>
        <v>1.91427073898425</v>
      </c>
      <c r="Z2" s="45" t="s">
        <v>357</v>
      </c>
      <c r="AA2" s="46">
        <f>V2*0.03</f>
        <v>15.84</v>
      </c>
      <c r="AB2" s="47">
        <f>ROUND(M2+S2+AA2,0)</f>
        <v>43</v>
      </c>
    </row>
    <row r="3" spans="1:28">
      <c r="A3" s="17">
        <v>2</v>
      </c>
      <c r="B3" s="17">
        <v>107658</v>
      </c>
      <c r="C3" s="17" t="s">
        <v>310</v>
      </c>
      <c r="D3" s="17" t="s">
        <v>208</v>
      </c>
      <c r="E3" s="31">
        <v>0.00319702285748493</v>
      </c>
      <c r="F3" s="32">
        <v>9.06735751295337</v>
      </c>
      <c r="G3" s="32">
        <v>1</v>
      </c>
      <c r="H3" s="32">
        <v>39.8</v>
      </c>
      <c r="I3" s="32">
        <v>20</v>
      </c>
      <c r="J3" s="32">
        <v>21</v>
      </c>
      <c r="K3" s="32">
        <v>11.9326424870466</v>
      </c>
      <c r="L3" s="37" t="s">
        <v>357</v>
      </c>
      <c r="M3" s="38">
        <f>H3*0.06</f>
        <v>2.388</v>
      </c>
      <c r="N3" s="32">
        <v>18.9835871069804</v>
      </c>
      <c r="O3" s="39">
        <v>16</v>
      </c>
      <c r="P3" s="32">
        <f t="shared" ref="P3:P34" si="0">O3-N3</f>
        <v>-2.9835871069804</v>
      </c>
      <c r="Q3" s="32">
        <f>VLOOKUP(B:B,[6]Sheet1!$A$1:$C$65536,3,0)</f>
        <v>404.69</v>
      </c>
      <c r="R3" s="37" t="s">
        <v>356</v>
      </c>
      <c r="S3" s="38">
        <f>Q3*0.04</f>
        <v>16.1876</v>
      </c>
      <c r="T3" s="32">
        <v>8.38259393232549</v>
      </c>
      <c r="U3" s="42">
        <v>0</v>
      </c>
      <c r="V3" s="42">
        <v>0</v>
      </c>
      <c r="W3" s="42">
        <v>6</v>
      </c>
      <c r="X3" s="42">
        <f t="shared" ref="X3:X34" si="1">W3+U3</f>
        <v>6</v>
      </c>
      <c r="Y3" s="42">
        <f t="shared" ref="Y3:Y34" si="2">X3-T3</f>
        <v>-2.38259393232549</v>
      </c>
      <c r="Z3" s="45" t="s">
        <v>356</v>
      </c>
      <c r="AA3" s="46">
        <f>V3*0.02</f>
        <v>0</v>
      </c>
      <c r="AB3" s="47">
        <f t="shared" ref="AB3:AB34" si="3">ROUND(M3+S3+AA3,0)</f>
        <v>19</v>
      </c>
    </row>
    <row r="4" spans="1:28">
      <c r="A4" s="17">
        <v>3</v>
      </c>
      <c r="B4" s="17">
        <v>106865</v>
      </c>
      <c r="C4" s="17" t="s">
        <v>327</v>
      </c>
      <c r="D4" s="17" t="s">
        <v>208</v>
      </c>
      <c r="E4" s="31">
        <v>0.00284045316061595</v>
      </c>
      <c r="F4" s="32">
        <v>9.67184801381693</v>
      </c>
      <c r="G4" s="32">
        <v>2</v>
      </c>
      <c r="H4" s="32">
        <v>58.5</v>
      </c>
      <c r="I4" s="32">
        <v>9</v>
      </c>
      <c r="J4" s="32">
        <v>11</v>
      </c>
      <c r="K4" s="32">
        <v>1.32815198618307</v>
      </c>
      <c r="L4" s="37" t="s">
        <v>357</v>
      </c>
      <c r="M4" s="38">
        <f>H4*0.06</f>
        <v>3.51</v>
      </c>
      <c r="N4" s="32">
        <v>15.0286731263595</v>
      </c>
      <c r="O4" s="39">
        <v>37</v>
      </c>
      <c r="P4" s="32">
        <f t="shared" si="0"/>
        <v>21.9713268736405</v>
      </c>
      <c r="Q4" s="32">
        <f>VLOOKUP(B:B,[6]Sheet1!$A$1:$C$65536,3,0)</f>
        <v>867.23</v>
      </c>
      <c r="R4" s="37" t="s">
        <v>357</v>
      </c>
      <c r="S4" s="38">
        <f>Q4*0.06</f>
        <v>52.0338</v>
      </c>
      <c r="T4" s="32">
        <v>7.44766818713502</v>
      </c>
      <c r="U4" s="42">
        <v>0</v>
      </c>
      <c r="V4" s="42">
        <v>0</v>
      </c>
      <c r="W4" s="42">
        <v>0</v>
      </c>
      <c r="X4" s="42">
        <f t="shared" si="1"/>
        <v>0</v>
      </c>
      <c r="Y4" s="42">
        <f t="shared" si="2"/>
        <v>-7.44766818713502</v>
      </c>
      <c r="Z4" s="45" t="s">
        <v>356</v>
      </c>
      <c r="AA4" s="46">
        <f>V4*0.02</f>
        <v>0</v>
      </c>
      <c r="AB4" s="47">
        <f t="shared" si="3"/>
        <v>56</v>
      </c>
    </row>
    <row r="5" spans="1:28">
      <c r="A5" s="17">
        <v>4</v>
      </c>
      <c r="B5" s="17">
        <v>106569</v>
      </c>
      <c r="C5" s="17" t="s">
        <v>308</v>
      </c>
      <c r="D5" s="17" t="s">
        <v>208</v>
      </c>
      <c r="E5" s="31">
        <v>0.00571477511547396</v>
      </c>
      <c r="F5" s="32">
        <v>14.5077720207254</v>
      </c>
      <c r="G5" s="32">
        <v>2</v>
      </c>
      <c r="H5" s="32">
        <v>66.3</v>
      </c>
      <c r="I5" s="32">
        <v>12</v>
      </c>
      <c r="J5" s="32">
        <v>14</v>
      </c>
      <c r="K5" s="32">
        <v>-0.507772020725399</v>
      </c>
      <c r="L5" s="37" t="s">
        <v>356</v>
      </c>
      <c r="M5" s="38">
        <f>H5*0.04</f>
        <v>2.652</v>
      </c>
      <c r="N5" s="32">
        <v>12.6557247379869</v>
      </c>
      <c r="O5" s="39">
        <v>18</v>
      </c>
      <c r="P5" s="32">
        <f t="shared" si="0"/>
        <v>5.3442752620131</v>
      </c>
      <c r="Q5" s="32">
        <f>VLOOKUP(B:B,[6]Sheet1!$A$1:$C$65536,3,0)</f>
        <v>537.96</v>
      </c>
      <c r="R5" s="37" t="s">
        <v>357</v>
      </c>
      <c r="S5" s="38">
        <f>Q5*0.06</f>
        <v>32.2776</v>
      </c>
      <c r="T5" s="32">
        <v>14.9841403527727</v>
      </c>
      <c r="U5" s="42">
        <v>6</v>
      </c>
      <c r="V5" s="42">
        <v>528.01</v>
      </c>
      <c r="W5" s="42">
        <v>6</v>
      </c>
      <c r="X5" s="42">
        <f t="shared" si="1"/>
        <v>12</v>
      </c>
      <c r="Y5" s="42">
        <f t="shared" si="2"/>
        <v>-2.98414035277272</v>
      </c>
      <c r="Z5" s="45" t="s">
        <v>356</v>
      </c>
      <c r="AA5" s="46">
        <f>V5*0.02</f>
        <v>10.5602</v>
      </c>
      <c r="AB5" s="47">
        <f t="shared" si="3"/>
        <v>45</v>
      </c>
    </row>
    <row r="6" spans="1:28">
      <c r="A6" s="17">
        <v>5</v>
      </c>
      <c r="B6" s="17">
        <v>106399</v>
      </c>
      <c r="C6" s="17" t="s">
        <v>326</v>
      </c>
      <c r="D6" s="17" t="s">
        <v>208</v>
      </c>
      <c r="E6" s="31">
        <v>0.00454038088478557</v>
      </c>
      <c r="F6" s="32">
        <v>22.3661485319516</v>
      </c>
      <c r="G6" s="32">
        <v>12</v>
      </c>
      <c r="H6" s="32">
        <v>440.35</v>
      </c>
      <c r="I6" s="32">
        <v>15</v>
      </c>
      <c r="J6" s="32">
        <v>27</v>
      </c>
      <c r="K6" s="32">
        <v>4.6338514680484</v>
      </c>
      <c r="L6" s="37" t="s">
        <v>357</v>
      </c>
      <c r="M6" s="38">
        <f>H6*0.06</f>
        <v>26.421</v>
      </c>
      <c r="N6" s="32">
        <v>10.6782677476765</v>
      </c>
      <c r="O6" s="39">
        <v>26</v>
      </c>
      <c r="P6" s="32">
        <f t="shared" si="0"/>
        <v>15.3217322523235</v>
      </c>
      <c r="Q6" s="32">
        <f>VLOOKUP(B:B,[6]Sheet1!$A$1:$C$65536,3,0)</f>
        <v>598.31</v>
      </c>
      <c r="R6" s="37" t="s">
        <v>357</v>
      </c>
      <c r="S6" s="38">
        <f>Q6*0.06</f>
        <v>35.8986</v>
      </c>
      <c r="T6" s="32">
        <v>11.9048786799078</v>
      </c>
      <c r="U6" s="42">
        <v>9</v>
      </c>
      <c r="V6" s="42">
        <v>792.02</v>
      </c>
      <c r="W6" s="42">
        <v>7</v>
      </c>
      <c r="X6" s="42">
        <f t="shared" si="1"/>
        <v>16</v>
      </c>
      <c r="Y6" s="42">
        <f t="shared" si="2"/>
        <v>4.09512132009224</v>
      </c>
      <c r="Z6" s="45" t="s">
        <v>357</v>
      </c>
      <c r="AA6" s="46">
        <f>V6*0.03</f>
        <v>23.7606</v>
      </c>
      <c r="AB6" s="47">
        <f t="shared" si="3"/>
        <v>86</v>
      </c>
    </row>
    <row r="7" spans="1:28">
      <c r="A7" s="17">
        <v>6</v>
      </c>
      <c r="B7" s="17">
        <v>105267</v>
      </c>
      <c r="C7" s="17" t="s">
        <v>288</v>
      </c>
      <c r="D7" s="17" t="s">
        <v>208</v>
      </c>
      <c r="E7" s="31">
        <v>0.00558597516398095</v>
      </c>
      <c r="F7" s="32">
        <v>15.7167530224525</v>
      </c>
      <c r="G7" s="32">
        <v>0</v>
      </c>
      <c r="H7" s="32">
        <v>0</v>
      </c>
      <c r="I7" s="32">
        <v>2</v>
      </c>
      <c r="J7" s="32">
        <v>2</v>
      </c>
      <c r="K7" s="32">
        <v>-13.7167530224525</v>
      </c>
      <c r="L7" s="37" t="s">
        <v>356</v>
      </c>
      <c r="M7" s="38">
        <f>H7*0.04</f>
        <v>0</v>
      </c>
      <c r="N7" s="32">
        <v>24.5204666798497</v>
      </c>
      <c r="O7" s="39">
        <v>23</v>
      </c>
      <c r="P7" s="32">
        <f t="shared" si="0"/>
        <v>-1.5204666798497</v>
      </c>
      <c r="Q7" s="32">
        <f>VLOOKUP(B:B,[6]Sheet1!$A$1:$C$65536,3,0)</f>
        <v>660.11</v>
      </c>
      <c r="R7" s="37" t="s">
        <v>356</v>
      </c>
      <c r="S7" s="38">
        <f>Q7*0.04</f>
        <v>26.4044</v>
      </c>
      <c r="T7" s="32">
        <v>14.6464268799581</v>
      </c>
      <c r="U7" s="42">
        <v>7</v>
      </c>
      <c r="V7" s="42">
        <v>660</v>
      </c>
      <c r="W7" s="42">
        <v>2</v>
      </c>
      <c r="X7" s="42">
        <f t="shared" si="1"/>
        <v>9</v>
      </c>
      <c r="Y7" s="42">
        <f t="shared" si="2"/>
        <v>-5.64642687995805</v>
      </c>
      <c r="Z7" s="45" t="s">
        <v>356</v>
      </c>
      <c r="AA7" s="46">
        <f>V7*0.02</f>
        <v>13.2</v>
      </c>
      <c r="AB7" s="47">
        <f t="shared" si="3"/>
        <v>40</v>
      </c>
    </row>
    <row r="8" spans="1:28">
      <c r="A8" s="17">
        <v>7</v>
      </c>
      <c r="B8" s="17">
        <v>104429</v>
      </c>
      <c r="C8" s="17" t="s">
        <v>307</v>
      </c>
      <c r="D8" s="17" t="s">
        <v>208</v>
      </c>
      <c r="E8" s="31">
        <v>0.00343671062489924</v>
      </c>
      <c r="F8" s="32">
        <v>15.1122625215889</v>
      </c>
      <c r="G8" s="32">
        <v>4</v>
      </c>
      <c r="H8" s="32">
        <v>125.25</v>
      </c>
      <c r="I8" s="32">
        <v>14</v>
      </c>
      <c r="J8" s="32">
        <v>18</v>
      </c>
      <c r="K8" s="32">
        <v>2.8877374784111</v>
      </c>
      <c r="L8" s="37" t="s">
        <v>357</v>
      </c>
      <c r="M8" s="38">
        <f>H8*0.06</f>
        <v>7.515</v>
      </c>
      <c r="N8" s="32">
        <v>15.0286731263595</v>
      </c>
      <c r="O8" s="39">
        <v>10</v>
      </c>
      <c r="P8" s="32">
        <f t="shared" si="0"/>
        <v>-5.0286731263595</v>
      </c>
      <c r="Q8" s="32">
        <f>VLOOKUP(B:B,[6]Sheet1!$A$1:$C$65536,3,0)</f>
        <v>257.4</v>
      </c>
      <c r="R8" s="37" t="s">
        <v>356</v>
      </c>
      <c r="S8" s="38">
        <f>Q8*0.04</f>
        <v>10.296</v>
      </c>
      <c r="T8" s="32">
        <v>9.01105525848581</v>
      </c>
      <c r="U8" s="42">
        <v>3</v>
      </c>
      <c r="V8" s="42">
        <v>264</v>
      </c>
      <c r="W8" s="42">
        <v>0</v>
      </c>
      <c r="X8" s="42">
        <f t="shared" si="1"/>
        <v>3</v>
      </c>
      <c r="Y8" s="42">
        <f t="shared" si="2"/>
        <v>-6.01105525848581</v>
      </c>
      <c r="Z8" s="45" t="s">
        <v>356</v>
      </c>
      <c r="AA8" s="46">
        <f>V8*0.02</f>
        <v>5.28</v>
      </c>
      <c r="AB8" s="47">
        <f t="shared" si="3"/>
        <v>23</v>
      </c>
    </row>
    <row r="9" spans="1:28">
      <c r="A9" s="17">
        <v>8</v>
      </c>
      <c r="B9" s="17">
        <v>103199</v>
      </c>
      <c r="C9" s="17" t="s">
        <v>287</v>
      </c>
      <c r="D9" s="17" t="s">
        <v>208</v>
      </c>
      <c r="E9" s="31">
        <v>0.00663423271814146</v>
      </c>
      <c r="F9" s="32">
        <v>28.4110535405872</v>
      </c>
      <c r="G9" s="32">
        <v>3</v>
      </c>
      <c r="H9" s="32">
        <v>57.8</v>
      </c>
      <c r="I9" s="32">
        <v>10</v>
      </c>
      <c r="J9" s="32">
        <v>13</v>
      </c>
      <c r="K9" s="32">
        <v>-15.4110535405872</v>
      </c>
      <c r="L9" s="37" t="s">
        <v>356</v>
      </c>
      <c r="M9" s="38">
        <f t="shared" ref="M9:M14" si="4">H9*0.04</f>
        <v>2.312</v>
      </c>
      <c r="N9" s="32">
        <v>32.4302946410916</v>
      </c>
      <c r="O9" s="39">
        <v>33</v>
      </c>
      <c r="P9" s="32">
        <f t="shared" si="0"/>
        <v>0.569705358908401</v>
      </c>
      <c r="Q9" s="32">
        <f>VLOOKUP(B:B,[6]Sheet1!$A$1:$C$65536,3,0)</f>
        <v>894.58</v>
      </c>
      <c r="R9" s="37" t="s">
        <v>357</v>
      </c>
      <c r="S9" s="38">
        <f>Q9*0.06</f>
        <v>53.6748</v>
      </c>
      <c r="T9" s="32">
        <v>17.3949581869669</v>
      </c>
      <c r="U9" s="42">
        <v>18</v>
      </c>
      <c r="V9" s="42">
        <v>1584</v>
      </c>
      <c r="W9" s="42">
        <v>7</v>
      </c>
      <c r="X9" s="42">
        <f t="shared" si="1"/>
        <v>25</v>
      </c>
      <c r="Y9" s="42">
        <f t="shared" si="2"/>
        <v>7.60504181303309</v>
      </c>
      <c r="Z9" s="45" t="s">
        <v>357</v>
      </c>
      <c r="AA9" s="46">
        <f>V9*0.03</f>
        <v>47.52</v>
      </c>
      <c r="AB9" s="47">
        <f t="shared" si="3"/>
        <v>104</v>
      </c>
    </row>
    <row r="10" spans="1:28">
      <c r="A10" s="17">
        <v>9</v>
      </c>
      <c r="B10" s="17">
        <v>103198</v>
      </c>
      <c r="C10" s="17" t="s">
        <v>266</v>
      </c>
      <c r="D10" s="17" t="s">
        <v>208</v>
      </c>
      <c r="E10" s="31">
        <v>0.00815226578269564</v>
      </c>
      <c r="F10" s="32">
        <v>28.4110535405872</v>
      </c>
      <c r="G10" s="32">
        <v>6</v>
      </c>
      <c r="H10" s="32">
        <v>199.68</v>
      </c>
      <c r="I10" s="32">
        <v>14</v>
      </c>
      <c r="J10" s="32">
        <v>20</v>
      </c>
      <c r="K10" s="32">
        <v>-8.4110535405872</v>
      </c>
      <c r="L10" s="37" t="s">
        <v>356</v>
      </c>
      <c r="M10" s="38">
        <f t="shared" si="4"/>
        <v>7.9872</v>
      </c>
      <c r="N10" s="32">
        <v>39.9446312042713</v>
      </c>
      <c r="O10" s="39">
        <v>24</v>
      </c>
      <c r="P10" s="32">
        <f t="shared" si="0"/>
        <v>-15.9446312042713</v>
      </c>
      <c r="Q10" s="32">
        <f>VLOOKUP(B:B,[6]Sheet1!$A$1:$C$65536,3,0)</f>
        <v>655.41</v>
      </c>
      <c r="R10" s="37" t="s">
        <v>356</v>
      </c>
      <c r="S10" s="38">
        <f t="shared" ref="S10:S16" si="5">Q10*0.04</f>
        <v>26.2164</v>
      </c>
      <c r="T10" s="32">
        <v>21.375240882228</v>
      </c>
      <c r="U10" s="42">
        <v>4</v>
      </c>
      <c r="V10" s="42">
        <v>396</v>
      </c>
      <c r="W10" s="42">
        <v>-3</v>
      </c>
      <c r="X10" s="42">
        <f t="shared" si="1"/>
        <v>1</v>
      </c>
      <c r="Y10" s="42">
        <f t="shared" si="2"/>
        <v>-20.375240882228</v>
      </c>
      <c r="Z10" s="45" t="s">
        <v>356</v>
      </c>
      <c r="AA10" s="46">
        <f>V10*0.02</f>
        <v>7.92</v>
      </c>
      <c r="AB10" s="47">
        <f t="shared" si="3"/>
        <v>42</v>
      </c>
    </row>
    <row r="11" spans="1:28">
      <c r="A11" s="17">
        <v>10</v>
      </c>
      <c r="B11" s="17">
        <v>102934</v>
      </c>
      <c r="C11" s="17" t="s">
        <v>244</v>
      </c>
      <c r="D11" s="17" t="s">
        <v>208</v>
      </c>
      <c r="E11" s="31">
        <v>0.0113017544987496</v>
      </c>
      <c r="F11" s="32">
        <v>43.5233160621762</v>
      </c>
      <c r="G11" s="32">
        <v>11</v>
      </c>
      <c r="H11" s="32">
        <v>333.99</v>
      </c>
      <c r="I11" s="32">
        <v>28</v>
      </c>
      <c r="J11" s="32">
        <v>39</v>
      </c>
      <c r="K11" s="32">
        <v>-4.5233160621762</v>
      </c>
      <c r="L11" s="37" t="s">
        <v>356</v>
      </c>
      <c r="M11" s="38">
        <f t="shared" si="4"/>
        <v>13.3596</v>
      </c>
      <c r="N11" s="32">
        <v>42.713070990706</v>
      </c>
      <c r="O11" s="39">
        <v>29</v>
      </c>
      <c r="P11" s="32">
        <f t="shared" si="0"/>
        <v>-13.713070990706</v>
      </c>
      <c r="Q11" s="32">
        <f>VLOOKUP(B:B,[6]Sheet1!$A$1:$C$65536,3,0)</f>
        <v>869.82</v>
      </c>
      <c r="R11" s="37" t="s">
        <v>356</v>
      </c>
      <c r="S11" s="38">
        <f t="shared" si="5"/>
        <v>34.7928</v>
      </c>
      <c r="T11" s="32">
        <v>29.6332002957215</v>
      </c>
      <c r="U11" s="42">
        <v>6</v>
      </c>
      <c r="V11" s="42">
        <v>528</v>
      </c>
      <c r="W11" s="42">
        <v>4</v>
      </c>
      <c r="X11" s="42">
        <f t="shared" si="1"/>
        <v>10</v>
      </c>
      <c r="Y11" s="42">
        <f t="shared" si="2"/>
        <v>-19.6332002957215</v>
      </c>
      <c r="Z11" s="45" t="s">
        <v>356</v>
      </c>
      <c r="AA11" s="46">
        <f>V11*0.02</f>
        <v>10.56</v>
      </c>
      <c r="AB11" s="47">
        <f t="shared" si="3"/>
        <v>59</v>
      </c>
    </row>
    <row r="12" spans="1:28">
      <c r="A12" s="17">
        <v>11</v>
      </c>
      <c r="B12" s="17">
        <v>102565</v>
      </c>
      <c r="C12" s="17" t="s">
        <v>264</v>
      </c>
      <c r="D12" s="17" t="s">
        <v>208</v>
      </c>
      <c r="E12" s="31">
        <v>0.00793001513788329</v>
      </c>
      <c r="F12" s="32">
        <v>24.7841105354059</v>
      </c>
      <c r="G12" s="32">
        <v>7</v>
      </c>
      <c r="H12" s="32">
        <v>276.2</v>
      </c>
      <c r="I12" s="32">
        <v>8</v>
      </c>
      <c r="J12" s="32">
        <v>15</v>
      </c>
      <c r="K12" s="32">
        <v>-9.7841105354059</v>
      </c>
      <c r="L12" s="37" t="s">
        <v>356</v>
      </c>
      <c r="M12" s="38">
        <f t="shared" si="4"/>
        <v>11.048</v>
      </c>
      <c r="N12" s="32">
        <v>50.6228989519478</v>
      </c>
      <c r="O12" s="39">
        <v>44</v>
      </c>
      <c r="P12" s="32">
        <f t="shared" si="0"/>
        <v>-6.6228989519478</v>
      </c>
      <c r="Q12" s="32">
        <f>VLOOKUP(B:B,[6]Sheet1!$A$1:$C$65536,3,0)</f>
        <v>1158.54</v>
      </c>
      <c r="R12" s="37" t="s">
        <v>356</v>
      </c>
      <c r="S12" s="38">
        <f t="shared" si="5"/>
        <v>46.3416</v>
      </c>
      <c r="T12" s="32">
        <v>20.79249969153</v>
      </c>
      <c r="U12" s="42">
        <v>4</v>
      </c>
      <c r="V12" s="42">
        <v>396</v>
      </c>
      <c r="W12" s="42">
        <v>2</v>
      </c>
      <c r="X12" s="42">
        <f t="shared" si="1"/>
        <v>6</v>
      </c>
      <c r="Y12" s="42">
        <f t="shared" si="2"/>
        <v>-14.79249969153</v>
      </c>
      <c r="Z12" s="45" t="s">
        <v>356</v>
      </c>
      <c r="AA12" s="46">
        <f>V12*0.02</f>
        <v>7.92</v>
      </c>
      <c r="AB12" s="47">
        <f t="shared" si="3"/>
        <v>65</v>
      </c>
    </row>
    <row r="13" spans="1:28">
      <c r="A13" s="17">
        <v>12</v>
      </c>
      <c r="B13" s="17">
        <v>752</v>
      </c>
      <c r="C13" s="17" t="s">
        <v>302</v>
      </c>
      <c r="D13" s="17" t="s">
        <v>208</v>
      </c>
      <c r="E13" s="31">
        <v>0.00489074133692315</v>
      </c>
      <c r="F13" s="32">
        <v>12.0898100172712</v>
      </c>
      <c r="G13" s="32">
        <v>1</v>
      </c>
      <c r="H13" s="32">
        <v>39</v>
      </c>
      <c r="I13" s="32">
        <v>3</v>
      </c>
      <c r="J13" s="32">
        <v>4</v>
      </c>
      <c r="K13" s="32">
        <v>-8.0898100172712</v>
      </c>
      <c r="L13" s="37" t="s">
        <v>356</v>
      </c>
      <c r="M13" s="38">
        <f t="shared" si="4"/>
        <v>1.56</v>
      </c>
      <c r="N13" s="32">
        <v>28.0798892624085</v>
      </c>
      <c r="O13" s="39">
        <v>17</v>
      </c>
      <c r="P13" s="32">
        <f t="shared" si="0"/>
        <v>-11.0798892624085</v>
      </c>
      <c r="Q13" s="32">
        <f>VLOOKUP(B:B,[6]Sheet1!$A$1:$C$65536,3,0)</f>
        <v>439.3</v>
      </c>
      <c r="R13" s="37" t="s">
        <v>356</v>
      </c>
      <c r="S13" s="38">
        <f t="shared" si="5"/>
        <v>17.572</v>
      </c>
      <c r="T13" s="32">
        <v>12.8235237854125</v>
      </c>
      <c r="U13" s="42">
        <v>1</v>
      </c>
      <c r="V13" s="42">
        <v>132</v>
      </c>
      <c r="W13" s="42">
        <v>0</v>
      </c>
      <c r="X13" s="42">
        <f t="shared" si="1"/>
        <v>1</v>
      </c>
      <c r="Y13" s="42">
        <f t="shared" si="2"/>
        <v>-11.8235237854125</v>
      </c>
      <c r="Z13" s="45" t="s">
        <v>356</v>
      </c>
      <c r="AA13" s="46">
        <f>V13*0.02</f>
        <v>2.64</v>
      </c>
      <c r="AB13" s="47">
        <f t="shared" si="3"/>
        <v>22</v>
      </c>
    </row>
    <row r="14" spans="1:28">
      <c r="A14" s="17">
        <v>13</v>
      </c>
      <c r="B14" s="17">
        <v>745</v>
      </c>
      <c r="C14" s="17" t="s">
        <v>301</v>
      </c>
      <c r="D14" s="17" t="s">
        <v>208</v>
      </c>
      <c r="E14" s="31">
        <v>0.00524297063870482</v>
      </c>
      <c r="F14" s="32">
        <v>22.3661485319516</v>
      </c>
      <c r="G14" s="32">
        <v>4</v>
      </c>
      <c r="H14" s="32">
        <v>114.3</v>
      </c>
      <c r="I14" s="32">
        <v>17</v>
      </c>
      <c r="J14" s="32">
        <v>21</v>
      </c>
      <c r="K14" s="32">
        <v>-1.3661485319516</v>
      </c>
      <c r="L14" s="37" t="s">
        <v>356</v>
      </c>
      <c r="M14" s="38">
        <f t="shared" si="4"/>
        <v>4.572</v>
      </c>
      <c r="N14" s="32">
        <v>29.6618548546569</v>
      </c>
      <c r="O14" s="39">
        <v>29</v>
      </c>
      <c r="P14" s="32">
        <f t="shared" si="0"/>
        <v>-0.661854854656902</v>
      </c>
      <c r="Q14" s="32">
        <f>VLOOKUP(B:B,[6]Sheet1!$A$1:$C$65536,3,0)</f>
        <v>814.76</v>
      </c>
      <c r="R14" s="37" t="s">
        <v>356</v>
      </c>
      <c r="S14" s="38">
        <f t="shared" si="5"/>
        <v>32.5904</v>
      </c>
      <c r="T14" s="32">
        <v>13.747069014684</v>
      </c>
      <c r="U14" s="42">
        <v>3</v>
      </c>
      <c r="V14" s="42">
        <v>264.01</v>
      </c>
      <c r="W14" s="42">
        <v>2</v>
      </c>
      <c r="X14" s="42">
        <f t="shared" si="1"/>
        <v>5</v>
      </c>
      <c r="Y14" s="42">
        <f t="shared" si="2"/>
        <v>-8.74706901468404</v>
      </c>
      <c r="Z14" s="45" t="s">
        <v>356</v>
      </c>
      <c r="AA14" s="46">
        <f>V14*0.02</f>
        <v>5.2802</v>
      </c>
      <c r="AB14" s="47">
        <f t="shared" si="3"/>
        <v>42</v>
      </c>
    </row>
    <row r="15" spans="1:28">
      <c r="A15" s="17">
        <v>14</v>
      </c>
      <c r="B15" s="17">
        <v>730</v>
      </c>
      <c r="C15" s="17" t="s">
        <v>220</v>
      </c>
      <c r="D15" s="17" t="s">
        <v>208</v>
      </c>
      <c r="E15" s="31">
        <v>0.0107376238407822</v>
      </c>
      <c r="F15" s="32">
        <v>41.1053540587219</v>
      </c>
      <c r="G15" s="32">
        <v>18</v>
      </c>
      <c r="H15" s="32">
        <v>671.44</v>
      </c>
      <c r="I15" s="32">
        <v>39</v>
      </c>
      <c r="J15" s="32">
        <v>57</v>
      </c>
      <c r="K15" s="32">
        <v>15.8946459412781</v>
      </c>
      <c r="L15" s="37" t="s">
        <v>357</v>
      </c>
      <c r="M15" s="38">
        <f>H15*0.06</f>
        <v>40.2864</v>
      </c>
      <c r="N15" s="32">
        <v>28.8708720585327</v>
      </c>
      <c r="O15" s="39">
        <v>17</v>
      </c>
      <c r="P15" s="32">
        <f t="shared" si="0"/>
        <v>-11.8708720585327</v>
      </c>
      <c r="Q15" s="32">
        <f>VLOOKUP(B:B,[6]Sheet1!$A$1:$C$65536,3,0)</f>
        <v>565.63</v>
      </c>
      <c r="R15" s="37" t="s">
        <v>356</v>
      </c>
      <c r="S15" s="38">
        <f t="shared" si="5"/>
        <v>22.6252</v>
      </c>
      <c r="T15" s="32">
        <v>28.1540497105309</v>
      </c>
      <c r="U15" s="42">
        <v>3</v>
      </c>
      <c r="V15" s="42">
        <v>264</v>
      </c>
      <c r="W15" s="42">
        <v>43</v>
      </c>
      <c r="X15" s="42">
        <f t="shared" si="1"/>
        <v>46</v>
      </c>
      <c r="Y15" s="42">
        <f t="shared" si="2"/>
        <v>17.8459502894691</v>
      </c>
      <c r="Z15" s="45" t="s">
        <v>357</v>
      </c>
      <c r="AA15" s="46">
        <f>V15*0.03</f>
        <v>7.92</v>
      </c>
      <c r="AB15" s="47">
        <f t="shared" si="3"/>
        <v>71</v>
      </c>
    </row>
    <row r="16" spans="1:28">
      <c r="A16" s="17">
        <v>15</v>
      </c>
      <c r="B16" s="17">
        <v>727</v>
      </c>
      <c r="C16" s="17" t="s">
        <v>282</v>
      </c>
      <c r="D16" s="17" t="s">
        <v>208</v>
      </c>
      <c r="E16" s="31">
        <v>0.00565484054903195</v>
      </c>
      <c r="F16" s="32">
        <v>15.1122625215889</v>
      </c>
      <c r="G16" s="32">
        <v>4</v>
      </c>
      <c r="H16" s="32">
        <v>156.8</v>
      </c>
      <c r="I16" s="32">
        <v>3</v>
      </c>
      <c r="J16" s="32">
        <v>7</v>
      </c>
      <c r="K16" s="32">
        <v>-8.1122625215889</v>
      </c>
      <c r="L16" s="37" t="s">
        <v>356</v>
      </c>
      <c r="M16" s="38">
        <f>H16*0.04</f>
        <v>6.272</v>
      </c>
      <c r="N16" s="32">
        <v>30.8483290488432</v>
      </c>
      <c r="O16" s="39">
        <v>13</v>
      </c>
      <c r="P16" s="32">
        <f t="shared" si="0"/>
        <v>-17.8483290488432</v>
      </c>
      <c r="Q16" s="32">
        <f>VLOOKUP(B:B,[6]Sheet1!$A$1:$C$65536,3,0)</f>
        <v>517.4</v>
      </c>
      <c r="R16" s="37" t="s">
        <v>356</v>
      </c>
      <c r="S16" s="38">
        <f t="shared" si="5"/>
        <v>20.696</v>
      </c>
      <c r="T16" s="32">
        <v>14.8269919195618</v>
      </c>
      <c r="U16" s="42">
        <v>6</v>
      </c>
      <c r="V16" s="42">
        <v>528.01</v>
      </c>
      <c r="W16" s="42">
        <v>5</v>
      </c>
      <c r="X16" s="42">
        <f t="shared" si="1"/>
        <v>11</v>
      </c>
      <c r="Y16" s="42">
        <f t="shared" si="2"/>
        <v>-3.82699191956177</v>
      </c>
      <c r="Z16" s="45" t="s">
        <v>356</v>
      </c>
      <c r="AA16" s="46">
        <f>V16*0.02</f>
        <v>10.5602</v>
      </c>
      <c r="AB16" s="47">
        <f t="shared" si="3"/>
        <v>38</v>
      </c>
    </row>
    <row r="17" spans="1:28">
      <c r="A17" s="17">
        <v>16</v>
      </c>
      <c r="B17" s="17">
        <v>726</v>
      </c>
      <c r="C17" s="17" t="s">
        <v>239</v>
      </c>
      <c r="D17" s="17" t="s">
        <v>208</v>
      </c>
      <c r="E17" s="31">
        <v>0.00879916693744424</v>
      </c>
      <c r="F17" s="32">
        <v>27.8065630397237</v>
      </c>
      <c r="G17" s="32">
        <v>17</v>
      </c>
      <c r="H17" s="32">
        <v>601.8</v>
      </c>
      <c r="I17" s="32">
        <v>14</v>
      </c>
      <c r="J17" s="32">
        <v>31</v>
      </c>
      <c r="K17" s="32">
        <v>3.1934369602763</v>
      </c>
      <c r="L17" s="37" t="s">
        <v>357</v>
      </c>
      <c r="M17" s="38">
        <f>H17*0.06</f>
        <v>36.108</v>
      </c>
      <c r="N17" s="32">
        <v>40.7356140003955</v>
      </c>
      <c r="O17" s="39">
        <v>41</v>
      </c>
      <c r="P17" s="32">
        <f t="shared" si="0"/>
        <v>0.264385999604499</v>
      </c>
      <c r="Q17" s="32">
        <f>VLOOKUP(B:B,[6]Sheet1!$A$1:$C$65536,3,0)</f>
        <v>1182.91</v>
      </c>
      <c r="R17" s="37" t="s">
        <v>357</v>
      </c>
      <c r="S17" s="38">
        <f>Q17*0.06</f>
        <v>70.9746</v>
      </c>
      <c r="T17" s="32">
        <v>23.0714157099788</v>
      </c>
      <c r="U17" s="42">
        <v>0</v>
      </c>
      <c r="V17" s="42">
        <v>0</v>
      </c>
      <c r="W17" s="42">
        <v>31</v>
      </c>
      <c r="X17" s="42">
        <f t="shared" si="1"/>
        <v>31</v>
      </c>
      <c r="Y17" s="42">
        <f t="shared" si="2"/>
        <v>7.92858429002121</v>
      </c>
      <c r="Z17" s="45" t="s">
        <v>357</v>
      </c>
      <c r="AA17" s="46">
        <f>V17*0.03</f>
        <v>0</v>
      </c>
      <c r="AB17" s="47">
        <f t="shared" si="3"/>
        <v>107</v>
      </c>
    </row>
    <row r="18" spans="1:28">
      <c r="A18" s="17">
        <v>17</v>
      </c>
      <c r="B18" s="17">
        <v>709</v>
      </c>
      <c r="C18" s="17" t="s">
        <v>235</v>
      </c>
      <c r="D18" s="17" t="s">
        <v>208</v>
      </c>
      <c r="E18" s="31">
        <v>0.0126060062724695</v>
      </c>
      <c r="F18" s="32">
        <v>27.2020725388601</v>
      </c>
      <c r="G18" s="32">
        <v>7</v>
      </c>
      <c r="H18" s="32">
        <v>259.1</v>
      </c>
      <c r="I18" s="32">
        <v>38</v>
      </c>
      <c r="J18" s="32">
        <v>45</v>
      </c>
      <c r="K18" s="32">
        <v>17.7979274611399</v>
      </c>
      <c r="L18" s="37" t="s">
        <v>357</v>
      </c>
      <c r="M18" s="38">
        <f>H18*0.06</f>
        <v>15.546</v>
      </c>
      <c r="N18" s="32">
        <v>62.0921494957485</v>
      </c>
      <c r="O18" s="39">
        <v>53</v>
      </c>
      <c r="P18" s="32">
        <f t="shared" si="0"/>
        <v>-9.0921494957485</v>
      </c>
      <c r="Q18" s="32">
        <f>VLOOKUP(B:B,[6]Sheet1!$A$1:$C$65536,3,0)</f>
        <v>1408.76</v>
      </c>
      <c r="R18" s="37" t="s">
        <v>356</v>
      </c>
      <c r="S18" s="38">
        <f>Q18*0.04</f>
        <v>56.3504</v>
      </c>
      <c r="T18" s="32">
        <v>33.052948446415</v>
      </c>
      <c r="U18" s="42">
        <v>16</v>
      </c>
      <c r="V18" s="42">
        <v>1452.02</v>
      </c>
      <c r="W18" s="42">
        <v>7</v>
      </c>
      <c r="X18" s="42">
        <f t="shared" si="1"/>
        <v>23</v>
      </c>
      <c r="Y18" s="42">
        <f t="shared" si="2"/>
        <v>-10.052948446415</v>
      </c>
      <c r="Z18" s="45" t="s">
        <v>356</v>
      </c>
      <c r="AA18" s="46">
        <f>V18*0.02</f>
        <v>29.0404</v>
      </c>
      <c r="AB18" s="47">
        <f t="shared" si="3"/>
        <v>101</v>
      </c>
    </row>
    <row r="19" spans="1:28">
      <c r="A19" s="17">
        <v>18</v>
      </c>
      <c r="B19" s="17">
        <v>585</v>
      </c>
      <c r="C19" s="17" t="s">
        <v>217</v>
      </c>
      <c r="D19" s="17" t="s">
        <v>208</v>
      </c>
      <c r="E19" s="31">
        <v>0.0117489670983589</v>
      </c>
      <c r="F19" s="32">
        <v>35.6649395509499</v>
      </c>
      <c r="G19" s="32">
        <v>7</v>
      </c>
      <c r="H19" s="32">
        <v>267.95</v>
      </c>
      <c r="I19" s="32">
        <v>18</v>
      </c>
      <c r="J19" s="32">
        <v>25</v>
      </c>
      <c r="K19" s="32">
        <v>-10.6649395509499</v>
      </c>
      <c r="L19" s="37" t="s">
        <v>356</v>
      </c>
      <c r="M19" s="38">
        <f>H19*0.04</f>
        <v>10.718</v>
      </c>
      <c r="N19" s="32">
        <v>50.6228989519478</v>
      </c>
      <c r="O19" s="39">
        <v>44</v>
      </c>
      <c r="P19" s="32">
        <f t="shared" si="0"/>
        <v>-6.6228989519478</v>
      </c>
      <c r="Q19" s="32">
        <f>VLOOKUP(B:B,[6]Sheet1!$A$1:$C$65536,3,0)</f>
        <v>1273.19</v>
      </c>
      <c r="R19" s="37" t="s">
        <v>356</v>
      </c>
      <c r="S19" s="38">
        <f t="shared" ref="S19:S31" si="6">Q19*0.04</f>
        <v>50.9276</v>
      </c>
      <c r="T19" s="32">
        <v>30.805791731897</v>
      </c>
      <c r="U19" s="42">
        <v>14</v>
      </c>
      <c r="V19" s="42">
        <v>1320.03</v>
      </c>
      <c r="W19" s="42">
        <v>43</v>
      </c>
      <c r="X19" s="42">
        <f t="shared" si="1"/>
        <v>57</v>
      </c>
      <c r="Y19" s="42">
        <f t="shared" si="2"/>
        <v>26.194208268103</v>
      </c>
      <c r="Z19" s="45" t="s">
        <v>357</v>
      </c>
      <c r="AA19" s="46">
        <f>V19*0.03</f>
        <v>39.6009</v>
      </c>
      <c r="AB19" s="47">
        <f t="shared" si="3"/>
        <v>101</v>
      </c>
    </row>
    <row r="20" spans="1:28">
      <c r="A20" s="17">
        <v>19</v>
      </c>
      <c r="B20" s="17">
        <v>582</v>
      </c>
      <c r="C20" s="17" t="s">
        <v>207</v>
      </c>
      <c r="D20" s="17" t="s">
        <v>208</v>
      </c>
      <c r="E20" s="31">
        <v>0.0398700567822006</v>
      </c>
      <c r="F20" s="32">
        <v>48.3592400690846</v>
      </c>
      <c r="G20" s="32">
        <v>23</v>
      </c>
      <c r="H20" s="32">
        <v>907.95</v>
      </c>
      <c r="I20" s="32">
        <v>19</v>
      </c>
      <c r="J20" s="32">
        <v>42</v>
      </c>
      <c r="K20" s="32">
        <v>-6.3592400690846</v>
      </c>
      <c r="L20" s="37" t="s">
        <v>356</v>
      </c>
      <c r="M20" s="38">
        <f>H20*0.04</f>
        <v>36.318</v>
      </c>
      <c r="N20" s="32">
        <v>60.114692505438</v>
      </c>
      <c r="O20" s="39">
        <v>29</v>
      </c>
      <c r="P20" s="32">
        <f t="shared" si="0"/>
        <v>-31.114692505438</v>
      </c>
      <c r="Q20" s="32">
        <f>VLOOKUP(B:B,[6]Sheet1!$A$1:$C$65536,3,0)</f>
        <v>875.49</v>
      </c>
      <c r="R20" s="37" t="s">
        <v>356</v>
      </c>
      <c r="S20" s="38">
        <f t="shared" si="6"/>
        <v>35.0196</v>
      </c>
      <c r="T20" s="32">
        <v>104.53928888293</v>
      </c>
      <c r="U20" s="42">
        <v>81</v>
      </c>
      <c r="V20" s="42">
        <v>7128.01</v>
      </c>
      <c r="W20" s="42">
        <v>7</v>
      </c>
      <c r="X20" s="42">
        <f t="shared" si="1"/>
        <v>88</v>
      </c>
      <c r="Y20" s="42">
        <f t="shared" si="2"/>
        <v>-16.53928888293</v>
      </c>
      <c r="Z20" s="45" t="s">
        <v>356</v>
      </c>
      <c r="AA20" s="46">
        <f>V20*0.02</f>
        <v>142.5602</v>
      </c>
      <c r="AB20" s="47">
        <f t="shared" si="3"/>
        <v>214</v>
      </c>
    </row>
    <row r="21" spans="1:28">
      <c r="A21" s="17">
        <v>20</v>
      </c>
      <c r="B21" s="17">
        <v>581</v>
      </c>
      <c r="C21" s="17" t="s">
        <v>216</v>
      </c>
      <c r="D21" s="17" t="s">
        <v>208</v>
      </c>
      <c r="E21" s="31">
        <v>0.0118399248973375</v>
      </c>
      <c r="F21" s="32">
        <v>41.1053540587219</v>
      </c>
      <c r="G21" s="32">
        <v>4</v>
      </c>
      <c r="H21" s="32">
        <v>152.2</v>
      </c>
      <c r="I21" s="32">
        <v>29</v>
      </c>
      <c r="J21" s="32">
        <v>33</v>
      </c>
      <c r="K21" s="32">
        <v>-8.1053540587219</v>
      </c>
      <c r="L21" s="37" t="s">
        <v>356</v>
      </c>
      <c r="M21" s="38">
        <f>H21*0.04</f>
        <v>6.088</v>
      </c>
      <c r="N21" s="32">
        <v>67.6290290686178</v>
      </c>
      <c r="O21" s="39">
        <v>39</v>
      </c>
      <c r="P21" s="32">
        <f t="shared" si="0"/>
        <v>-28.6290290686178</v>
      </c>
      <c r="Q21" s="32">
        <f>VLOOKUP(B:B,[6]Sheet1!$A$1:$C$65536,3,0)</f>
        <v>1358.89</v>
      </c>
      <c r="R21" s="37" t="s">
        <v>356</v>
      </c>
      <c r="S21" s="38">
        <f t="shared" si="6"/>
        <v>54.3556</v>
      </c>
      <c r="T21" s="32">
        <v>31.0442830808189</v>
      </c>
      <c r="U21" s="42">
        <v>14</v>
      </c>
      <c r="V21" s="42">
        <v>1320</v>
      </c>
      <c r="W21" s="42">
        <v>10</v>
      </c>
      <c r="X21" s="42">
        <f t="shared" si="1"/>
        <v>24</v>
      </c>
      <c r="Y21" s="42">
        <f t="shared" si="2"/>
        <v>-7.04428308081892</v>
      </c>
      <c r="Z21" s="45" t="s">
        <v>356</v>
      </c>
      <c r="AA21" s="46">
        <f>V21*0.02</f>
        <v>26.4</v>
      </c>
      <c r="AB21" s="47">
        <f t="shared" si="3"/>
        <v>87</v>
      </c>
    </row>
    <row r="22" spans="1:28">
      <c r="A22" s="17">
        <v>21</v>
      </c>
      <c r="B22" s="17">
        <v>570</v>
      </c>
      <c r="C22" s="33" t="s">
        <v>275</v>
      </c>
      <c r="D22" s="17" t="s">
        <v>208</v>
      </c>
      <c r="E22" s="31">
        <v>0.00480019532533315</v>
      </c>
      <c r="F22" s="32">
        <v>12.0898100172712</v>
      </c>
      <c r="G22" s="32">
        <v>0</v>
      </c>
      <c r="H22" s="32">
        <v>0</v>
      </c>
      <c r="I22" s="32">
        <v>0</v>
      </c>
      <c r="J22" s="32">
        <v>0</v>
      </c>
      <c r="K22" s="32">
        <v>-12.0898100172712</v>
      </c>
      <c r="L22" s="37" t="s">
        <v>356</v>
      </c>
      <c r="M22" s="38">
        <f>H22*0.04</f>
        <v>0</v>
      </c>
      <c r="N22" s="32">
        <v>47.8544591655131</v>
      </c>
      <c r="O22" s="39">
        <v>0</v>
      </c>
      <c r="P22" s="32">
        <f t="shared" si="0"/>
        <v>-47.8544591655131</v>
      </c>
      <c r="Q22" s="32">
        <v>0</v>
      </c>
      <c r="R22" s="37" t="s">
        <v>356</v>
      </c>
      <c r="S22" s="38">
        <f t="shared" si="6"/>
        <v>0</v>
      </c>
      <c r="T22" s="32">
        <v>12.5861121430235</v>
      </c>
      <c r="U22" s="42">
        <v>0</v>
      </c>
      <c r="V22" s="42">
        <v>0</v>
      </c>
      <c r="W22" s="42">
        <v>0</v>
      </c>
      <c r="X22" s="42">
        <f t="shared" si="1"/>
        <v>0</v>
      </c>
      <c r="Y22" s="42">
        <f t="shared" si="2"/>
        <v>-12.5861121430235</v>
      </c>
      <c r="Z22" s="45" t="s">
        <v>356</v>
      </c>
      <c r="AA22" s="46">
        <f>V22*0.02</f>
        <v>0</v>
      </c>
      <c r="AB22" s="47">
        <f t="shared" si="3"/>
        <v>0</v>
      </c>
    </row>
    <row r="23" spans="1:28">
      <c r="A23" s="17">
        <v>22</v>
      </c>
      <c r="B23" s="17">
        <v>513</v>
      </c>
      <c r="C23" s="17" t="s">
        <v>232</v>
      </c>
      <c r="D23" s="17" t="s">
        <v>208</v>
      </c>
      <c r="E23" s="31">
        <v>0.0106200168699235</v>
      </c>
      <c r="F23" s="32">
        <v>36.873920552677</v>
      </c>
      <c r="G23" s="32">
        <v>14</v>
      </c>
      <c r="H23" s="32">
        <v>548.4</v>
      </c>
      <c r="I23" s="32">
        <v>35</v>
      </c>
      <c r="J23" s="32">
        <v>49</v>
      </c>
      <c r="K23" s="32">
        <v>12.126079447323</v>
      </c>
      <c r="L23" s="37" t="s">
        <v>357</v>
      </c>
      <c r="M23" s="38">
        <f>H23*0.06</f>
        <v>32.904</v>
      </c>
      <c r="N23" s="32">
        <v>53.3913387383824</v>
      </c>
      <c r="O23" s="39">
        <v>49</v>
      </c>
      <c r="P23" s="32">
        <f t="shared" si="0"/>
        <v>-4.3913387383824</v>
      </c>
      <c r="Q23" s="32">
        <f>VLOOKUP(B:B,[6]Sheet1!$A$1:$C$65536,3,0)</f>
        <v>1363.62</v>
      </c>
      <c r="R23" s="37" t="s">
        <v>356</v>
      </c>
      <c r="S23" s="38">
        <f t="shared" si="6"/>
        <v>54.5448</v>
      </c>
      <c r="T23" s="32">
        <v>27.8456842329394</v>
      </c>
      <c r="U23" s="42">
        <v>27</v>
      </c>
      <c r="V23" s="42">
        <v>2508</v>
      </c>
      <c r="W23" s="42">
        <v>36</v>
      </c>
      <c r="X23" s="42">
        <f t="shared" si="1"/>
        <v>63</v>
      </c>
      <c r="Y23" s="42">
        <f t="shared" si="2"/>
        <v>35.1543157670606</v>
      </c>
      <c r="Z23" s="45" t="s">
        <v>357</v>
      </c>
      <c r="AA23" s="46">
        <f>V23*0.03</f>
        <v>75.24</v>
      </c>
      <c r="AB23" s="47">
        <f t="shared" si="3"/>
        <v>163</v>
      </c>
    </row>
    <row r="24" spans="1:28">
      <c r="A24" s="17">
        <v>23</v>
      </c>
      <c r="B24" s="17">
        <v>379</v>
      </c>
      <c r="C24" s="17" t="s">
        <v>229</v>
      </c>
      <c r="D24" s="17" t="s">
        <v>208</v>
      </c>
      <c r="E24" s="31">
        <v>0.00923358579966127</v>
      </c>
      <c r="F24" s="32">
        <v>27.2020725388601</v>
      </c>
      <c r="G24" s="32">
        <v>6</v>
      </c>
      <c r="H24" s="32">
        <v>223.9</v>
      </c>
      <c r="I24" s="32">
        <v>11</v>
      </c>
      <c r="J24" s="32">
        <v>17</v>
      </c>
      <c r="K24" s="32">
        <v>-10.2020725388601</v>
      </c>
      <c r="L24" s="37" t="s">
        <v>356</v>
      </c>
      <c r="M24" s="38">
        <f t="shared" ref="M24:M31" si="7">H24*0.04</f>
        <v>8.956</v>
      </c>
      <c r="N24" s="32">
        <v>44.6905279810164</v>
      </c>
      <c r="O24" s="39">
        <v>36</v>
      </c>
      <c r="P24" s="32">
        <f t="shared" si="0"/>
        <v>-8.6905279810164</v>
      </c>
      <c r="Q24" s="32">
        <f>VLOOKUP(B:B,[6]Sheet1!$A$1:$C$65536,3,0)</f>
        <v>908.81</v>
      </c>
      <c r="R24" s="37" t="s">
        <v>356</v>
      </c>
      <c r="S24" s="38">
        <f t="shared" si="6"/>
        <v>36.3524</v>
      </c>
      <c r="T24" s="32">
        <v>24.2104619667119</v>
      </c>
      <c r="U24" s="42">
        <v>19</v>
      </c>
      <c r="V24" s="42">
        <v>1848.02</v>
      </c>
      <c r="W24" s="42">
        <v>20</v>
      </c>
      <c r="X24" s="42">
        <f t="shared" si="1"/>
        <v>39</v>
      </c>
      <c r="Y24" s="42">
        <f t="shared" si="2"/>
        <v>14.7895380332881</v>
      </c>
      <c r="Z24" s="45" t="s">
        <v>357</v>
      </c>
      <c r="AA24" s="46">
        <f>V24*0.03</f>
        <v>55.4406</v>
      </c>
      <c r="AB24" s="47">
        <f t="shared" si="3"/>
        <v>101</v>
      </c>
    </row>
    <row r="25" spans="1:28">
      <c r="A25" s="17">
        <v>24</v>
      </c>
      <c r="B25" s="17">
        <v>365</v>
      </c>
      <c r="C25" s="17" t="s">
        <v>226</v>
      </c>
      <c r="D25" s="17" t="s">
        <v>208</v>
      </c>
      <c r="E25" s="31">
        <v>0.0135432684451097</v>
      </c>
      <c r="F25" s="32">
        <v>47.7547495682211</v>
      </c>
      <c r="G25" s="32">
        <v>7</v>
      </c>
      <c r="H25" s="32">
        <v>273.8</v>
      </c>
      <c r="I25" s="32">
        <v>24</v>
      </c>
      <c r="J25" s="32">
        <v>31</v>
      </c>
      <c r="K25" s="32">
        <v>-16.7547495682211</v>
      </c>
      <c r="L25" s="37" t="s">
        <v>356</v>
      </c>
      <c r="M25" s="38">
        <f t="shared" si="7"/>
        <v>10.952</v>
      </c>
      <c r="N25" s="32">
        <v>69.6064860589282</v>
      </c>
      <c r="O25" s="39">
        <v>34</v>
      </c>
      <c r="P25" s="32">
        <f t="shared" si="0"/>
        <v>-35.6064860589282</v>
      </c>
      <c r="Q25" s="32">
        <f>VLOOKUP(B:B,[6]Sheet1!$A$1:$C$65536,3,0)</f>
        <v>1084.31</v>
      </c>
      <c r="R25" s="37" t="s">
        <v>356</v>
      </c>
      <c r="S25" s="38">
        <f t="shared" si="6"/>
        <v>43.3724</v>
      </c>
      <c r="T25" s="32">
        <v>35.5104498630776</v>
      </c>
      <c r="U25" s="42">
        <v>12</v>
      </c>
      <c r="V25" s="42">
        <v>1056</v>
      </c>
      <c r="W25" s="42">
        <v>8</v>
      </c>
      <c r="X25" s="42">
        <f t="shared" si="1"/>
        <v>20</v>
      </c>
      <c r="Y25" s="42">
        <f t="shared" si="2"/>
        <v>-15.5104498630776</v>
      </c>
      <c r="Z25" s="45" t="s">
        <v>356</v>
      </c>
      <c r="AA25" s="46">
        <f>V25*0.02</f>
        <v>21.12</v>
      </c>
      <c r="AB25" s="47">
        <f t="shared" si="3"/>
        <v>75</v>
      </c>
    </row>
    <row r="26" spans="1:28">
      <c r="A26" s="17">
        <v>25</v>
      </c>
      <c r="B26" s="17">
        <v>359</v>
      </c>
      <c r="C26" s="17" t="s">
        <v>252</v>
      </c>
      <c r="D26" s="17" t="s">
        <v>208</v>
      </c>
      <c r="E26" s="31">
        <v>0.00624453651177482</v>
      </c>
      <c r="F26" s="32">
        <v>25.3886010362694</v>
      </c>
      <c r="G26" s="32">
        <v>9</v>
      </c>
      <c r="H26" s="32">
        <v>310.85</v>
      </c>
      <c r="I26" s="32">
        <v>14</v>
      </c>
      <c r="J26" s="32">
        <v>23</v>
      </c>
      <c r="K26" s="32">
        <v>-2.3886010362694</v>
      </c>
      <c r="L26" s="37" t="s">
        <v>356</v>
      </c>
      <c r="M26" s="38">
        <f t="shared" si="7"/>
        <v>12.434</v>
      </c>
      <c r="N26" s="32">
        <v>54.9733043306308</v>
      </c>
      <c r="O26" s="39">
        <v>43</v>
      </c>
      <c r="P26" s="32">
        <f t="shared" si="0"/>
        <v>-11.9733043306308</v>
      </c>
      <c r="Q26" s="32">
        <f>VLOOKUP(B:B,[6]Sheet1!$A$1:$C$65536,3,0)</f>
        <v>1141.35</v>
      </c>
      <c r="R26" s="37" t="s">
        <v>356</v>
      </c>
      <c r="S26" s="38">
        <f t="shared" si="6"/>
        <v>45.654</v>
      </c>
      <c r="T26" s="32">
        <v>16.3731747338736</v>
      </c>
      <c r="U26" s="42">
        <v>12</v>
      </c>
      <c r="V26" s="42">
        <v>1056</v>
      </c>
      <c r="W26" s="42">
        <v>20</v>
      </c>
      <c r="X26" s="42">
        <f t="shared" si="1"/>
        <v>32</v>
      </c>
      <c r="Y26" s="42">
        <f t="shared" si="2"/>
        <v>15.6268252661264</v>
      </c>
      <c r="Z26" s="45" t="s">
        <v>357</v>
      </c>
      <c r="AA26" s="46">
        <f>V26*0.03</f>
        <v>31.68</v>
      </c>
      <c r="AB26" s="47">
        <f t="shared" si="3"/>
        <v>90</v>
      </c>
    </row>
    <row r="27" spans="1:28">
      <c r="A27" s="17">
        <v>26</v>
      </c>
      <c r="B27" s="17">
        <v>357</v>
      </c>
      <c r="C27" s="17" t="s">
        <v>224</v>
      </c>
      <c r="D27" s="17" t="s">
        <v>208</v>
      </c>
      <c r="E27" s="31">
        <v>0.0102778355088689</v>
      </c>
      <c r="F27" s="32">
        <v>27.2020725388601</v>
      </c>
      <c r="G27" s="32">
        <v>7</v>
      </c>
      <c r="H27" s="32">
        <v>234.6</v>
      </c>
      <c r="I27" s="32">
        <v>15</v>
      </c>
      <c r="J27" s="32">
        <v>22</v>
      </c>
      <c r="K27" s="32">
        <v>-5.2020725388601</v>
      </c>
      <c r="L27" s="37" t="s">
        <v>356</v>
      </c>
      <c r="M27" s="38">
        <f t="shared" si="7"/>
        <v>9.384</v>
      </c>
      <c r="N27" s="32">
        <v>34.8032430294641</v>
      </c>
      <c r="O27" s="39">
        <v>10</v>
      </c>
      <c r="P27" s="32">
        <f t="shared" si="0"/>
        <v>-24.8032430294641</v>
      </c>
      <c r="Q27" s="32">
        <f>VLOOKUP(B:B,[6]Sheet1!$A$1:$C$65536,3,0)</f>
        <v>268.71</v>
      </c>
      <c r="R27" s="37" t="s">
        <v>356</v>
      </c>
      <c r="S27" s="38">
        <f t="shared" si="6"/>
        <v>10.7484</v>
      </c>
      <c r="T27" s="32">
        <v>26.9484847042543</v>
      </c>
      <c r="U27" s="42">
        <v>13</v>
      </c>
      <c r="V27" s="42">
        <v>1188</v>
      </c>
      <c r="W27" s="42">
        <v>1</v>
      </c>
      <c r="X27" s="42">
        <f t="shared" si="1"/>
        <v>14</v>
      </c>
      <c r="Y27" s="42">
        <f t="shared" si="2"/>
        <v>-12.9484847042543</v>
      </c>
      <c r="Z27" s="45" t="s">
        <v>356</v>
      </c>
      <c r="AA27" s="46">
        <f t="shared" ref="AA27:AA36" si="8">V27*0.02</f>
        <v>23.76</v>
      </c>
      <c r="AB27" s="47">
        <f t="shared" si="3"/>
        <v>44</v>
      </c>
    </row>
    <row r="28" spans="1:28">
      <c r="A28" s="17">
        <v>27</v>
      </c>
      <c r="B28" s="17">
        <v>347</v>
      </c>
      <c r="C28" s="17" t="s">
        <v>284</v>
      </c>
      <c r="D28" s="17" t="s">
        <v>208</v>
      </c>
      <c r="E28" s="31">
        <v>0.00603029334575388</v>
      </c>
      <c r="F28" s="32">
        <v>18.1347150259067</v>
      </c>
      <c r="G28" s="32">
        <v>5</v>
      </c>
      <c r="H28" s="32">
        <v>171.8</v>
      </c>
      <c r="I28" s="32">
        <v>9</v>
      </c>
      <c r="J28" s="32">
        <v>14</v>
      </c>
      <c r="K28" s="32">
        <v>-4.1347150259067</v>
      </c>
      <c r="L28" s="37" t="s">
        <v>356</v>
      </c>
      <c r="M28" s="38">
        <f t="shared" si="7"/>
        <v>6.872</v>
      </c>
      <c r="N28" s="32">
        <v>41.1311053984576</v>
      </c>
      <c r="O28" s="39">
        <v>16</v>
      </c>
      <c r="P28" s="32">
        <f t="shared" si="0"/>
        <v>-25.1311053984576</v>
      </c>
      <c r="Q28" s="32">
        <f>VLOOKUP(B:B,[6]Sheet1!$A$1:$C$65536,3,0)</f>
        <v>446.5</v>
      </c>
      <c r="R28" s="37" t="s">
        <v>356</v>
      </c>
      <c r="S28" s="38">
        <f t="shared" si="6"/>
        <v>17.86</v>
      </c>
      <c r="T28" s="32">
        <v>15.8114291525667</v>
      </c>
      <c r="U28" s="42">
        <v>3</v>
      </c>
      <c r="V28" s="42">
        <v>264</v>
      </c>
      <c r="W28" s="42">
        <v>2</v>
      </c>
      <c r="X28" s="42">
        <f t="shared" si="1"/>
        <v>5</v>
      </c>
      <c r="Y28" s="42">
        <f t="shared" si="2"/>
        <v>-10.8114291525667</v>
      </c>
      <c r="Z28" s="45" t="s">
        <v>356</v>
      </c>
      <c r="AA28" s="46">
        <f t="shared" si="8"/>
        <v>5.28</v>
      </c>
      <c r="AB28" s="47">
        <f t="shared" si="3"/>
        <v>30</v>
      </c>
    </row>
    <row r="29" spans="1:28">
      <c r="A29" s="17">
        <v>28</v>
      </c>
      <c r="B29" s="17">
        <v>343</v>
      </c>
      <c r="C29" s="17" t="s">
        <v>211</v>
      </c>
      <c r="D29" s="17" t="s">
        <v>208</v>
      </c>
      <c r="E29" s="31">
        <v>0.0250988642092153</v>
      </c>
      <c r="F29" s="32">
        <v>41.1053540587219</v>
      </c>
      <c r="G29" s="32">
        <v>4</v>
      </c>
      <c r="H29" s="32">
        <v>156.8</v>
      </c>
      <c r="I29" s="32">
        <v>19</v>
      </c>
      <c r="J29" s="32">
        <v>23</v>
      </c>
      <c r="K29" s="32">
        <v>-18.1053540587219</v>
      </c>
      <c r="L29" s="37" t="s">
        <v>356</v>
      </c>
      <c r="M29" s="38">
        <f t="shared" si="7"/>
        <v>6.272</v>
      </c>
      <c r="N29" s="32">
        <v>74.3523828356733</v>
      </c>
      <c r="O29" s="39">
        <v>31</v>
      </c>
      <c r="P29" s="32">
        <f t="shared" si="0"/>
        <v>-43.3523828356733</v>
      </c>
      <c r="Q29" s="32">
        <f>VLOOKUP(B:B,[6]Sheet1!$A$1:$C$65536,3,0)</f>
        <v>990.82</v>
      </c>
      <c r="R29" s="37" t="s">
        <v>356</v>
      </c>
      <c r="S29" s="38">
        <f t="shared" si="6"/>
        <v>39.6328</v>
      </c>
      <c r="T29" s="32">
        <v>65.8092219565625</v>
      </c>
      <c r="U29" s="42">
        <v>15</v>
      </c>
      <c r="V29" s="42">
        <v>1320</v>
      </c>
      <c r="W29" s="42">
        <v>13</v>
      </c>
      <c r="X29" s="42">
        <f t="shared" si="1"/>
        <v>28</v>
      </c>
      <c r="Y29" s="42">
        <f t="shared" si="2"/>
        <v>-37.8092219565625</v>
      </c>
      <c r="Z29" s="45" t="s">
        <v>356</v>
      </c>
      <c r="AA29" s="46">
        <f t="shared" si="8"/>
        <v>26.4</v>
      </c>
      <c r="AB29" s="47">
        <f t="shared" si="3"/>
        <v>72</v>
      </c>
    </row>
    <row r="30" spans="1:28">
      <c r="A30" s="17">
        <v>29</v>
      </c>
      <c r="B30" s="17">
        <v>339</v>
      </c>
      <c r="C30" s="17" t="s">
        <v>273</v>
      </c>
      <c r="D30" s="17" t="s">
        <v>208</v>
      </c>
      <c r="E30" s="31">
        <v>0.00516505455277419</v>
      </c>
      <c r="F30" s="32">
        <v>15.1122625215889</v>
      </c>
      <c r="G30" s="32">
        <v>2</v>
      </c>
      <c r="H30" s="32">
        <v>78</v>
      </c>
      <c r="I30" s="32">
        <v>10</v>
      </c>
      <c r="J30" s="32">
        <v>12</v>
      </c>
      <c r="K30" s="32">
        <v>-3.1122625215889</v>
      </c>
      <c r="L30" s="37" t="s">
        <v>356</v>
      </c>
      <c r="M30" s="38">
        <f t="shared" si="7"/>
        <v>3.12</v>
      </c>
      <c r="N30" s="32">
        <v>19.7745699031046</v>
      </c>
      <c r="O30" s="39">
        <v>11</v>
      </c>
      <c r="P30" s="32">
        <f t="shared" si="0"/>
        <v>-8.7745699031046</v>
      </c>
      <c r="Q30" s="32">
        <f>VLOOKUP(B:B,[6]Sheet1!$A$1:$C$65536,3,0)</f>
        <v>266.94</v>
      </c>
      <c r="R30" s="37" t="s">
        <v>356</v>
      </c>
      <c r="S30" s="38">
        <f t="shared" si="6"/>
        <v>10.6776</v>
      </c>
      <c r="T30" s="32">
        <v>13.5427730373739</v>
      </c>
      <c r="U30" s="42">
        <v>12</v>
      </c>
      <c r="V30" s="42">
        <v>1056</v>
      </c>
      <c r="W30" s="42">
        <v>1</v>
      </c>
      <c r="X30" s="42">
        <f t="shared" si="1"/>
        <v>13</v>
      </c>
      <c r="Y30" s="42">
        <f t="shared" si="2"/>
        <v>-0.542773037373925</v>
      </c>
      <c r="Z30" s="45" t="s">
        <v>356</v>
      </c>
      <c r="AA30" s="46">
        <f t="shared" si="8"/>
        <v>21.12</v>
      </c>
      <c r="AB30" s="47">
        <f t="shared" si="3"/>
        <v>35</v>
      </c>
    </row>
    <row r="31" spans="1:28">
      <c r="A31" s="17">
        <v>30</v>
      </c>
      <c r="B31" s="17">
        <v>311</v>
      </c>
      <c r="C31" s="17" t="s">
        <v>223</v>
      </c>
      <c r="D31" s="17" t="s">
        <v>208</v>
      </c>
      <c r="E31" s="31">
        <v>0.0181114410783482</v>
      </c>
      <c r="F31" s="32">
        <v>12.0898100172712</v>
      </c>
      <c r="G31" s="32">
        <v>0</v>
      </c>
      <c r="H31" s="32">
        <v>0</v>
      </c>
      <c r="I31" s="32">
        <v>4</v>
      </c>
      <c r="J31" s="32">
        <v>4</v>
      </c>
      <c r="K31" s="32">
        <v>-8.0898100172712</v>
      </c>
      <c r="L31" s="37" t="s">
        <v>356</v>
      </c>
      <c r="M31" s="38">
        <f t="shared" si="7"/>
        <v>0</v>
      </c>
      <c r="N31" s="32">
        <v>22.1475182914772</v>
      </c>
      <c r="O31" s="39">
        <v>18</v>
      </c>
      <c r="P31" s="32">
        <f t="shared" si="0"/>
        <v>-4.1475182914772</v>
      </c>
      <c r="Q31" s="32">
        <f>VLOOKUP(B:B,[6]Sheet1!$A$1:$C$65536,3,0)</f>
        <v>532.7</v>
      </c>
      <c r="R31" s="37" t="s">
        <v>356</v>
      </c>
      <c r="S31" s="38">
        <f t="shared" si="6"/>
        <v>21.308</v>
      </c>
      <c r="T31" s="32">
        <v>47.488198507429</v>
      </c>
      <c r="U31" s="42">
        <v>6</v>
      </c>
      <c r="V31" s="42">
        <v>528.01</v>
      </c>
      <c r="W31" s="42">
        <v>6</v>
      </c>
      <c r="X31" s="42">
        <f t="shared" si="1"/>
        <v>12</v>
      </c>
      <c r="Y31" s="42">
        <f t="shared" si="2"/>
        <v>-35.488198507429</v>
      </c>
      <c r="Z31" s="45" t="s">
        <v>356</v>
      </c>
      <c r="AA31" s="46">
        <f t="shared" si="8"/>
        <v>10.5602</v>
      </c>
      <c r="AB31" s="47">
        <f t="shared" si="3"/>
        <v>32</v>
      </c>
    </row>
    <row r="32" spans="1:28">
      <c r="A32" s="17">
        <v>31</v>
      </c>
      <c r="B32" s="17">
        <v>106066</v>
      </c>
      <c r="C32" s="17" t="s">
        <v>269</v>
      </c>
      <c r="D32" s="17" t="s">
        <v>270</v>
      </c>
      <c r="E32" s="31">
        <v>0.00711589299556003</v>
      </c>
      <c r="F32" s="32">
        <v>38.6873920552677</v>
      </c>
      <c r="G32" s="32">
        <v>11</v>
      </c>
      <c r="H32" s="32">
        <v>362.92</v>
      </c>
      <c r="I32" s="32">
        <v>35</v>
      </c>
      <c r="J32" s="32">
        <v>46</v>
      </c>
      <c r="K32" s="32">
        <v>7.3126079447323</v>
      </c>
      <c r="L32" s="37" t="s">
        <v>357</v>
      </c>
      <c r="M32" s="38">
        <f>H32*0.06</f>
        <v>21.7752</v>
      </c>
      <c r="N32" s="32">
        <v>50.6228989519478</v>
      </c>
      <c r="O32" s="39">
        <v>111</v>
      </c>
      <c r="P32" s="32">
        <f t="shared" si="0"/>
        <v>60.3771010480522</v>
      </c>
      <c r="Q32" s="32">
        <f>VLOOKUP(B:B,[6]Sheet1!$A$1:$C$65536,3,0)</f>
        <v>2869.23</v>
      </c>
      <c r="R32" s="37" t="s">
        <v>357</v>
      </c>
      <c r="S32" s="38">
        <f>Q32*0.06</f>
        <v>172.1538</v>
      </c>
      <c r="T32" s="32">
        <v>18.6578714343584</v>
      </c>
      <c r="U32" s="42">
        <v>3</v>
      </c>
      <c r="V32" s="42">
        <v>264</v>
      </c>
      <c r="W32" s="42">
        <v>7</v>
      </c>
      <c r="X32" s="42">
        <f t="shared" si="1"/>
        <v>10</v>
      </c>
      <c r="Y32" s="42">
        <f t="shared" si="2"/>
        <v>-8.6578714343584</v>
      </c>
      <c r="Z32" s="45" t="s">
        <v>356</v>
      </c>
      <c r="AA32" s="46">
        <f t="shared" si="8"/>
        <v>5.28</v>
      </c>
      <c r="AB32" s="47">
        <f t="shared" si="3"/>
        <v>199</v>
      </c>
    </row>
    <row r="33" spans="1:28">
      <c r="A33" s="17">
        <v>32</v>
      </c>
      <c r="B33" s="17">
        <v>307</v>
      </c>
      <c r="C33" s="17" t="s">
        <v>328</v>
      </c>
      <c r="D33" s="17" t="s">
        <v>270</v>
      </c>
      <c r="E33" s="31">
        <v>0.0693676609734082</v>
      </c>
      <c r="F33" s="32">
        <v>114.248704663212</v>
      </c>
      <c r="G33" s="32">
        <v>27</v>
      </c>
      <c r="H33" s="32">
        <v>1023.6</v>
      </c>
      <c r="I33" s="32">
        <v>115</v>
      </c>
      <c r="J33" s="32">
        <v>142</v>
      </c>
      <c r="K33" s="32">
        <v>27.751295336788</v>
      </c>
      <c r="L33" s="37" t="s">
        <v>357</v>
      </c>
      <c r="M33" s="38">
        <f>H33*0.06</f>
        <v>61.416</v>
      </c>
      <c r="N33" s="32">
        <v>188.649396875618</v>
      </c>
      <c r="O33" s="39">
        <v>144</v>
      </c>
      <c r="P33" s="32">
        <f t="shared" si="0"/>
        <v>-44.649396875618</v>
      </c>
      <c r="Q33" s="32">
        <f>VLOOKUP(B:B,[6]Sheet1!$A$1:$C$65536,3,0)</f>
        <v>3746.12</v>
      </c>
      <c r="R33" s="37" t="s">
        <v>356</v>
      </c>
      <c r="S33" s="38">
        <f>Q33*0.04</f>
        <v>149.8448</v>
      </c>
      <c r="T33" s="32">
        <v>181.882007072276</v>
      </c>
      <c r="U33" s="42">
        <v>52</v>
      </c>
      <c r="V33" s="42">
        <v>4620</v>
      </c>
      <c r="W33" s="42">
        <v>29</v>
      </c>
      <c r="X33" s="42">
        <f t="shared" si="1"/>
        <v>81</v>
      </c>
      <c r="Y33" s="42">
        <f t="shared" si="2"/>
        <v>-100.882007072276</v>
      </c>
      <c r="Z33" s="45" t="s">
        <v>356</v>
      </c>
      <c r="AA33" s="46">
        <f t="shared" si="8"/>
        <v>92.4</v>
      </c>
      <c r="AB33" s="47">
        <f t="shared" si="3"/>
        <v>304</v>
      </c>
    </row>
    <row r="34" spans="1:28">
      <c r="A34" s="17">
        <v>33</v>
      </c>
      <c r="B34" s="34">
        <v>106568</v>
      </c>
      <c r="C34" s="17" t="s">
        <v>309</v>
      </c>
      <c r="D34" s="17" t="s">
        <v>210</v>
      </c>
      <c r="E34" s="31">
        <v>0.00253285660298165</v>
      </c>
      <c r="F34" s="32">
        <v>12.0898100172712</v>
      </c>
      <c r="G34" s="32">
        <v>2</v>
      </c>
      <c r="H34" s="32">
        <v>72.95</v>
      </c>
      <c r="I34" s="32">
        <v>5</v>
      </c>
      <c r="J34" s="32">
        <v>7</v>
      </c>
      <c r="K34" s="32">
        <v>-5.0898100172712</v>
      </c>
      <c r="L34" s="37" t="s">
        <v>356</v>
      </c>
      <c r="M34" s="38">
        <f>H34*0.04</f>
        <v>2.918</v>
      </c>
      <c r="N34" s="32">
        <v>10.6782677476765</v>
      </c>
      <c r="O34" s="39">
        <v>6</v>
      </c>
      <c r="P34" s="32">
        <f t="shared" si="0"/>
        <v>-4.6782677476765</v>
      </c>
      <c r="Q34" s="32">
        <f>VLOOKUP(B:B,[6]Sheet1!$A$1:$C$65536,3,0)</f>
        <v>177.36</v>
      </c>
      <c r="R34" s="37" t="s">
        <v>356</v>
      </c>
      <c r="S34" s="38">
        <f>Q34*0.04</f>
        <v>7.0944</v>
      </c>
      <c r="T34" s="32">
        <v>6.64115001301789</v>
      </c>
      <c r="U34" s="42">
        <v>0</v>
      </c>
      <c r="V34" s="42">
        <v>0</v>
      </c>
      <c r="W34" s="42">
        <v>0</v>
      </c>
      <c r="X34" s="42">
        <f t="shared" si="1"/>
        <v>0</v>
      </c>
      <c r="Y34" s="42">
        <f t="shared" si="2"/>
        <v>-6.64115001301789</v>
      </c>
      <c r="Z34" s="45" t="s">
        <v>356</v>
      </c>
      <c r="AA34" s="46">
        <f t="shared" si="8"/>
        <v>0</v>
      </c>
      <c r="AB34" s="47">
        <f t="shared" si="3"/>
        <v>10</v>
      </c>
    </row>
    <row r="35" spans="1:28">
      <c r="A35" s="17">
        <v>34</v>
      </c>
      <c r="B35" s="34">
        <v>106485</v>
      </c>
      <c r="C35" s="17" t="s">
        <v>325</v>
      </c>
      <c r="D35" s="17" t="s">
        <v>210</v>
      </c>
      <c r="E35" s="31">
        <v>0.00251369227245949</v>
      </c>
      <c r="F35" s="32">
        <v>9.06735751295337</v>
      </c>
      <c r="G35" s="32">
        <v>0</v>
      </c>
      <c r="H35" s="32">
        <v>0</v>
      </c>
      <c r="I35" s="32">
        <v>9</v>
      </c>
      <c r="J35" s="32">
        <v>9</v>
      </c>
      <c r="K35" s="32">
        <v>-0.0673575129533699</v>
      </c>
      <c r="L35" s="37" t="s">
        <v>356</v>
      </c>
      <c r="M35" s="38">
        <f>H35*0.04</f>
        <v>0</v>
      </c>
      <c r="N35" s="32">
        <v>10.6782677476765</v>
      </c>
      <c r="O35" s="39">
        <v>10</v>
      </c>
      <c r="P35" s="32">
        <f t="shared" ref="P35:P66" si="9">O35-N35</f>
        <v>-0.6782677476765</v>
      </c>
      <c r="Q35" s="32">
        <f>VLOOKUP(B:B,[6]Sheet1!$A$1:$C$65536,3,0)</f>
        <v>286.81</v>
      </c>
      <c r="R35" s="37" t="s">
        <v>356</v>
      </c>
      <c r="S35" s="38">
        <f>Q35*0.04</f>
        <v>11.4724</v>
      </c>
      <c r="T35" s="32">
        <v>6.59090113838878</v>
      </c>
      <c r="U35" s="42">
        <v>3</v>
      </c>
      <c r="V35" s="42">
        <v>264</v>
      </c>
      <c r="W35" s="42">
        <v>0</v>
      </c>
      <c r="X35" s="42">
        <f t="shared" ref="X35:X66" si="10">W35+U35</f>
        <v>3</v>
      </c>
      <c r="Y35" s="42">
        <f t="shared" ref="Y35:Y66" si="11">X35-T35</f>
        <v>-3.59090113838878</v>
      </c>
      <c r="Z35" s="45" t="s">
        <v>356</v>
      </c>
      <c r="AA35" s="46">
        <f t="shared" si="8"/>
        <v>5.28</v>
      </c>
      <c r="AB35" s="47">
        <f t="shared" ref="AB35:AB66" si="12">ROUND(M35+S35+AA35,0)</f>
        <v>17</v>
      </c>
    </row>
    <row r="36" spans="1:28">
      <c r="A36" s="17">
        <v>35</v>
      </c>
      <c r="B36" s="17">
        <v>105910</v>
      </c>
      <c r="C36" s="17" t="s">
        <v>324</v>
      </c>
      <c r="D36" s="17" t="s">
        <v>210</v>
      </c>
      <c r="E36" s="31">
        <v>0.0027387675406355</v>
      </c>
      <c r="F36" s="32">
        <v>9.06735751295337</v>
      </c>
      <c r="G36" s="32">
        <v>0</v>
      </c>
      <c r="H36" s="32">
        <v>0</v>
      </c>
      <c r="I36" s="32">
        <v>6</v>
      </c>
      <c r="J36" s="32">
        <v>6</v>
      </c>
      <c r="K36" s="32">
        <v>-3.06735751295337</v>
      </c>
      <c r="L36" s="37" t="s">
        <v>356</v>
      </c>
      <c r="M36" s="38">
        <f>H36*0.04</f>
        <v>0</v>
      </c>
      <c r="N36" s="32">
        <v>13.8421989321732</v>
      </c>
      <c r="O36" s="39">
        <v>5</v>
      </c>
      <c r="P36" s="32">
        <f t="shared" si="9"/>
        <v>-8.8421989321732</v>
      </c>
      <c r="Q36" s="32">
        <f>VLOOKUP(B:B,[6]Sheet1!$A$1:$C$65536,3,0)</f>
        <v>139.75</v>
      </c>
      <c r="R36" s="37" t="s">
        <v>356</v>
      </c>
      <c r="S36" s="38">
        <f>Q36*0.04</f>
        <v>5.59</v>
      </c>
      <c r="T36" s="32">
        <v>7.18104849154628</v>
      </c>
      <c r="U36" s="42">
        <v>0</v>
      </c>
      <c r="V36" s="42">
        <v>0</v>
      </c>
      <c r="W36" s="42">
        <v>2</v>
      </c>
      <c r="X36" s="42">
        <f t="shared" si="10"/>
        <v>2</v>
      </c>
      <c r="Y36" s="42">
        <f t="shared" si="11"/>
        <v>-5.18104849154628</v>
      </c>
      <c r="Z36" s="45" t="s">
        <v>356</v>
      </c>
      <c r="AA36" s="46">
        <f t="shared" si="8"/>
        <v>0</v>
      </c>
      <c r="AB36" s="47">
        <f t="shared" si="12"/>
        <v>6</v>
      </c>
    </row>
    <row r="37" spans="1:28">
      <c r="A37" s="17">
        <v>36</v>
      </c>
      <c r="B37" s="17">
        <v>105751</v>
      </c>
      <c r="C37" s="17" t="s">
        <v>289</v>
      </c>
      <c r="D37" s="17" t="s">
        <v>210</v>
      </c>
      <c r="E37" s="31">
        <v>0.00622738924151221</v>
      </c>
      <c r="F37" s="32">
        <v>18.7392055267703</v>
      </c>
      <c r="G37" s="32">
        <v>5</v>
      </c>
      <c r="H37" s="32">
        <v>179.05</v>
      </c>
      <c r="I37" s="32">
        <v>14</v>
      </c>
      <c r="J37" s="32">
        <v>19</v>
      </c>
      <c r="K37" s="32">
        <v>0.260794473229701</v>
      </c>
      <c r="L37" s="37" t="s">
        <v>357</v>
      </c>
      <c r="M37" s="38">
        <f>H37*0.06</f>
        <v>10.743</v>
      </c>
      <c r="N37" s="32">
        <v>32.0348032430295</v>
      </c>
      <c r="O37" s="39">
        <v>24</v>
      </c>
      <c r="P37" s="32">
        <f t="shared" si="9"/>
        <v>-8.0348032430295</v>
      </c>
      <c r="Q37" s="32">
        <f>VLOOKUP(B:B,[6]Sheet1!$A$1:$C$65536,3,0)</f>
        <v>703.39</v>
      </c>
      <c r="R37" s="37" t="s">
        <v>356</v>
      </c>
      <c r="S37" s="38">
        <f>Q37*0.04</f>
        <v>28.1356</v>
      </c>
      <c r="T37" s="32">
        <v>16.328214591245</v>
      </c>
      <c r="U37" s="42">
        <v>18</v>
      </c>
      <c r="V37" s="42">
        <v>1716</v>
      </c>
      <c r="W37" s="42">
        <v>12</v>
      </c>
      <c r="X37" s="42">
        <f t="shared" si="10"/>
        <v>30</v>
      </c>
      <c r="Y37" s="42">
        <f t="shared" si="11"/>
        <v>13.671785408755</v>
      </c>
      <c r="Z37" s="45" t="s">
        <v>357</v>
      </c>
      <c r="AA37" s="46">
        <f>V37*0.03</f>
        <v>51.48</v>
      </c>
      <c r="AB37" s="47">
        <f t="shared" si="12"/>
        <v>90</v>
      </c>
    </row>
    <row r="38" spans="1:28">
      <c r="A38" s="17">
        <v>37</v>
      </c>
      <c r="B38" s="17">
        <v>105396</v>
      </c>
      <c r="C38" s="17" t="s">
        <v>323</v>
      </c>
      <c r="D38" s="17" t="s">
        <v>210</v>
      </c>
      <c r="E38" s="31">
        <v>0.00391826703172028</v>
      </c>
      <c r="F38" s="32">
        <v>9.06735751295337</v>
      </c>
      <c r="G38" s="32">
        <v>2</v>
      </c>
      <c r="H38" s="32">
        <v>72.95</v>
      </c>
      <c r="I38" s="32">
        <v>7</v>
      </c>
      <c r="J38" s="32">
        <v>9</v>
      </c>
      <c r="K38" s="32">
        <v>-0.0673575129533699</v>
      </c>
      <c r="L38" s="37" t="s">
        <v>356</v>
      </c>
      <c r="M38" s="38">
        <f>H38*0.04</f>
        <v>2.918</v>
      </c>
      <c r="N38" s="32">
        <v>19.7745699031046</v>
      </c>
      <c r="O38" s="39">
        <v>42</v>
      </c>
      <c r="P38" s="32">
        <f t="shared" si="9"/>
        <v>22.2254300968954</v>
      </c>
      <c r="Q38" s="32">
        <f>VLOOKUP(B:B,[6]Sheet1!$A$1:$C$65536,3,0)</f>
        <v>1212.85</v>
      </c>
      <c r="R38" s="37" t="s">
        <v>357</v>
      </c>
      <c r="S38" s="38">
        <f>Q38*0.06</f>
        <v>72.771</v>
      </c>
      <c r="T38" s="32">
        <v>10.2736961571706</v>
      </c>
      <c r="U38" s="42">
        <v>1</v>
      </c>
      <c r="V38" s="42">
        <v>132</v>
      </c>
      <c r="W38" s="42">
        <v>8</v>
      </c>
      <c r="X38" s="42">
        <f t="shared" si="10"/>
        <v>9</v>
      </c>
      <c r="Y38" s="42">
        <f t="shared" si="11"/>
        <v>-1.27369615717057</v>
      </c>
      <c r="Z38" s="45" t="s">
        <v>356</v>
      </c>
      <c r="AA38" s="46">
        <f>V38*0.02</f>
        <v>2.64</v>
      </c>
      <c r="AB38" s="47">
        <f t="shared" si="12"/>
        <v>78</v>
      </c>
    </row>
    <row r="39" spans="1:28">
      <c r="A39" s="17">
        <v>38</v>
      </c>
      <c r="B39" s="17">
        <v>104430</v>
      </c>
      <c r="C39" s="17" t="s">
        <v>322</v>
      </c>
      <c r="D39" s="17" t="s">
        <v>210</v>
      </c>
      <c r="E39" s="31">
        <v>0.00359181282868775</v>
      </c>
      <c r="F39" s="32">
        <v>14.5077720207254</v>
      </c>
      <c r="G39" s="32">
        <v>1</v>
      </c>
      <c r="H39" s="32">
        <v>39</v>
      </c>
      <c r="I39" s="32">
        <v>24</v>
      </c>
      <c r="J39" s="32">
        <v>25</v>
      </c>
      <c r="K39" s="32">
        <v>10.4922279792746</v>
      </c>
      <c r="L39" s="37" t="s">
        <v>357</v>
      </c>
      <c r="M39" s="38">
        <f>H39*0.06</f>
        <v>2.34</v>
      </c>
      <c r="N39" s="32">
        <v>17.00613011667</v>
      </c>
      <c r="O39" s="39">
        <v>24</v>
      </c>
      <c r="P39" s="32">
        <f t="shared" si="9"/>
        <v>6.99386988333</v>
      </c>
      <c r="Q39" s="32">
        <f>VLOOKUP(B:B,[6]Sheet1!$A$1:$C$65536,3,0)</f>
        <v>632.28</v>
      </c>
      <c r="R39" s="37" t="s">
        <v>357</v>
      </c>
      <c r="S39" s="38">
        <f>Q39*0.06</f>
        <v>37.9368</v>
      </c>
      <c r="T39" s="32">
        <v>9.41773323681928</v>
      </c>
      <c r="U39" s="42">
        <v>0</v>
      </c>
      <c r="V39" s="42">
        <v>0</v>
      </c>
      <c r="W39" s="42">
        <v>21</v>
      </c>
      <c r="X39" s="42">
        <f t="shared" si="10"/>
        <v>21</v>
      </c>
      <c r="Y39" s="42">
        <f t="shared" si="11"/>
        <v>11.5822667631807</v>
      </c>
      <c r="Z39" s="45" t="s">
        <v>357</v>
      </c>
      <c r="AA39" s="46">
        <f>V39*0.03</f>
        <v>0</v>
      </c>
      <c r="AB39" s="47">
        <f t="shared" si="12"/>
        <v>40</v>
      </c>
    </row>
    <row r="40" spans="1:28">
      <c r="A40" s="17">
        <v>39</v>
      </c>
      <c r="B40" s="17">
        <v>103639</v>
      </c>
      <c r="C40" s="17" t="s">
        <v>267</v>
      </c>
      <c r="D40" s="17" t="s">
        <v>210</v>
      </c>
      <c r="E40" s="31">
        <v>0.00760622297814873</v>
      </c>
      <c r="F40" s="32">
        <v>22.9706390328152</v>
      </c>
      <c r="G40" s="32">
        <v>7</v>
      </c>
      <c r="H40" s="32">
        <v>273</v>
      </c>
      <c r="I40" s="32">
        <v>11</v>
      </c>
      <c r="J40" s="32">
        <v>18</v>
      </c>
      <c r="K40" s="32">
        <v>-4.9706390328152</v>
      </c>
      <c r="L40" s="37" t="s">
        <v>356</v>
      </c>
      <c r="M40" s="38">
        <f>H40*0.04</f>
        <v>10.92</v>
      </c>
      <c r="N40" s="32">
        <v>38.758157010085</v>
      </c>
      <c r="O40" s="39">
        <v>32</v>
      </c>
      <c r="P40" s="32">
        <f t="shared" si="9"/>
        <v>-6.758157010085</v>
      </c>
      <c r="Q40" s="32">
        <f>VLOOKUP(B:B,[6]Sheet1!$A$1:$C$65536,3,0)</f>
        <v>836.84</v>
      </c>
      <c r="R40" s="37" t="s">
        <v>356</v>
      </c>
      <c r="S40" s="38">
        <f>Q40*0.04</f>
        <v>33.4736</v>
      </c>
      <c r="T40" s="32">
        <v>19.943516648706</v>
      </c>
      <c r="U40" s="42">
        <v>7</v>
      </c>
      <c r="V40" s="42">
        <v>660</v>
      </c>
      <c r="W40" s="42">
        <v>26</v>
      </c>
      <c r="X40" s="42">
        <f t="shared" si="10"/>
        <v>33</v>
      </c>
      <c r="Y40" s="42">
        <f t="shared" si="11"/>
        <v>13.056483351294</v>
      </c>
      <c r="Z40" s="45" t="s">
        <v>357</v>
      </c>
      <c r="AA40" s="46">
        <f>V40*0.03</f>
        <v>19.8</v>
      </c>
      <c r="AB40" s="47">
        <f t="shared" si="12"/>
        <v>64</v>
      </c>
    </row>
    <row r="41" spans="1:28">
      <c r="A41" s="17">
        <v>40</v>
      </c>
      <c r="B41" s="17">
        <v>753</v>
      </c>
      <c r="C41" s="17" t="s">
        <v>320</v>
      </c>
      <c r="D41" s="17" t="s">
        <v>210</v>
      </c>
      <c r="E41" s="31">
        <v>0.00358211303921248</v>
      </c>
      <c r="F41" s="32">
        <v>9.06735751295337</v>
      </c>
      <c r="G41" s="32">
        <v>2</v>
      </c>
      <c r="H41" s="32">
        <v>78</v>
      </c>
      <c r="I41" s="32">
        <v>7</v>
      </c>
      <c r="J41" s="32">
        <v>9</v>
      </c>
      <c r="K41" s="32">
        <v>-0.0673575129533699</v>
      </c>
      <c r="L41" s="37" t="s">
        <v>356</v>
      </c>
      <c r="M41" s="38">
        <f>H41*0.04</f>
        <v>3.12</v>
      </c>
      <c r="N41" s="32">
        <v>13.4467075341111</v>
      </c>
      <c r="O41" s="39">
        <v>12</v>
      </c>
      <c r="P41" s="32">
        <f t="shared" si="9"/>
        <v>-1.4467075341111</v>
      </c>
      <c r="Q41" s="32">
        <f>VLOOKUP(B:B,[6]Sheet1!$A$1:$C$65536,3,0)</f>
        <v>372.59</v>
      </c>
      <c r="R41" s="37" t="s">
        <v>356</v>
      </c>
      <c r="S41" s="38">
        <f>Q41*0.04</f>
        <v>14.9036</v>
      </c>
      <c r="T41" s="32">
        <v>9.39230038881512</v>
      </c>
      <c r="U41" s="42">
        <v>2</v>
      </c>
      <c r="V41" s="42">
        <v>264</v>
      </c>
      <c r="W41" s="42">
        <v>0</v>
      </c>
      <c r="X41" s="42">
        <f t="shared" si="10"/>
        <v>2</v>
      </c>
      <c r="Y41" s="42">
        <f t="shared" si="11"/>
        <v>-7.39230038881512</v>
      </c>
      <c r="Z41" s="45" t="s">
        <v>356</v>
      </c>
      <c r="AA41" s="46">
        <f>V41*0.02</f>
        <v>5.28</v>
      </c>
      <c r="AB41" s="47">
        <f t="shared" si="12"/>
        <v>23</v>
      </c>
    </row>
    <row r="42" spans="1:28">
      <c r="A42" s="17">
        <v>41</v>
      </c>
      <c r="B42" s="17">
        <v>750</v>
      </c>
      <c r="C42" s="17" t="s">
        <v>209</v>
      </c>
      <c r="D42" s="17" t="s">
        <v>210</v>
      </c>
      <c r="E42" s="31">
        <v>0.0320773199820142</v>
      </c>
      <c r="F42" s="32">
        <v>87.6511226252159</v>
      </c>
      <c r="G42" s="32">
        <v>15</v>
      </c>
      <c r="H42" s="32">
        <v>588.2</v>
      </c>
      <c r="I42" s="32">
        <v>83</v>
      </c>
      <c r="J42" s="32">
        <v>98</v>
      </c>
      <c r="K42" s="32">
        <v>10.3488773747841</v>
      </c>
      <c r="L42" s="37" t="s">
        <v>357</v>
      </c>
      <c r="M42" s="38">
        <f>H42*0.06</f>
        <v>35.292</v>
      </c>
      <c r="N42" s="32">
        <v>140.003954913981</v>
      </c>
      <c r="O42" s="39">
        <v>171</v>
      </c>
      <c r="P42" s="32">
        <f t="shared" si="9"/>
        <v>30.996045086019</v>
      </c>
      <c r="Q42" s="32">
        <f>VLOOKUP(B:B,[6]Sheet1!$A$1:$C$65536,3,0)</f>
        <v>4853.29</v>
      </c>
      <c r="R42" s="37" t="s">
        <v>357</v>
      </c>
      <c r="S42" s="38">
        <f>Q42*0.06</f>
        <v>291.1974</v>
      </c>
      <c r="T42" s="32">
        <v>84.1067329928412</v>
      </c>
      <c r="U42" s="42">
        <v>9</v>
      </c>
      <c r="V42" s="42">
        <v>924</v>
      </c>
      <c r="W42" s="42">
        <v>48</v>
      </c>
      <c r="X42" s="42">
        <f t="shared" si="10"/>
        <v>57</v>
      </c>
      <c r="Y42" s="42">
        <f t="shared" si="11"/>
        <v>-27.1067329928412</v>
      </c>
      <c r="Z42" s="45" t="s">
        <v>356</v>
      </c>
      <c r="AA42" s="46">
        <f>V42*0.02</f>
        <v>18.48</v>
      </c>
      <c r="AB42" s="47">
        <f t="shared" si="12"/>
        <v>345</v>
      </c>
    </row>
    <row r="43" spans="1:28">
      <c r="A43" s="17">
        <v>42</v>
      </c>
      <c r="B43" s="17">
        <v>743</v>
      </c>
      <c r="C43" s="17" t="s">
        <v>261</v>
      </c>
      <c r="D43" s="17" t="s">
        <v>210</v>
      </c>
      <c r="E43" s="31">
        <v>0.00667594600055352</v>
      </c>
      <c r="F43" s="32">
        <v>21.1571675302245</v>
      </c>
      <c r="G43" s="32">
        <v>2</v>
      </c>
      <c r="H43" s="32">
        <v>66.3</v>
      </c>
      <c r="I43" s="32">
        <v>8</v>
      </c>
      <c r="J43" s="32">
        <v>10</v>
      </c>
      <c r="K43" s="32">
        <v>-11.1571675302245</v>
      </c>
      <c r="L43" s="37" t="s">
        <v>356</v>
      </c>
      <c r="M43" s="38">
        <f>H43*0.04</f>
        <v>2.652</v>
      </c>
      <c r="N43" s="32">
        <v>32.0348032430295</v>
      </c>
      <c r="O43" s="39">
        <v>39</v>
      </c>
      <c r="P43" s="32">
        <f t="shared" si="9"/>
        <v>6.9651967569705</v>
      </c>
      <c r="Q43" s="32">
        <f>VLOOKUP(B:B,[6]Sheet1!$A$1:$C$65536,3,0)</f>
        <v>1050.49</v>
      </c>
      <c r="R43" s="37" t="s">
        <v>357</v>
      </c>
      <c r="S43" s="38">
        <f>Q43*0.06</f>
        <v>63.0294</v>
      </c>
      <c r="T43" s="32">
        <v>17.5043304134513</v>
      </c>
      <c r="U43" s="42">
        <v>3</v>
      </c>
      <c r="V43" s="42">
        <v>264</v>
      </c>
      <c r="W43" s="42">
        <v>0</v>
      </c>
      <c r="X43" s="42">
        <f t="shared" si="10"/>
        <v>3</v>
      </c>
      <c r="Y43" s="42">
        <f t="shared" si="11"/>
        <v>-14.5043304134513</v>
      </c>
      <c r="Z43" s="45" t="s">
        <v>356</v>
      </c>
      <c r="AA43" s="46">
        <f>V43*0.02</f>
        <v>5.28</v>
      </c>
      <c r="AB43" s="47">
        <f t="shared" si="12"/>
        <v>71</v>
      </c>
    </row>
    <row r="44" spans="1:28">
      <c r="A44" s="17">
        <v>43</v>
      </c>
      <c r="B44" s="17">
        <v>740</v>
      </c>
      <c r="C44" s="17" t="s">
        <v>299</v>
      </c>
      <c r="D44" s="17" t="s">
        <v>210</v>
      </c>
      <c r="E44" s="31">
        <v>0.00460763976529848</v>
      </c>
      <c r="F44" s="32">
        <v>12.0898100172712</v>
      </c>
      <c r="G44" s="32">
        <v>3</v>
      </c>
      <c r="H44" s="32">
        <v>81.45</v>
      </c>
      <c r="I44" s="32">
        <v>14</v>
      </c>
      <c r="J44" s="32">
        <v>17</v>
      </c>
      <c r="K44" s="32">
        <v>4.9101899827288</v>
      </c>
      <c r="L44" s="37" t="s">
        <v>357</v>
      </c>
      <c r="M44" s="38">
        <f>H44*0.06</f>
        <v>4.887</v>
      </c>
      <c r="N44" s="32">
        <v>23.3339924856634</v>
      </c>
      <c r="O44" s="39">
        <v>39</v>
      </c>
      <c r="P44" s="32">
        <f t="shared" si="9"/>
        <v>15.6660075143366</v>
      </c>
      <c r="Q44" s="32">
        <f>VLOOKUP(B:B,[6]Sheet1!$A$1:$C$65536,3,0)</f>
        <v>1222.15</v>
      </c>
      <c r="R44" s="37" t="s">
        <v>357</v>
      </c>
      <c r="S44" s="38">
        <f>Q44*0.06</f>
        <v>73.329</v>
      </c>
      <c r="T44" s="32">
        <v>12.0812314646126</v>
      </c>
      <c r="U44" s="42">
        <v>0</v>
      </c>
      <c r="V44" s="42">
        <v>0</v>
      </c>
      <c r="W44" s="42">
        <v>0</v>
      </c>
      <c r="X44" s="42">
        <f t="shared" si="10"/>
        <v>0</v>
      </c>
      <c r="Y44" s="42">
        <f t="shared" si="11"/>
        <v>-12.0812314646126</v>
      </c>
      <c r="Z44" s="45" t="s">
        <v>356</v>
      </c>
      <c r="AA44" s="46">
        <f>V44*0.02</f>
        <v>0</v>
      </c>
      <c r="AB44" s="47">
        <f t="shared" si="12"/>
        <v>78</v>
      </c>
    </row>
    <row r="45" spans="1:28">
      <c r="A45" s="17">
        <v>44</v>
      </c>
      <c r="B45" s="17">
        <v>737</v>
      </c>
      <c r="C45" s="17" t="s">
        <v>240</v>
      </c>
      <c r="D45" s="17" t="s">
        <v>210</v>
      </c>
      <c r="E45" s="31">
        <v>0.00856408930022623</v>
      </c>
      <c r="F45" s="32">
        <v>27.2020725388601</v>
      </c>
      <c r="G45" s="32">
        <v>3</v>
      </c>
      <c r="H45" s="32">
        <v>117.8</v>
      </c>
      <c r="I45" s="32">
        <v>10</v>
      </c>
      <c r="J45" s="32">
        <v>13</v>
      </c>
      <c r="K45" s="32">
        <v>-14.2020725388601</v>
      </c>
      <c r="L45" s="37" t="s">
        <v>356</v>
      </c>
      <c r="M45" s="38">
        <f t="shared" ref="M45:M54" si="13">H45*0.04</f>
        <v>4.712</v>
      </c>
      <c r="N45" s="32">
        <v>40.7356140003955</v>
      </c>
      <c r="O45" s="39">
        <v>56</v>
      </c>
      <c r="P45" s="32">
        <f t="shared" si="9"/>
        <v>15.2643859996045</v>
      </c>
      <c r="Q45" s="32">
        <f>VLOOKUP(B:B,[6]Sheet1!$A$1:$C$65536,3,0)</f>
        <v>1650.42</v>
      </c>
      <c r="R45" s="37" t="s">
        <v>357</v>
      </c>
      <c r="S45" s="38">
        <f>Q45*0.06</f>
        <v>99.0252</v>
      </c>
      <c r="T45" s="32">
        <v>22.4550421451932</v>
      </c>
      <c r="U45" s="42">
        <v>48</v>
      </c>
      <c r="V45" s="42">
        <v>4224.05</v>
      </c>
      <c r="W45" s="42">
        <v>1</v>
      </c>
      <c r="X45" s="42">
        <f t="shared" si="10"/>
        <v>49</v>
      </c>
      <c r="Y45" s="42">
        <f t="shared" si="11"/>
        <v>26.5449578548068</v>
      </c>
      <c r="Z45" s="45" t="s">
        <v>357</v>
      </c>
      <c r="AA45" s="46">
        <f>V45*0.03</f>
        <v>126.7215</v>
      </c>
      <c r="AB45" s="47">
        <f t="shared" si="12"/>
        <v>230</v>
      </c>
    </row>
    <row r="46" spans="1:28">
      <c r="A46" s="17">
        <v>45</v>
      </c>
      <c r="B46" s="17">
        <v>733</v>
      </c>
      <c r="C46" s="17" t="s">
        <v>300</v>
      </c>
      <c r="D46" s="17" t="s">
        <v>210</v>
      </c>
      <c r="E46" s="31">
        <v>0.00410330490593925</v>
      </c>
      <c r="F46" s="32">
        <v>25.3886010362694</v>
      </c>
      <c r="G46" s="32">
        <v>9</v>
      </c>
      <c r="H46" s="32">
        <v>325</v>
      </c>
      <c r="I46" s="32">
        <v>10</v>
      </c>
      <c r="J46" s="32">
        <v>19</v>
      </c>
      <c r="K46" s="32">
        <v>-6.3886010362694</v>
      </c>
      <c r="L46" s="37" t="s">
        <v>356</v>
      </c>
      <c r="M46" s="38">
        <f t="shared" si="13"/>
        <v>13</v>
      </c>
      <c r="N46" s="32">
        <v>30.4528376507811</v>
      </c>
      <c r="O46" s="39">
        <v>11</v>
      </c>
      <c r="P46" s="32">
        <f t="shared" si="9"/>
        <v>-19.4528376507811</v>
      </c>
      <c r="Q46" s="32">
        <f>VLOOKUP(B:B,[6]Sheet1!$A$1:$C$65536,3,0)</f>
        <v>371.2</v>
      </c>
      <c r="R46" s="37" t="s">
        <v>356</v>
      </c>
      <c r="S46" s="38">
        <f>Q46*0.04</f>
        <v>14.848</v>
      </c>
      <c r="T46" s="32">
        <v>10.7588654633727</v>
      </c>
      <c r="U46" s="42">
        <v>10</v>
      </c>
      <c r="V46" s="42">
        <v>924</v>
      </c>
      <c r="W46" s="42">
        <v>1</v>
      </c>
      <c r="X46" s="42">
        <f t="shared" si="10"/>
        <v>11</v>
      </c>
      <c r="Y46" s="42">
        <f t="shared" si="11"/>
        <v>0.241134536627285</v>
      </c>
      <c r="Z46" s="45" t="s">
        <v>357</v>
      </c>
      <c r="AA46" s="46">
        <f>V46*0.03</f>
        <v>27.72</v>
      </c>
      <c r="AB46" s="47">
        <f t="shared" si="12"/>
        <v>56</v>
      </c>
    </row>
    <row r="47" spans="1:28">
      <c r="A47" s="17">
        <v>46</v>
      </c>
      <c r="B47" s="17">
        <v>724</v>
      </c>
      <c r="C47" s="17" t="s">
        <v>238</v>
      </c>
      <c r="D47" s="17" t="s">
        <v>210</v>
      </c>
      <c r="E47" s="31">
        <v>0.0106200899488419</v>
      </c>
      <c r="F47" s="32">
        <v>27.2020725388601</v>
      </c>
      <c r="G47" s="32">
        <v>3</v>
      </c>
      <c r="H47" s="32">
        <v>117.8</v>
      </c>
      <c r="I47" s="32">
        <v>16</v>
      </c>
      <c r="J47" s="32">
        <v>19</v>
      </c>
      <c r="K47" s="32">
        <v>-8.2020725388601</v>
      </c>
      <c r="L47" s="37" t="s">
        <v>356</v>
      </c>
      <c r="M47" s="38">
        <f t="shared" si="13"/>
        <v>4.712</v>
      </c>
      <c r="N47" s="32">
        <v>72.7704172434249</v>
      </c>
      <c r="O47" s="39">
        <v>18</v>
      </c>
      <c r="P47" s="32">
        <f t="shared" si="9"/>
        <v>-54.7704172434249</v>
      </c>
      <c r="Q47" s="32">
        <f>VLOOKUP(B:B,[6]Sheet1!$A$1:$C$65536,3,0)</f>
        <v>526.97</v>
      </c>
      <c r="R47" s="37" t="s">
        <v>356</v>
      </c>
      <c r="S47" s="38">
        <f>Q47*0.04</f>
        <v>21.0788</v>
      </c>
      <c r="T47" s="32">
        <v>27.8458758458635</v>
      </c>
      <c r="U47" s="42">
        <v>6</v>
      </c>
      <c r="V47" s="42">
        <v>528</v>
      </c>
      <c r="W47" s="42">
        <v>0</v>
      </c>
      <c r="X47" s="42">
        <f t="shared" si="10"/>
        <v>6</v>
      </c>
      <c r="Y47" s="42">
        <f t="shared" si="11"/>
        <v>-21.8458758458635</v>
      </c>
      <c r="Z47" s="45" t="s">
        <v>356</v>
      </c>
      <c r="AA47" s="46">
        <f>V47*0.02</f>
        <v>10.56</v>
      </c>
      <c r="AB47" s="47">
        <f t="shared" si="12"/>
        <v>36</v>
      </c>
    </row>
    <row r="48" spans="1:28">
      <c r="A48" s="17">
        <v>47</v>
      </c>
      <c r="B48" s="17">
        <v>712</v>
      </c>
      <c r="C48" s="17" t="s">
        <v>219</v>
      </c>
      <c r="D48" s="17" t="s">
        <v>210</v>
      </c>
      <c r="E48" s="31">
        <v>0.0130750735742436</v>
      </c>
      <c r="F48" s="32">
        <v>35.6649395509499</v>
      </c>
      <c r="G48" s="32">
        <v>4</v>
      </c>
      <c r="H48" s="32">
        <v>119.4</v>
      </c>
      <c r="I48" s="32">
        <v>30</v>
      </c>
      <c r="J48" s="32">
        <v>34</v>
      </c>
      <c r="K48" s="32">
        <v>-1.6649395509499</v>
      </c>
      <c r="L48" s="37" t="s">
        <v>356</v>
      </c>
      <c r="M48" s="38">
        <f t="shared" si="13"/>
        <v>4.776</v>
      </c>
      <c r="N48" s="32">
        <v>64.0696064860589</v>
      </c>
      <c r="O48" s="39">
        <v>91</v>
      </c>
      <c r="P48" s="32">
        <f t="shared" si="9"/>
        <v>26.9303935139411</v>
      </c>
      <c r="Q48" s="32">
        <f>VLOOKUP(B:B,[6]Sheet1!$A$1:$C$65536,3,0)</f>
        <v>2419.41</v>
      </c>
      <c r="R48" s="37" t="s">
        <v>357</v>
      </c>
      <c r="S48" s="38">
        <f>Q48*0.06</f>
        <v>145.1646</v>
      </c>
      <c r="T48" s="32">
        <v>34.2828429116667</v>
      </c>
      <c r="U48" s="42">
        <v>15</v>
      </c>
      <c r="V48" s="42">
        <v>1452</v>
      </c>
      <c r="W48" s="42">
        <v>12</v>
      </c>
      <c r="X48" s="42">
        <f t="shared" si="10"/>
        <v>27</v>
      </c>
      <c r="Y48" s="42">
        <f t="shared" si="11"/>
        <v>-7.28284291166672</v>
      </c>
      <c r="Z48" s="45" t="s">
        <v>356</v>
      </c>
      <c r="AA48" s="46">
        <f>V48*0.02</f>
        <v>29.04</v>
      </c>
      <c r="AB48" s="47">
        <f t="shared" si="12"/>
        <v>179</v>
      </c>
    </row>
    <row r="49" spans="1:28">
      <c r="A49" s="17">
        <v>48</v>
      </c>
      <c r="B49" s="17">
        <v>707</v>
      </c>
      <c r="C49" s="17" t="s">
        <v>218</v>
      </c>
      <c r="D49" s="17" t="s">
        <v>210</v>
      </c>
      <c r="E49" s="31">
        <v>0.0130340019904242</v>
      </c>
      <c r="F49" s="32">
        <v>41.1053540587219</v>
      </c>
      <c r="G49" s="32">
        <v>8</v>
      </c>
      <c r="H49" s="32">
        <v>271.05</v>
      </c>
      <c r="I49" s="32">
        <v>17</v>
      </c>
      <c r="J49" s="32">
        <v>25</v>
      </c>
      <c r="K49" s="32">
        <v>-16.1053540587219</v>
      </c>
      <c r="L49" s="37" t="s">
        <v>356</v>
      </c>
      <c r="M49" s="38">
        <f t="shared" si="13"/>
        <v>10.842</v>
      </c>
      <c r="N49" s="32">
        <v>61.6966580976864</v>
      </c>
      <c r="O49" s="39">
        <v>46</v>
      </c>
      <c r="P49" s="32">
        <f t="shared" si="9"/>
        <v>-15.6966580976864</v>
      </c>
      <c r="Q49" s="32">
        <f>VLOOKUP(B:B,[6]Sheet1!$A$1:$C$65536,3,0)</f>
        <v>1162.93</v>
      </c>
      <c r="R49" s="37" t="s">
        <v>356</v>
      </c>
      <c r="S49" s="38">
        <f>Q49*0.04</f>
        <v>46.5172</v>
      </c>
      <c r="T49" s="32">
        <v>34.1751532188922</v>
      </c>
      <c r="U49" s="42">
        <v>8</v>
      </c>
      <c r="V49" s="42">
        <v>792</v>
      </c>
      <c r="W49" s="42">
        <v>8</v>
      </c>
      <c r="X49" s="42">
        <f t="shared" si="10"/>
        <v>16</v>
      </c>
      <c r="Y49" s="42">
        <f t="shared" si="11"/>
        <v>-18.1751532188922</v>
      </c>
      <c r="Z49" s="45" t="s">
        <v>356</v>
      </c>
      <c r="AA49" s="46">
        <f>V49*0.02</f>
        <v>15.84</v>
      </c>
      <c r="AB49" s="47">
        <f t="shared" si="12"/>
        <v>73</v>
      </c>
    </row>
    <row r="50" spans="1:28">
      <c r="A50" s="17">
        <v>49</v>
      </c>
      <c r="B50" s="17">
        <v>598</v>
      </c>
      <c r="C50" s="17" t="s">
        <v>258</v>
      </c>
      <c r="D50" s="17" t="s">
        <v>210</v>
      </c>
      <c r="E50" s="31">
        <v>0.00749265259114338</v>
      </c>
      <c r="F50" s="32">
        <v>44.7322970639033</v>
      </c>
      <c r="G50" s="32">
        <v>4</v>
      </c>
      <c r="H50" s="32">
        <v>157.6</v>
      </c>
      <c r="I50" s="32">
        <v>12</v>
      </c>
      <c r="J50" s="32">
        <v>16</v>
      </c>
      <c r="K50" s="32">
        <v>-28.7322970639033</v>
      </c>
      <c r="L50" s="37" t="s">
        <v>356</v>
      </c>
      <c r="M50" s="38">
        <f t="shared" si="13"/>
        <v>6.304</v>
      </c>
      <c r="N50" s="32">
        <v>35.5942258255883</v>
      </c>
      <c r="O50" s="39">
        <v>30</v>
      </c>
      <c r="P50" s="32">
        <f t="shared" si="9"/>
        <v>-5.5942258255883</v>
      </c>
      <c r="Q50" s="32">
        <f>VLOOKUP(B:B,[6]Sheet1!$A$1:$C$65536,3,0)</f>
        <v>880.29</v>
      </c>
      <c r="R50" s="37" t="s">
        <v>356</v>
      </c>
      <c r="S50" s="38">
        <f>Q50*0.04</f>
        <v>35.2116</v>
      </c>
      <c r="T50" s="32">
        <v>19.6457350939779</v>
      </c>
      <c r="U50" s="42">
        <v>1</v>
      </c>
      <c r="V50" s="42">
        <v>61</v>
      </c>
      <c r="W50" s="42">
        <v>3</v>
      </c>
      <c r="X50" s="42">
        <f t="shared" si="10"/>
        <v>4</v>
      </c>
      <c r="Y50" s="42">
        <f t="shared" si="11"/>
        <v>-15.6457350939779</v>
      </c>
      <c r="Z50" s="45" t="s">
        <v>356</v>
      </c>
      <c r="AA50" s="46">
        <f>V50*0.02</f>
        <v>1.22</v>
      </c>
      <c r="AB50" s="47">
        <f t="shared" si="12"/>
        <v>43</v>
      </c>
    </row>
    <row r="51" spans="1:28">
      <c r="A51" s="17">
        <v>50</v>
      </c>
      <c r="B51" s="17">
        <v>573</v>
      </c>
      <c r="C51" s="17" t="s">
        <v>293</v>
      </c>
      <c r="D51" s="17" t="s">
        <v>210</v>
      </c>
      <c r="E51" s="31">
        <v>0.00470609800675251</v>
      </c>
      <c r="F51" s="32">
        <v>15.7167530224525</v>
      </c>
      <c r="G51" s="32">
        <v>4</v>
      </c>
      <c r="H51" s="32">
        <v>150.15</v>
      </c>
      <c r="I51" s="32">
        <v>11</v>
      </c>
      <c r="J51" s="32">
        <v>15</v>
      </c>
      <c r="K51" s="32">
        <v>-0.716753022452499</v>
      </c>
      <c r="L51" s="37" t="s">
        <v>356</v>
      </c>
      <c r="M51" s="38">
        <f t="shared" si="13"/>
        <v>6.006</v>
      </c>
      <c r="N51" s="32">
        <v>36.7807000197746</v>
      </c>
      <c r="O51" s="39">
        <v>7</v>
      </c>
      <c r="P51" s="32">
        <f t="shared" si="9"/>
        <v>-29.7807000197746</v>
      </c>
      <c r="Q51" s="32">
        <f>VLOOKUP(B:B,[6]Sheet1!$A$1:$C$65536,3,0)</f>
        <v>181.21</v>
      </c>
      <c r="R51" s="37" t="s">
        <v>356</v>
      </c>
      <c r="S51" s="38">
        <f>Q51*0.04</f>
        <v>7.2484</v>
      </c>
      <c r="T51" s="32">
        <v>12.3393889737051</v>
      </c>
      <c r="U51" s="42">
        <v>12</v>
      </c>
      <c r="V51" s="42">
        <v>1056</v>
      </c>
      <c r="W51" s="42">
        <v>3</v>
      </c>
      <c r="X51" s="42">
        <f t="shared" si="10"/>
        <v>15</v>
      </c>
      <c r="Y51" s="42">
        <f t="shared" si="11"/>
        <v>2.66061102629492</v>
      </c>
      <c r="Z51" s="45" t="s">
        <v>357</v>
      </c>
      <c r="AA51" s="46">
        <f>V51*0.03</f>
        <v>31.68</v>
      </c>
      <c r="AB51" s="47">
        <f t="shared" si="12"/>
        <v>45</v>
      </c>
    </row>
    <row r="52" spans="1:28">
      <c r="A52" s="17">
        <v>51</v>
      </c>
      <c r="B52" s="17">
        <v>571</v>
      </c>
      <c r="C52" s="17" t="s">
        <v>215</v>
      </c>
      <c r="D52" s="17" t="s">
        <v>210</v>
      </c>
      <c r="E52" s="31">
        <v>0.0194823317934416</v>
      </c>
      <c r="F52" s="32">
        <v>45.3367875647668</v>
      </c>
      <c r="G52" s="32">
        <v>18</v>
      </c>
      <c r="H52" s="32">
        <v>613.7</v>
      </c>
      <c r="I52" s="32">
        <v>24</v>
      </c>
      <c r="J52" s="32">
        <v>42</v>
      </c>
      <c r="K52" s="32">
        <v>-3.3367875647668</v>
      </c>
      <c r="L52" s="37" t="s">
        <v>356</v>
      </c>
      <c r="M52" s="38">
        <f t="shared" si="13"/>
        <v>24.548</v>
      </c>
      <c r="N52" s="32">
        <v>96.4999011271505</v>
      </c>
      <c r="O52" s="39">
        <v>65</v>
      </c>
      <c r="P52" s="32">
        <f t="shared" si="9"/>
        <v>-31.4999011271505</v>
      </c>
      <c r="Q52" s="32">
        <f>VLOOKUP(B:B,[6]Sheet1!$A$1:$C$65536,3,0)</f>
        <v>1726.38</v>
      </c>
      <c r="R52" s="37" t="s">
        <v>356</v>
      </c>
      <c r="S52" s="38">
        <f>Q52*0.04</f>
        <v>69.0552</v>
      </c>
      <c r="T52" s="32">
        <v>51.0826739624039</v>
      </c>
      <c r="U52" s="42">
        <v>15</v>
      </c>
      <c r="V52" s="42">
        <v>1320</v>
      </c>
      <c r="W52" s="42">
        <v>5</v>
      </c>
      <c r="X52" s="42">
        <f t="shared" si="10"/>
        <v>20</v>
      </c>
      <c r="Y52" s="42">
        <f t="shared" si="11"/>
        <v>-31.0826739624039</v>
      </c>
      <c r="Z52" s="45" t="s">
        <v>356</v>
      </c>
      <c r="AA52" s="46">
        <f>V52*0.02</f>
        <v>26.4</v>
      </c>
      <c r="AB52" s="47">
        <f t="shared" si="12"/>
        <v>120</v>
      </c>
    </row>
    <row r="53" spans="1:28">
      <c r="A53" s="17">
        <v>52</v>
      </c>
      <c r="B53" s="17">
        <v>546</v>
      </c>
      <c r="C53" s="17" t="s">
        <v>233</v>
      </c>
      <c r="D53" s="17" t="s">
        <v>210</v>
      </c>
      <c r="E53" s="31">
        <v>0.0125631943429468</v>
      </c>
      <c r="F53" s="32">
        <v>27.2020725388601</v>
      </c>
      <c r="G53" s="32">
        <v>1</v>
      </c>
      <c r="H53" s="32">
        <v>33.15</v>
      </c>
      <c r="I53" s="32">
        <v>18</v>
      </c>
      <c r="J53" s="32">
        <v>19</v>
      </c>
      <c r="K53" s="32">
        <v>-8.2020725388601</v>
      </c>
      <c r="L53" s="37" t="s">
        <v>356</v>
      </c>
      <c r="M53" s="38">
        <f t="shared" si="13"/>
        <v>1.326</v>
      </c>
      <c r="N53" s="32">
        <v>47.8544591655131</v>
      </c>
      <c r="O53" s="39">
        <v>37</v>
      </c>
      <c r="P53" s="32">
        <f t="shared" si="9"/>
        <v>-10.8544591655131</v>
      </c>
      <c r="Q53" s="32">
        <f>VLOOKUP(B:B,[6]Sheet1!$A$1:$C$65536,3,0)</f>
        <v>1089.27</v>
      </c>
      <c r="R53" s="37" t="s">
        <v>356</v>
      </c>
      <c r="S53" s="38">
        <f>Q53*0.04</f>
        <v>43.5708</v>
      </c>
      <c r="T53" s="32">
        <v>32.9406955672065</v>
      </c>
      <c r="U53" s="42">
        <v>4</v>
      </c>
      <c r="V53" s="42">
        <v>396</v>
      </c>
      <c r="W53" s="42">
        <v>17</v>
      </c>
      <c r="X53" s="42">
        <f t="shared" si="10"/>
        <v>21</v>
      </c>
      <c r="Y53" s="42">
        <f t="shared" si="11"/>
        <v>-11.9406955672065</v>
      </c>
      <c r="Z53" s="45" t="s">
        <v>356</v>
      </c>
      <c r="AA53" s="46">
        <f>V53*0.02</f>
        <v>7.92</v>
      </c>
      <c r="AB53" s="47">
        <f t="shared" si="12"/>
        <v>53</v>
      </c>
    </row>
    <row r="54" spans="1:28">
      <c r="A54" s="17">
        <v>53</v>
      </c>
      <c r="B54" s="17">
        <v>545</v>
      </c>
      <c r="C54" s="17" t="s">
        <v>316</v>
      </c>
      <c r="D54" s="17" t="s">
        <v>210</v>
      </c>
      <c r="E54" s="31">
        <v>0.00353019334156486</v>
      </c>
      <c r="F54" s="32">
        <v>9.06735751295337</v>
      </c>
      <c r="G54" s="32">
        <v>2</v>
      </c>
      <c r="H54" s="32">
        <v>72.95</v>
      </c>
      <c r="I54" s="32">
        <v>5</v>
      </c>
      <c r="J54" s="32">
        <v>7</v>
      </c>
      <c r="K54" s="32">
        <v>-2.06735751295337</v>
      </c>
      <c r="L54" s="37" t="s">
        <v>356</v>
      </c>
      <c r="M54" s="38">
        <f t="shared" si="13"/>
        <v>2.918</v>
      </c>
      <c r="N54" s="32">
        <v>13.8421989321732</v>
      </c>
      <c r="O54" s="39">
        <v>16</v>
      </c>
      <c r="P54" s="32">
        <f t="shared" si="9"/>
        <v>2.1578010678268</v>
      </c>
      <c r="Q54" s="32">
        <f>VLOOKUP(B:B,[6]Sheet1!$A$1:$C$65536,3,0)</f>
        <v>477.41</v>
      </c>
      <c r="R54" s="37" t="s">
        <v>357</v>
      </c>
      <c r="S54" s="38">
        <f>Q54*0.06</f>
        <v>28.6446</v>
      </c>
      <c r="T54" s="32">
        <v>9.25616694158306</v>
      </c>
      <c r="U54" s="42">
        <v>6</v>
      </c>
      <c r="V54" s="42">
        <v>528.02</v>
      </c>
      <c r="W54" s="42">
        <v>0</v>
      </c>
      <c r="X54" s="42">
        <f t="shared" si="10"/>
        <v>6</v>
      </c>
      <c r="Y54" s="42">
        <f t="shared" si="11"/>
        <v>-3.25616694158306</v>
      </c>
      <c r="Z54" s="45" t="s">
        <v>356</v>
      </c>
      <c r="AA54" s="46">
        <f>V54*0.02</f>
        <v>10.5604</v>
      </c>
      <c r="AB54" s="47">
        <f t="shared" si="12"/>
        <v>42</v>
      </c>
    </row>
    <row r="55" spans="1:28">
      <c r="A55" s="17">
        <v>54</v>
      </c>
      <c r="B55" s="17">
        <v>399</v>
      </c>
      <c r="C55" s="17" t="s">
        <v>254</v>
      </c>
      <c r="D55" s="17" t="s">
        <v>210</v>
      </c>
      <c r="E55" s="31">
        <v>0.0112175302241587</v>
      </c>
      <c r="F55" s="32">
        <v>21.1571675302245</v>
      </c>
      <c r="G55" s="32">
        <v>4</v>
      </c>
      <c r="H55" s="32">
        <v>159.2</v>
      </c>
      <c r="I55" s="32">
        <v>25</v>
      </c>
      <c r="J55" s="32">
        <v>29</v>
      </c>
      <c r="K55" s="32">
        <v>7.8428324697755</v>
      </c>
      <c r="L55" s="37" t="s">
        <v>357</v>
      </c>
      <c r="M55" s="38">
        <f>H55*0.06</f>
        <v>9.552</v>
      </c>
      <c r="N55" s="32">
        <v>55.3687957286929</v>
      </c>
      <c r="O55" s="39">
        <v>59</v>
      </c>
      <c r="P55" s="32">
        <f t="shared" si="9"/>
        <v>3.6312042713071</v>
      </c>
      <c r="Q55" s="32">
        <f>VLOOKUP(B:B,[6]Sheet1!$A$1:$C$65536,3,0)</f>
        <v>1580.33</v>
      </c>
      <c r="R55" s="37" t="s">
        <v>357</v>
      </c>
      <c r="S55" s="38">
        <f>Q55*0.06</f>
        <v>94.8198</v>
      </c>
      <c r="T55" s="32">
        <v>29.4123642477441</v>
      </c>
      <c r="U55" s="42">
        <v>5</v>
      </c>
      <c r="V55" s="42">
        <v>528.01</v>
      </c>
      <c r="W55" s="42">
        <v>15</v>
      </c>
      <c r="X55" s="42">
        <f t="shared" si="10"/>
        <v>20</v>
      </c>
      <c r="Y55" s="42">
        <f t="shared" si="11"/>
        <v>-9.41236424774411</v>
      </c>
      <c r="Z55" s="45" t="s">
        <v>356</v>
      </c>
      <c r="AA55" s="46">
        <f>V55*0.02</f>
        <v>10.5602</v>
      </c>
      <c r="AB55" s="47">
        <f t="shared" si="12"/>
        <v>115</v>
      </c>
    </row>
    <row r="56" spans="1:28">
      <c r="A56" s="17">
        <v>55</v>
      </c>
      <c r="B56" s="17">
        <v>387</v>
      </c>
      <c r="C56" s="17" t="s">
        <v>228</v>
      </c>
      <c r="D56" s="17" t="s">
        <v>210</v>
      </c>
      <c r="E56" s="31">
        <v>0.0111817552197019</v>
      </c>
      <c r="F56" s="32">
        <v>27.2020725388601</v>
      </c>
      <c r="G56" s="32">
        <v>15</v>
      </c>
      <c r="H56" s="32">
        <v>581.6</v>
      </c>
      <c r="I56" s="32">
        <v>15</v>
      </c>
      <c r="J56" s="32">
        <v>30</v>
      </c>
      <c r="K56" s="32">
        <v>2.7979274611399</v>
      </c>
      <c r="L56" s="37" t="s">
        <v>357</v>
      </c>
      <c r="M56" s="38">
        <f>H56*0.06</f>
        <v>34.896</v>
      </c>
      <c r="N56" s="32">
        <v>52.6003559422583</v>
      </c>
      <c r="O56" s="39">
        <v>24</v>
      </c>
      <c r="P56" s="32">
        <f t="shared" si="9"/>
        <v>-28.6003559422583</v>
      </c>
      <c r="Q56" s="32">
        <f>VLOOKUP(B:B,[6]Sheet1!$A$1:$C$65536,3,0)</f>
        <v>663.82</v>
      </c>
      <c r="R56" s="37" t="s">
        <v>356</v>
      </c>
      <c r="S56" s="38">
        <f>Q56*0.04</f>
        <v>26.5528</v>
      </c>
      <c r="T56" s="32">
        <v>29.3185621860584</v>
      </c>
      <c r="U56" s="42">
        <v>10</v>
      </c>
      <c r="V56" s="42">
        <v>1012</v>
      </c>
      <c r="W56" s="42">
        <v>24</v>
      </c>
      <c r="X56" s="42">
        <f t="shared" si="10"/>
        <v>34</v>
      </c>
      <c r="Y56" s="42">
        <f t="shared" si="11"/>
        <v>4.68143781394162</v>
      </c>
      <c r="Z56" s="45" t="s">
        <v>357</v>
      </c>
      <c r="AA56" s="46">
        <f>V56*0.03</f>
        <v>30.36</v>
      </c>
      <c r="AB56" s="47">
        <f t="shared" si="12"/>
        <v>92</v>
      </c>
    </row>
    <row r="57" spans="1:28">
      <c r="A57" s="17">
        <v>56</v>
      </c>
      <c r="B57" s="17">
        <v>377</v>
      </c>
      <c r="C57" s="17" t="s">
        <v>230</v>
      </c>
      <c r="D57" s="17" t="s">
        <v>210</v>
      </c>
      <c r="E57" s="31">
        <v>0.00903353800826562</v>
      </c>
      <c r="F57" s="32">
        <v>27.2020725388601</v>
      </c>
      <c r="G57" s="32">
        <v>3</v>
      </c>
      <c r="H57" s="32">
        <v>117.8</v>
      </c>
      <c r="I57" s="32">
        <v>22</v>
      </c>
      <c r="J57" s="32">
        <v>25</v>
      </c>
      <c r="K57" s="32">
        <v>-2.2020725388601</v>
      </c>
      <c r="L57" s="37" t="s">
        <v>356</v>
      </c>
      <c r="M57" s="38">
        <f t="shared" ref="M57:M65" si="14">H57*0.04</f>
        <v>4.712</v>
      </c>
      <c r="N57" s="32">
        <v>45.0860193790785</v>
      </c>
      <c r="O57" s="39">
        <v>32</v>
      </c>
      <c r="P57" s="32">
        <f t="shared" si="9"/>
        <v>-13.0860193790785</v>
      </c>
      <c r="Q57" s="32">
        <f>VLOOKUP(B:B,[6]Sheet1!$A$1:$C$65536,3,0)</f>
        <v>985.32</v>
      </c>
      <c r="R57" s="37" t="s">
        <v>356</v>
      </c>
      <c r="S57" s="38">
        <f>Q57*0.04</f>
        <v>39.4128</v>
      </c>
      <c r="T57" s="32">
        <v>23.6859366576725</v>
      </c>
      <c r="U57" s="42">
        <v>14</v>
      </c>
      <c r="V57" s="42">
        <v>1320</v>
      </c>
      <c r="W57" s="42">
        <v>3</v>
      </c>
      <c r="X57" s="42">
        <f t="shared" si="10"/>
        <v>17</v>
      </c>
      <c r="Y57" s="42">
        <f t="shared" si="11"/>
        <v>-6.68593665767245</v>
      </c>
      <c r="Z57" s="45" t="s">
        <v>356</v>
      </c>
      <c r="AA57" s="46">
        <f>V57*0.02</f>
        <v>26.4</v>
      </c>
      <c r="AB57" s="47">
        <f t="shared" si="12"/>
        <v>71</v>
      </c>
    </row>
    <row r="58" spans="1:28">
      <c r="A58" s="17">
        <v>57</v>
      </c>
      <c r="B58" s="17">
        <v>107829</v>
      </c>
      <c r="C58" s="17" t="s">
        <v>312</v>
      </c>
      <c r="D58" s="17" t="s">
        <v>202</v>
      </c>
      <c r="E58" s="31">
        <v>0.00237347722968693</v>
      </c>
      <c r="F58" s="32">
        <v>9.06735751295337</v>
      </c>
      <c r="G58" s="32">
        <v>2</v>
      </c>
      <c r="H58" s="32">
        <v>60.84</v>
      </c>
      <c r="I58" s="32">
        <v>3</v>
      </c>
      <c r="J58" s="32">
        <v>5</v>
      </c>
      <c r="K58" s="32">
        <v>-4.06735751295337</v>
      </c>
      <c r="L58" s="37" t="s">
        <v>356</v>
      </c>
      <c r="M58" s="38">
        <f t="shared" si="14"/>
        <v>2.4336</v>
      </c>
      <c r="N58" s="32">
        <v>12.6557247379869</v>
      </c>
      <c r="O58" s="39">
        <v>24</v>
      </c>
      <c r="P58" s="32">
        <f t="shared" si="9"/>
        <v>11.3442752620131</v>
      </c>
      <c r="Q58" s="32">
        <f>VLOOKUP(B:B,[6]Sheet1!$A$1:$C$65536,3,0)</f>
        <v>720.41</v>
      </c>
      <c r="R58" s="37" t="s">
        <v>357</v>
      </c>
      <c r="S58" s="38">
        <f>Q58*0.06</f>
        <v>43.2246</v>
      </c>
      <c r="T58" s="32">
        <v>6.22325729623913</v>
      </c>
      <c r="U58" s="42">
        <v>5</v>
      </c>
      <c r="V58" s="42">
        <v>528</v>
      </c>
      <c r="W58" s="42">
        <v>0</v>
      </c>
      <c r="X58" s="42">
        <f t="shared" si="10"/>
        <v>5</v>
      </c>
      <c r="Y58" s="42">
        <f t="shared" si="11"/>
        <v>-1.22325729623913</v>
      </c>
      <c r="Z58" s="45" t="s">
        <v>356</v>
      </c>
      <c r="AA58" s="46">
        <f>V58*0.02</f>
        <v>10.56</v>
      </c>
      <c r="AB58" s="47">
        <f t="shared" si="12"/>
        <v>56</v>
      </c>
    </row>
    <row r="59" spans="1:28">
      <c r="A59" s="17">
        <v>58</v>
      </c>
      <c r="B59" s="17">
        <v>102935</v>
      </c>
      <c r="C59" s="17" t="s">
        <v>265</v>
      </c>
      <c r="D59" s="17" t="s">
        <v>202</v>
      </c>
      <c r="E59" s="31">
        <v>0.0066707044356576</v>
      </c>
      <c r="F59" s="32">
        <v>21.7616580310881</v>
      </c>
      <c r="G59" s="32">
        <v>1</v>
      </c>
      <c r="H59" s="32">
        <v>39.8</v>
      </c>
      <c r="I59" s="32">
        <v>15</v>
      </c>
      <c r="J59" s="32">
        <v>16</v>
      </c>
      <c r="K59" s="32">
        <v>-5.7616580310881</v>
      </c>
      <c r="L59" s="37" t="s">
        <v>356</v>
      </c>
      <c r="M59" s="38">
        <f t="shared" si="14"/>
        <v>1.592</v>
      </c>
      <c r="N59" s="32">
        <v>43.5040537868301</v>
      </c>
      <c r="O59" s="39">
        <v>26</v>
      </c>
      <c r="P59" s="32">
        <f t="shared" si="9"/>
        <v>-17.5040537868301</v>
      </c>
      <c r="Q59" s="32">
        <f>VLOOKUP(B:B,[6]Sheet1!$A$1:$C$65536,3,0)</f>
        <v>758.45</v>
      </c>
      <c r="R59" s="37" t="s">
        <v>356</v>
      </c>
      <c r="S59" s="38">
        <f>Q59*0.04</f>
        <v>30.338</v>
      </c>
      <c r="T59" s="32">
        <v>17.4905870302942</v>
      </c>
      <c r="U59" s="42">
        <v>10</v>
      </c>
      <c r="V59" s="42">
        <v>924</v>
      </c>
      <c r="W59" s="42">
        <v>2</v>
      </c>
      <c r="X59" s="42">
        <f t="shared" si="10"/>
        <v>12</v>
      </c>
      <c r="Y59" s="42">
        <f t="shared" si="11"/>
        <v>-5.49058703029423</v>
      </c>
      <c r="Z59" s="45" t="s">
        <v>356</v>
      </c>
      <c r="AA59" s="46">
        <f>V59*0.02</f>
        <v>18.48</v>
      </c>
      <c r="AB59" s="47">
        <f t="shared" si="12"/>
        <v>50</v>
      </c>
    </row>
    <row r="60" spans="1:28">
      <c r="A60" s="17">
        <v>59</v>
      </c>
      <c r="B60" s="17">
        <v>102479</v>
      </c>
      <c r="C60" s="17" t="s">
        <v>286</v>
      </c>
      <c r="D60" s="17" t="s">
        <v>202</v>
      </c>
      <c r="E60" s="31">
        <v>0.00618707431188746</v>
      </c>
      <c r="F60" s="32">
        <v>21.1571675302245</v>
      </c>
      <c r="G60" s="32">
        <v>7</v>
      </c>
      <c r="H60" s="32">
        <v>236.55</v>
      </c>
      <c r="I60" s="32">
        <v>13</v>
      </c>
      <c r="J60" s="32">
        <v>20</v>
      </c>
      <c r="K60" s="32">
        <v>-1.1571675302245</v>
      </c>
      <c r="L60" s="37" t="s">
        <v>356</v>
      </c>
      <c r="M60" s="38">
        <f t="shared" si="14"/>
        <v>9.462</v>
      </c>
      <c r="N60" s="32">
        <v>25.706940874036</v>
      </c>
      <c r="O60" s="39">
        <v>35</v>
      </c>
      <c r="P60" s="32">
        <f t="shared" si="9"/>
        <v>9.293059125964</v>
      </c>
      <c r="Q60" s="32">
        <f>VLOOKUP(B:B,[6]Sheet1!$A$1:$C$65536,3,0)</f>
        <v>922.42</v>
      </c>
      <c r="R60" s="37" t="s">
        <v>357</v>
      </c>
      <c r="S60" s="38">
        <f>Q60*0.06</f>
        <v>55.3452</v>
      </c>
      <c r="T60" s="32">
        <v>16.2225088457689</v>
      </c>
      <c r="U60" s="42">
        <v>31</v>
      </c>
      <c r="V60" s="42">
        <v>2772</v>
      </c>
      <c r="W60" s="42">
        <v>6</v>
      </c>
      <c r="X60" s="42">
        <f t="shared" si="10"/>
        <v>37</v>
      </c>
      <c r="Y60" s="42">
        <f t="shared" si="11"/>
        <v>20.7774911542311</v>
      </c>
      <c r="Z60" s="45" t="s">
        <v>357</v>
      </c>
      <c r="AA60" s="46">
        <f>V60*0.03</f>
        <v>83.16</v>
      </c>
      <c r="AB60" s="47">
        <f t="shared" si="12"/>
        <v>148</v>
      </c>
    </row>
    <row r="61" spans="1:28">
      <c r="A61" s="17">
        <v>60</v>
      </c>
      <c r="B61" s="17">
        <v>102478</v>
      </c>
      <c r="C61" s="17" t="s">
        <v>321</v>
      </c>
      <c r="D61" s="17" t="s">
        <v>202</v>
      </c>
      <c r="E61" s="31">
        <v>0.00273385688365109</v>
      </c>
      <c r="F61" s="32">
        <v>9.06735751295337</v>
      </c>
      <c r="G61" s="32">
        <v>3</v>
      </c>
      <c r="H61" s="32">
        <v>99.45</v>
      </c>
      <c r="I61" s="32">
        <v>2</v>
      </c>
      <c r="J61" s="32">
        <v>5</v>
      </c>
      <c r="K61" s="32">
        <v>-4.06735751295337</v>
      </c>
      <c r="L61" s="37" t="s">
        <v>356</v>
      </c>
      <c r="M61" s="38">
        <f t="shared" si="14"/>
        <v>3.978</v>
      </c>
      <c r="N61" s="32">
        <v>12.6557247379869</v>
      </c>
      <c r="O61" s="39">
        <v>11</v>
      </c>
      <c r="P61" s="32">
        <f t="shared" si="9"/>
        <v>-1.6557247379869</v>
      </c>
      <c r="Q61" s="32">
        <f>VLOOKUP(B:B,[6]Sheet1!$A$1:$C$65536,3,0)</f>
        <v>320.31</v>
      </c>
      <c r="R61" s="37" t="s">
        <v>356</v>
      </c>
      <c r="S61" s="38">
        <f t="shared" ref="S61:S66" si="15">Q61*0.04</f>
        <v>12.8124</v>
      </c>
      <c r="T61" s="32">
        <v>7.16817274893316</v>
      </c>
      <c r="U61" s="42">
        <v>6</v>
      </c>
      <c r="V61" s="42">
        <v>528</v>
      </c>
      <c r="W61" s="42">
        <v>6</v>
      </c>
      <c r="X61" s="42">
        <f t="shared" si="10"/>
        <v>12</v>
      </c>
      <c r="Y61" s="42">
        <f t="shared" si="11"/>
        <v>4.83182725106684</v>
      </c>
      <c r="Z61" s="45" t="s">
        <v>357</v>
      </c>
      <c r="AA61" s="46">
        <f>V61*0.03</f>
        <v>15.84</v>
      </c>
      <c r="AB61" s="47">
        <f t="shared" si="12"/>
        <v>33</v>
      </c>
    </row>
    <row r="62" spans="1:28">
      <c r="A62" s="17">
        <v>61</v>
      </c>
      <c r="B62" s="17">
        <v>747</v>
      </c>
      <c r="C62" s="17" t="s">
        <v>243</v>
      </c>
      <c r="D62" s="17" t="s">
        <v>202</v>
      </c>
      <c r="E62" s="31">
        <v>0.0103856663268882</v>
      </c>
      <c r="F62" s="32">
        <v>27.2020725388601</v>
      </c>
      <c r="G62" s="32">
        <v>4</v>
      </c>
      <c r="H62" s="32">
        <v>156</v>
      </c>
      <c r="I62" s="32">
        <v>6</v>
      </c>
      <c r="J62" s="32">
        <v>10</v>
      </c>
      <c r="K62" s="32">
        <v>-17.2020725388601</v>
      </c>
      <c r="L62" s="37" t="s">
        <v>356</v>
      </c>
      <c r="M62" s="38">
        <f t="shared" si="14"/>
        <v>6.24</v>
      </c>
      <c r="N62" s="32">
        <v>17.4016215147321</v>
      </c>
      <c r="O62" s="39">
        <v>13</v>
      </c>
      <c r="P62" s="32">
        <f t="shared" si="9"/>
        <v>-4.4016215147321</v>
      </c>
      <c r="Q62" s="32">
        <f>VLOOKUP(B:B,[6]Sheet1!$A$1:$C$65536,3,0)</f>
        <v>390.14</v>
      </c>
      <c r="R62" s="37" t="s">
        <v>356</v>
      </c>
      <c r="S62" s="38">
        <f t="shared" si="15"/>
        <v>15.6056</v>
      </c>
      <c r="T62" s="32">
        <v>27.2312171091009</v>
      </c>
      <c r="U62" s="42">
        <v>30</v>
      </c>
      <c r="V62" s="42">
        <v>2587.67</v>
      </c>
      <c r="W62" s="42">
        <v>19</v>
      </c>
      <c r="X62" s="42">
        <f t="shared" si="10"/>
        <v>49</v>
      </c>
      <c r="Y62" s="42">
        <f t="shared" si="11"/>
        <v>21.7687828908991</v>
      </c>
      <c r="Z62" s="45" t="s">
        <v>357</v>
      </c>
      <c r="AA62" s="46">
        <f>V62*0.03</f>
        <v>77.6301</v>
      </c>
      <c r="AB62" s="47">
        <f t="shared" si="12"/>
        <v>99</v>
      </c>
    </row>
    <row r="63" spans="1:28">
      <c r="A63" s="17">
        <v>62</v>
      </c>
      <c r="B63" s="17">
        <v>744</v>
      </c>
      <c r="C63" s="17" t="s">
        <v>242</v>
      </c>
      <c r="D63" s="17" t="s">
        <v>202</v>
      </c>
      <c r="E63" s="31">
        <v>0.0115369930738104</v>
      </c>
      <c r="F63" s="32">
        <v>29.0155440414508</v>
      </c>
      <c r="G63" s="32">
        <v>1</v>
      </c>
      <c r="H63" s="32">
        <v>39</v>
      </c>
      <c r="I63" s="32">
        <v>15</v>
      </c>
      <c r="J63" s="32">
        <v>16</v>
      </c>
      <c r="K63" s="32">
        <v>-13.0155440414508</v>
      </c>
      <c r="L63" s="37" t="s">
        <v>356</v>
      </c>
      <c r="M63" s="38">
        <f t="shared" si="14"/>
        <v>1.56</v>
      </c>
      <c r="N63" s="32">
        <v>47.8544591655131</v>
      </c>
      <c r="O63" s="39">
        <v>23</v>
      </c>
      <c r="P63" s="32">
        <f t="shared" si="9"/>
        <v>-24.8544591655131</v>
      </c>
      <c r="Q63" s="32">
        <f>VLOOKUP(B:B,[6]Sheet1!$A$1:$C$65536,3,0)</f>
        <v>720.93</v>
      </c>
      <c r="R63" s="37" t="s">
        <v>356</v>
      </c>
      <c r="S63" s="38">
        <f t="shared" si="15"/>
        <v>28.8372</v>
      </c>
      <c r="T63" s="32">
        <v>30.2499958395309</v>
      </c>
      <c r="U63" s="42">
        <v>7</v>
      </c>
      <c r="V63" s="42">
        <v>660</v>
      </c>
      <c r="W63" s="42">
        <v>1</v>
      </c>
      <c r="X63" s="42">
        <f t="shared" si="10"/>
        <v>8</v>
      </c>
      <c r="Y63" s="42">
        <f t="shared" si="11"/>
        <v>-22.2499958395309</v>
      </c>
      <c r="Z63" s="45" t="s">
        <v>356</v>
      </c>
      <c r="AA63" s="46">
        <f>V63*0.02</f>
        <v>13.2</v>
      </c>
      <c r="AB63" s="47">
        <f t="shared" si="12"/>
        <v>44</v>
      </c>
    </row>
    <row r="64" spans="1:28">
      <c r="A64" s="17">
        <v>63</v>
      </c>
      <c r="B64" s="17">
        <v>742</v>
      </c>
      <c r="C64" s="17" t="s">
        <v>241</v>
      </c>
      <c r="D64" s="17" t="s">
        <v>202</v>
      </c>
      <c r="E64" s="31">
        <v>0.0119980151256668</v>
      </c>
      <c r="F64" s="32">
        <v>32.6424870466321</v>
      </c>
      <c r="G64" s="32">
        <v>5</v>
      </c>
      <c r="H64" s="32">
        <v>199</v>
      </c>
      <c r="I64" s="32">
        <v>13</v>
      </c>
      <c r="J64" s="32">
        <v>18</v>
      </c>
      <c r="K64" s="32">
        <v>-14.6424870466321</v>
      </c>
      <c r="L64" s="37" t="s">
        <v>356</v>
      </c>
      <c r="M64" s="38">
        <f t="shared" si="14"/>
        <v>7.96</v>
      </c>
      <c r="N64" s="32">
        <v>24.9159580779118</v>
      </c>
      <c r="O64" s="39">
        <v>10</v>
      </c>
      <c r="P64" s="32">
        <f t="shared" si="9"/>
        <v>-14.9159580779118</v>
      </c>
      <c r="Q64" s="32">
        <f>VLOOKUP(B:B,[6]Sheet1!$A$1:$C$65536,3,0)</f>
        <v>317.47</v>
      </c>
      <c r="R64" s="37" t="s">
        <v>356</v>
      </c>
      <c r="S64" s="38">
        <f t="shared" si="15"/>
        <v>12.6988</v>
      </c>
      <c r="T64" s="32">
        <v>31.4587956594983</v>
      </c>
      <c r="U64" s="42">
        <v>8</v>
      </c>
      <c r="V64" s="42">
        <v>792</v>
      </c>
      <c r="W64" s="42">
        <v>3</v>
      </c>
      <c r="X64" s="42">
        <f t="shared" si="10"/>
        <v>11</v>
      </c>
      <c r="Y64" s="42">
        <f t="shared" si="11"/>
        <v>-20.4587956594983</v>
      </c>
      <c r="Z64" s="45" t="s">
        <v>356</v>
      </c>
      <c r="AA64" s="46">
        <f>V64*0.02</f>
        <v>15.84</v>
      </c>
      <c r="AB64" s="47">
        <f t="shared" si="12"/>
        <v>36</v>
      </c>
    </row>
    <row r="65" spans="1:28">
      <c r="A65" s="17">
        <v>64</v>
      </c>
      <c r="B65" s="17">
        <v>741</v>
      </c>
      <c r="C65" s="17" t="s">
        <v>318</v>
      </c>
      <c r="D65" s="17" t="s">
        <v>202</v>
      </c>
      <c r="E65" s="31">
        <v>0.00272177956599282</v>
      </c>
      <c r="F65" s="32">
        <v>9.06735751295337</v>
      </c>
      <c r="G65" s="32">
        <v>0</v>
      </c>
      <c r="H65" s="32">
        <v>0</v>
      </c>
      <c r="I65" s="32">
        <v>3</v>
      </c>
      <c r="J65" s="32">
        <v>3</v>
      </c>
      <c r="K65" s="32">
        <v>-6.06735751295337</v>
      </c>
      <c r="L65" s="37" t="s">
        <v>356</v>
      </c>
      <c r="M65" s="38">
        <f t="shared" si="14"/>
        <v>0</v>
      </c>
      <c r="N65" s="32">
        <v>19.7745699031046</v>
      </c>
      <c r="O65" s="39">
        <v>11</v>
      </c>
      <c r="P65" s="32">
        <f t="shared" si="9"/>
        <v>-8.7745699031046</v>
      </c>
      <c r="Q65" s="32">
        <f>VLOOKUP(B:B,[6]Sheet1!$A$1:$C$65536,3,0)</f>
        <v>275.53</v>
      </c>
      <c r="R65" s="37" t="s">
        <v>356</v>
      </c>
      <c r="S65" s="38">
        <f t="shared" si="15"/>
        <v>11.0212</v>
      </c>
      <c r="T65" s="32">
        <v>7.13650602203317</v>
      </c>
      <c r="U65" s="42">
        <v>0</v>
      </c>
      <c r="V65" s="42">
        <v>0</v>
      </c>
      <c r="W65" s="42">
        <v>12</v>
      </c>
      <c r="X65" s="42">
        <f t="shared" si="10"/>
        <v>12</v>
      </c>
      <c r="Y65" s="42">
        <f t="shared" si="11"/>
        <v>4.86349397796683</v>
      </c>
      <c r="Z65" s="45" t="s">
        <v>357</v>
      </c>
      <c r="AA65" s="46">
        <f>V65*0.03</f>
        <v>0</v>
      </c>
      <c r="AB65" s="47">
        <f t="shared" si="12"/>
        <v>11</v>
      </c>
    </row>
    <row r="66" spans="1:28">
      <c r="A66" s="17">
        <v>65</v>
      </c>
      <c r="B66" s="17">
        <v>723</v>
      </c>
      <c r="C66" s="17" t="s">
        <v>281</v>
      </c>
      <c r="D66" s="17" t="s">
        <v>202</v>
      </c>
      <c r="E66" s="31">
        <v>0.00461722008305881</v>
      </c>
      <c r="F66" s="32">
        <v>15.1122625215889</v>
      </c>
      <c r="G66" s="32">
        <v>2</v>
      </c>
      <c r="H66" s="32">
        <v>78</v>
      </c>
      <c r="I66" s="32">
        <v>15</v>
      </c>
      <c r="J66" s="32">
        <v>17</v>
      </c>
      <c r="K66" s="32">
        <v>1.8877374784111</v>
      </c>
      <c r="L66" s="37" t="s">
        <v>357</v>
      </c>
      <c r="M66" s="38">
        <f>H66*0.06</f>
        <v>4.68</v>
      </c>
      <c r="N66" s="32">
        <v>24.1249752817876</v>
      </c>
      <c r="O66" s="39">
        <v>20</v>
      </c>
      <c r="P66" s="32">
        <f t="shared" si="9"/>
        <v>-4.1249752817876</v>
      </c>
      <c r="Q66" s="32">
        <f>VLOOKUP(B:B,[6]Sheet1!$A$1:$C$65536,3,0)</f>
        <v>553.16</v>
      </c>
      <c r="R66" s="37" t="s">
        <v>356</v>
      </c>
      <c r="S66" s="38">
        <f t="shared" si="15"/>
        <v>22.1264</v>
      </c>
      <c r="T66" s="32">
        <v>12.1063510577802</v>
      </c>
      <c r="U66" s="42">
        <v>6</v>
      </c>
      <c r="V66" s="42">
        <v>528</v>
      </c>
      <c r="W66" s="42">
        <v>0</v>
      </c>
      <c r="X66" s="42">
        <f t="shared" si="10"/>
        <v>6</v>
      </c>
      <c r="Y66" s="42">
        <f t="shared" si="11"/>
        <v>-6.1063510577802</v>
      </c>
      <c r="Z66" s="45" t="s">
        <v>356</v>
      </c>
      <c r="AA66" s="46">
        <f>V66*0.02</f>
        <v>10.56</v>
      </c>
      <c r="AB66" s="47">
        <f t="shared" si="12"/>
        <v>37</v>
      </c>
    </row>
    <row r="67" spans="1:28">
      <c r="A67" s="17">
        <v>66</v>
      </c>
      <c r="B67" s="17">
        <v>718</v>
      </c>
      <c r="C67" s="17" t="s">
        <v>319</v>
      </c>
      <c r="D67" s="17" t="s">
        <v>202</v>
      </c>
      <c r="E67" s="31">
        <v>0.00281488539250613</v>
      </c>
      <c r="F67" s="32">
        <v>9.06735751295337</v>
      </c>
      <c r="G67" s="32">
        <v>0</v>
      </c>
      <c r="H67" s="32">
        <v>0</v>
      </c>
      <c r="I67" s="32">
        <v>4</v>
      </c>
      <c r="J67" s="32">
        <v>4</v>
      </c>
      <c r="K67" s="32">
        <v>-5.06735751295337</v>
      </c>
      <c r="L67" s="37" t="s">
        <v>356</v>
      </c>
      <c r="M67" s="38">
        <f t="shared" ref="M67:M73" si="16">H67*0.04</f>
        <v>0</v>
      </c>
      <c r="N67" s="32">
        <v>16.2151473205458</v>
      </c>
      <c r="O67" s="39">
        <v>18</v>
      </c>
      <c r="P67" s="32">
        <f t="shared" ref="P67:P98" si="17">O67-N67</f>
        <v>1.7848526794542</v>
      </c>
      <c r="Q67" s="32">
        <f>VLOOKUP(B:B,[6]Sheet1!$A$1:$C$65536,3,0)</f>
        <v>404.79</v>
      </c>
      <c r="R67" s="37" t="s">
        <v>357</v>
      </c>
      <c r="S67" s="38">
        <f>Q67*0.06</f>
        <v>24.2874</v>
      </c>
      <c r="T67" s="32">
        <v>7.38062949915107</v>
      </c>
      <c r="U67" s="42">
        <v>3</v>
      </c>
      <c r="V67" s="42">
        <v>264</v>
      </c>
      <c r="W67" s="42">
        <v>0</v>
      </c>
      <c r="X67" s="42">
        <f t="shared" ref="X67:X98" si="18">W67+U67</f>
        <v>3</v>
      </c>
      <c r="Y67" s="42">
        <f t="shared" ref="Y67:Y98" si="19">X67-T67</f>
        <v>-4.38062949915107</v>
      </c>
      <c r="Z67" s="45" t="s">
        <v>356</v>
      </c>
      <c r="AA67" s="46">
        <f>V67*0.02</f>
        <v>5.28</v>
      </c>
      <c r="AB67" s="47">
        <f t="shared" ref="AB67:AB98" si="20">ROUND(M67+S67+AA67,0)</f>
        <v>30</v>
      </c>
    </row>
    <row r="68" spans="1:28">
      <c r="A68" s="17">
        <v>67</v>
      </c>
      <c r="B68" s="17">
        <v>578</v>
      </c>
      <c r="C68" s="17" t="s">
        <v>234</v>
      </c>
      <c r="D68" s="17" t="s">
        <v>202</v>
      </c>
      <c r="E68" s="31">
        <v>0.0112676360866289</v>
      </c>
      <c r="F68" s="32">
        <v>39.2918825561313</v>
      </c>
      <c r="G68" s="32">
        <v>1</v>
      </c>
      <c r="H68" s="32">
        <v>39</v>
      </c>
      <c r="I68" s="32">
        <v>12</v>
      </c>
      <c r="J68" s="32">
        <v>13</v>
      </c>
      <c r="K68" s="32">
        <v>-26.2918825561313</v>
      </c>
      <c r="L68" s="37" t="s">
        <v>356</v>
      </c>
      <c r="M68" s="38">
        <f t="shared" si="16"/>
        <v>1.56</v>
      </c>
      <c r="N68" s="32">
        <v>90.172038758157</v>
      </c>
      <c r="O68" s="39">
        <v>64</v>
      </c>
      <c r="P68" s="32">
        <f t="shared" si="17"/>
        <v>-26.172038758157</v>
      </c>
      <c r="Q68" s="32">
        <f>VLOOKUP(B:B,[6]Sheet1!$A$1:$C$65536,3,0)</f>
        <v>1851.11</v>
      </c>
      <c r="R68" s="37" t="s">
        <v>356</v>
      </c>
      <c r="S68" s="38">
        <f t="shared" ref="S68:S80" si="21">Q68*0.04</f>
        <v>74.0444</v>
      </c>
      <c r="T68" s="32">
        <v>29.543741819141</v>
      </c>
      <c r="U68" s="42">
        <v>12</v>
      </c>
      <c r="V68" s="42">
        <v>1188</v>
      </c>
      <c r="W68" s="42">
        <v>21</v>
      </c>
      <c r="X68" s="42">
        <f t="shared" si="18"/>
        <v>33</v>
      </c>
      <c r="Y68" s="42">
        <f t="shared" si="19"/>
        <v>3.45625818085902</v>
      </c>
      <c r="Z68" s="45" t="s">
        <v>357</v>
      </c>
      <c r="AA68" s="46">
        <f>V68*0.03</f>
        <v>35.64</v>
      </c>
      <c r="AB68" s="47">
        <f t="shared" si="20"/>
        <v>111</v>
      </c>
    </row>
    <row r="69" spans="1:28">
      <c r="A69" s="17">
        <v>68</v>
      </c>
      <c r="B69" s="17">
        <v>572</v>
      </c>
      <c r="C69" s="17" t="s">
        <v>257</v>
      </c>
      <c r="D69" s="17" t="s">
        <v>202</v>
      </c>
      <c r="E69" s="31">
        <v>0.00640299418747485</v>
      </c>
      <c r="F69" s="32">
        <v>21.1571675302245</v>
      </c>
      <c r="G69" s="32">
        <v>1</v>
      </c>
      <c r="H69" s="32">
        <v>39</v>
      </c>
      <c r="I69" s="32">
        <v>19</v>
      </c>
      <c r="J69" s="32">
        <v>20</v>
      </c>
      <c r="K69" s="32">
        <v>-1.1571675302245</v>
      </c>
      <c r="L69" s="37" t="s">
        <v>356</v>
      </c>
      <c r="M69" s="38">
        <f t="shared" si="16"/>
        <v>1.56</v>
      </c>
      <c r="N69" s="32">
        <v>23.3339924856634</v>
      </c>
      <c r="O69" s="39">
        <v>16</v>
      </c>
      <c r="P69" s="32">
        <f t="shared" si="17"/>
        <v>-7.3339924856634</v>
      </c>
      <c r="Q69" s="32">
        <f>VLOOKUP(B:B,[6]Sheet1!$A$1:$C$65536,3,0)</f>
        <v>486.79</v>
      </c>
      <c r="R69" s="37" t="s">
        <v>356</v>
      </c>
      <c r="S69" s="38">
        <f t="shared" si="21"/>
        <v>19.4716</v>
      </c>
      <c r="T69" s="32">
        <v>16.7886507595591</v>
      </c>
      <c r="U69" s="42">
        <v>3</v>
      </c>
      <c r="V69" s="42">
        <v>264</v>
      </c>
      <c r="W69" s="42">
        <v>28</v>
      </c>
      <c r="X69" s="42">
        <f t="shared" si="18"/>
        <v>31</v>
      </c>
      <c r="Y69" s="42">
        <f t="shared" si="19"/>
        <v>14.2113492404409</v>
      </c>
      <c r="Z69" s="45" t="s">
        <v>357</v>
      </c>
      <c r="AA69" s="46">
        <f>V69*0.03</f>
        <v>7.92</v>
      </c>
      <c r="AB69" s="47">
        <f t="shared" si="20"/>
        <v>29</v>
      </c>
    </row>
    <row r="70" spans="1:28">
      <c r="A70" s="17">
        <v>69</v>
      </c>
      <c r="B70" s="17">
        <v>517</v>
      </c>
      <c r="C70" s="17" t="s">
        <v>206</v>
      </c>
      <c r="D70" s="17" t="s">
        <v>202</v>
      </c>
      <c r="E70" s="31">
        <v>0.0285856548315743</v>
      </c>
      <c r="F70" s="32">
        <v>35.0604490500864</v>
      </c>
      <c r="G70" s="32">
        <v>18</v>
      </c>
      <c r="H70" s="32">
        <v>697.18</v>
      </c>
      <c r="I70" s="32">
        <v>17</v>
      </c>
      <c r="J70" s="32">
        <v>35</v>
      </c>
      <c r="K70" s="32">
        <v>-0.0604490500863974</v>
      </c>
      <c r="L70" s="37" t="s">
        <v>356</v>
      </c>
      <c r="M70" s="38">
        <f t="shared" si="16"/>
        <v>27.8872</v>
      </c>
      <c r="N70" s="32">
        <v>51.8093731461341</v>
      </c>
      <c r="O70" s="39">
        <v>33</v>
      </c>
      <c r="P70" s="32">
        <f t="shared" si="17"/>
        <v>-18.8093731461341</v>
      </c>
      <c r="Q70" s="32">
        <f>VLOOKUP(B:B,[6]Sheet1!$A$1:$C$65536,3,0)</f>
        <v>1017.6</v>
      </c>
      <c r="R70" s="37" t="s">
        <v>356</v>
      </c>
      <c r="S70" s="38">
        <f t="shared" si="21"/>
        <v>40.704</v>
      </c>
      <c r="T70" s="32">
        <v>74.9515869683878</v>
      </c>
      <c r="U70" s="42">
        <v>8</v>
      </c>
      <c r="V70" s="42">
        <v>792</v>
      </c>
      <c r="W70" s="42">
        <v>6</v>
      </c>
      <c r="X70" s="42">
        <f t="shared" si="18"/>
        <v>14</v>
      </c>
      <c r="Y70" s="42">
        <f t="shared" si="19"/>
        <v>-60.9515869683878</v>
      </c>
      <c r="Z70" s="45" t="s">
        <v>356</v>
      </c>
      <c r="AA70" s="46">
        <f>V70*0.02</f>
        <v>15.84</v>
      </c>
      <c r="AB70" s="47">
        <f t="shared" si="20"/>
        <v>84</v>
      </c>
    </row>
    <row r="71" spans="1:28">
      <c r="A71" s="17">
        <v>70</v>
      </c>
      <c r="B71" s="17">
        <v>515</v>
      </c>
      <c r="C71" s="17" t="s">
        <v>256</v>
      </c>
      <c r="D71" s="17" t="s">
        <v>202</v>
      </c>
      <c r="E71" s="31">
        <v>0.00803750519465377</v>
      </c>
      <c r="F71" s="32">
        <v>24.1796200345423</v>
      </c>
      <c r="G71" s="32">
        <v>2</v>
      </c>
      <c r="H71" s="32">
        <v>66.3</v>
      </c>
      <c r="I71" s="32">
        <v>22</v>
      </c>
      <c r="J71" s="32">
        <v>24</v>
      </c>
      <c r="K71" s="32">
        <v>-0.1796200345423</v>
      </c>
      <c r="L71" s="37" t="s">
        <v>356</v>
      </c>
      <c r="M71" s="38">
        <f t="shared" si="16"/>
        <v>2.652</v>
      </c>
      <c r="N71" s="32">
        <v>26.1024322720981</v>
      </c>
      <c r="O71" s="39">
        <v>18</v>
      </c>
      <c r="P71" s="32">
        <f t="shared" si="17"/>
        <v>-8.1024322720981</v>
      </c>
      <c r="Q71" s="32">
        <f>VLOOKUP(B:B,[6]Sheet1!$A$1:$C$65536,3,0)</f>
        <v>517.5</v>
      </c>
      <c r="R71" s="37" t="s">
        <v>356</v>
      </c>
      <c r="S71" s="38">
        <f t="shared" si="21"/>
        <v>20.7</v>
      </c>
      <c r="T71" s="32">
        <v>21.0743386203822</v>
      </c>
      <c r="U71" s="42">
        <v>14</v>
      </c>
      <c r="V71" s="42">
        <v>1290</v>
      </c>
      <c r="W71" s="42">
        <v>1</v>
      </c>
      <c r="X71" s="42">
        <f t="shared" si="18"/>
        <v>15</v>
      </c>
      <c r="Y71" s="42">
        <f t="shared" si="19"/>
        <v>-6.07433862038218</v>
      </c>
      <c r="Z71" s="45" t="s">
        <v>356</v>
      </c>
      <c r="AA71" s="46">
        <f>V71*0.02</f>
        <v>25.8</v>
      </c>
      <c r="AB71" s="47">
        <f t="shared" si="20"/>
        <v>49</v>
      </c>
    </row>
    <row r="72" spans="1:28">
      <c r="A72" s="17">
        <v>71</v>
      </c>
      <c r="B72" s="17">
        <v>511</v>
      </c>
      <c r="C72" s="17" t="s">
        <v>255</v>
      </c>
      <c r="D72" s="17" t="s">
        <v>202</v>
      </c>
      <c r="E72" s="31">
        <v>0.00922649755513021</v>
      </c>
      <c r="F72" s="32">
        <v>28.4110535405872</v>
      </c>
      <c r="G72" s="32">
        <v>3</v>
      </c>
      <c r="H72" s="32">
        <v>104.52</v>
      </c>
      <c r="I72" s="32">
        <v>7</v>
      </c>
      <c r="J72" s="32">
        <v>10</v>
      </c>
      <c r="K72" s="32">
        <v>-18.4110535405872</v>
      </c>
      <c r="L72" s="37" t="s">
        <v>356</v>
      </c>
      <c r="M72" s="38">
        <f t="shared" si="16"/>
        <v>4.1808</v>
      </c>
      <c r="N72" s="32">
        <v>38.3626656120229</v>
      </c>
      <c r="O72" s="39">
        <v>37</v>
      </c>
      <c r="P72" s="32">
        <f t="shared" si="17"/>
        <v>-1.3626656120229</v>
      </c>
      <c r="Q72" s="32">
        <f>VLOOKUP(B:B,[6]Sheet1!$A$1:$C$65536,3,0)</f>
        <v>1087.12</v>
      </c>
      <c r="R72" s="37" t="s">
        <v>356</v>
      </c>
      <c r="S72" s="38">
        <f t="shared" si="21"/>
        <v>43.4848</v>
      </c>
      <c r="T72" s="32">
        <v>24.1918765895514</v>
      </c>
      <c r="U72" s="42">
        <v>0</v>
      </c>
      <c r="V72" s="42">
        <v>0</v>
      </c>
      <c r="W72" s="42">
        <v>3</v>
      </c>
      <c r="X72" s="42">
        <f t="shared" si="18"/>
        <v>3</v>
      </c>
      <c r="Y72" s="42">
        <f t="shared" si="19"/>
        <v>-21.1918765895514</v>
      </c>
      <c r="Z72" s="45" t="s">
        <v>356</v>
      </c>
      <c r="AA72" s="46">
        <f>V72*0.02</f>
        <v>0</v>
      </c>
      <c r="AB72" s="47">
        <f t="shared" si="20"/>
        <v>48</v>
      </c>
    </row>
    <row r="73" spans="1:28">
      <c r="A73" s="17">
        <v>72</v>
      </c>
      <c r="B73" s="17">
        <v>391</v>
      </c>
      <c r="C73" s="17" t="s">
        <v>253</v>
      </c>
      <c r="D73" s="17" t="s">
        <v>202</v>
      </c>
      <c r="E73" s="31">
        <v>0.00831473581946152</v>
      </c>
      <c r="F73" s="32">
        <v>30.2245250431779</v>
      </c>
      <c r="G73" s="32">
        <v>9</v>
      </c>
      <c r="H73" s="32">
        <v>354.2</v>
      </c>
      <c r="I73" s="32">
        <v>19</v>
      </c>
      <c r="J73" s="32">
        <v>28</v>
      </c>
      <c r="K73" s="32">
        <v>-2.2245250431779</v>
      </c>
      <c r="L73" s="37" t="s">
        <v>356</v>
      </c>
      <c r="M73" s="38">
        <f t="shared" si="16"/>
        <v>14.168</v>
      </c>
      <c r="N73" s="32">
        <v>49.8319161558236</v>
      </c>
      <c r="O73" s="39">
        <v>30</v>
      </c>
      <c r="P73" s="32">
        <f t="shared" si="17"/>
        <v>-19.8319161558236</v>
      </c>
      <c r="Q73" s="32">
        <f>VLOOKUP(B:B,[6]Sheet1!$A$1:$C$65536,3,0)</f>
        <v>885.65</v>
      </c>
      <c r="R73" s="37" t="s">
        <v>356</v>
      </c>
      <c r="S73" s="38">
        <f t="shared" si="21"/>
        <v>35.426</v>
      </c>
      <c r="T73" s="32">
        <v>21.8012373186281</v>
      </c>
      <c r="U73" s="42">
        <v>24</v>
      </c>
      <c r="V73" s="42">
        <v>2194</v>
      </c>
      <c r="W73" s="42">
        <v>14</v>
      </c>
      <c r="X73" s="42">
        <f t="shared" si="18"/>
        <v>38</v>
      </c>
      <c r="Y73" s="42">
        <f t="shared" si="19"/>
        <v>16.1987626813719</v>
      </c>
      <c r="Z73" s="45" t="s">
        <v>357</v>
      </c>
      <c r="AA73" s="46">
        <f>V73*0.03</f>
        <v>65.82</v>
      </c>
      <c r="AB73" s="47">
        <f t="shared" si="20"/>
        <v>115</v>
      </c>
    </row>
    <row r="74" spans="1:28">
      <c r="A74" s="17">
        <v>73</v>
      </c>
      <c r="B74" s="17">
        <v>373</v>
      </c>
      <c r="C74" s="17" t="s">
        <v>227</v>
      </c>
      <c r="D74" s="17" t="s">
        <v>202</v>
      </c>
      <c r="E74" s="31">
        <v>0.011911486812367</v>
      </c>
      <c r="F74" s="32">
        <v>36.873920552677</v>
      </c>
      <c r="G74" s="32">
        <v>7</v>
      </c>
      <c r="H74" s="32">
        <v>273</v>
      </c>
      <c r="I74" s="32">
        <v>35</v>
      </c>
      <c r="J74" s="32">
        <v>42</v>
      </c>
      <c r="K74" s="32">
        <v>5.126079447323</v>
      </c>
      <c r="L74" s="37" t="s">
        <v>357</v>
      </c>
      <c r="M74" s="38">
        <f>H74*0.06</f>
        <v>16.38</v>
      </c>
      <c r="N74" s="32">
        <v>62.0921494957485</v>
      </c>
      <c r="O74" s="39">
        <v>25</v>
      </c>
      <c r="P74" s="32">
        <f t="shared" si="17"/>
        <v>-37.0921494957485</v>
      </c>
      <c r="Q74" s="32">
        <f>VLOOKUP(B:B,[6]Sheet1!$A$1:$C$65536,3,0)</f>
        <v>636.8</v>
      </c>
      <c r="R74" s="37" t="s">
        <v>356</v>
      </c>
      <c r="S74" s="38">
        <f t="shared" si="21"/>
        <v>25.472</v>
      </c>
      <c r="T74" s="32">
        <v>31.2319184220263</v>
      </c>
      <c r="U74" s="42">
        <v>24</v>
      </c>
      <c r="V74" s="42">
        <v>2112.03</v>
      </c>
      <c r="W74" s="42">
        <v>0</v>
      </c>
      <c r="X74" s="42">
        <f t="shared" si="18"/>
        <v>24</v>
      </c>
      <c r="Y74" s="42">
        <f t="shared" si="19"/>
        <v>-7.23191842202628</v>
      </c>
      <c r="Z74" s="45" t="s">
        <v>356</v>
      </c>
      <c r="AA74" s="46">
        <f>V74*0.02</f>
        <v>42.2406</v>
      </c>
      <c r="AB74" s="47">
        <f t="shared" si="20"/>
        <v>84</v>
      </c>
    </row>
    <row r="75" spans="1:28">
      <c r="A75" s="17">
        <v>74</v>
      </c>
      <c r="B75" s="17">
        <v>355</v>
      </c>
      <c r="C75" s="17" t="s">
        <v>225</v>
      </c>
      <c r="D75" s="17" t="s">
        <v>202</v>
      </c>
      <c r="E75" s="31">
        <v>0.00922043528934709</v>
      </c>
      <c r="F75" s="32">
        <v>27.2020725388601</v>
      </c>
      <c r="G75" s="32">
        <v>0</v>
      </c>
      <c r="H75" s="32">
        <v>0</v>
      </c>
      <c r="I75" s="32">
        <v>22</v>
      </c>
      <c r="J75" s="32">
        <v>22</v>
      </c>
      <c r="K75" s="32">
        <v>-5.2020725388601</v>
      </c>
      <c r="L75" s="37" t="s">
        <v>356</v>
      </c>
      <c r="M75" s="38">
        <f t="shared" ref="M75:M80" si="22">H75*0.04</f>
        <v>0</v>
      </c>
      <c r="N75" s="32">
        <v>43.108562388768</v>
      </c>
      <c r="O75" s="39">
        <v>26</v>
      </c>
      <c r="P75" s="32">
        <f t="shared" si="17"/>
        <v>-17.108562388768</v>
      </c>
      <c r="Q75" s="32">
        <f>VLOOKUP(B:B,[6]Sheet1!$A$1:$C$65536,3,0)</f>
        <v>700.65</v>
      </c>
      <c r="R75" s="37" t="s">
        <v>356</v>
      </c>
      <c r="S75" s="38">
        <f t="shared" si="21"/>
        <v>28.026</v>
      </c>
      <c r="T75" s="32">
        <v>24.1759813286681</v>
      </c>
      <c r="U75" s="42">
        <v>13</v>
      </c>
      <c r="V75" s="42">
        <v>1188</v>
      </c>
      <c r="W75" s="42">
        <v>15</v>
      </c>
      <c r="X75" s="42">
        <f t="shared" si="18"/>
        <v>28</v>
      </c>
      <c r="Y75" s="42">
        <f t="shared" si="19"/>
        <v>3.82401867133193</v>
      </c>
      <c r="Z75" s="45" t="s">
        <v>357</v>
      </c>
      <c r="AA75" s="46">
        <f>V75*0.03</f>
        <v>35.64</v>
      </c>
      <c r="AB75" s="47">
        <f t="shared" si="20"/>
        <v>64</v>
      </c>
    </row>
    <row r="76" spans="1:28">
      <c r="A76" s="17">
        <v>75</v>
      </c>
      <c r="B76" s="17">
        <v>349</v>
      </c>
      <c r="C76" s="17" t="s">
        <v>249</v>
      </c>
      <c r="D76" s="17" t="s">
        <v>202</v>
      </c>
      <c r="E76" s="31">
        <v>0.00681160962259794</v>
      </c>
      <c r="F76" s="32">
        <v>39.8963730569948</v>
      </c>
      <c r="G76" s="32">
        <v>7</v>
      </c>
      <c r="H76" s="32">
        <v>242.9</v>
      </c>
      <c r="I76" s="32">
        <v>17</v>
      </c>
      <c r="J76" s="32">
        <v>24</v>
      </c>
      <c r="K76" s="32">
        <v>-15.8963730569948</v>
      </c>
      <c r="L76" s="37" t="s">
        <v>356</v>
      </c>
      <c r="M76" s="38">
        <f t="shared" si="22"/>
        <v>9.716</v>
      </c>
      <c r="N76" s="32">
        <v>46.6679849713269</v>
      </c>
      <c r="O76" s="39">
        <v>20</v>
      </c>
      <c r="P76" s="32">
        <f t="shared" si="17"/>
        <v>-26.6679849713269</v>
      </c>
      <c r="Q76" s="32">
        <f>VLOOKUP(B:B,[6]Sheet1!$A$1:$C$65536,3,0)</f>
        <v>683.43</v>
      </c>
      <c r="R76" s="37" t="s">
        <v>356</v>
      </c>
      <c r="S76" s="38">
        <f t="shared" si="21"/>
        <v>27.3372</v>
      </c>
      <c r="T76" s="32">
        <v>17.8600404304518</v>
      </c>
      <c r="U76" s="42">
        <v>16</v>
      </c>
      <c r="V76" s="42">
        <v>1452</v>
      </c>
      <c r="W76" s="42">
        <v>41</v>
      </c>
      <c r="X76" s="42">
        <f t="shared" si="18"/>
        <v>57</v>
      </c>
      <c r="Y76" s="42">
        <f t="shared" si="19"/>
        <v>39.1399595695482</v>
      </c>
      <c r="Z76" s="45" t="s">
        <v>357</v>
      </c>
      <c r="AA76" s="46">
        <f>V76*0.03</f>
        <v>43.56</v>
      </c>
      <c r="AB76" s="47">
        <f t="shared" si="20"/>
        <v>81</v>
      </c>
    </row>
    <row r="77" spans="1:28">
      <c r="A77" s="17">
        <v>76</v>
      </c>
      <c r="B77" s="17">
        <v>337</v>
      </c>
      <c r="C77" s="17" t="s">
        <v>201</v>
      </c>
      <c r="D77" s="17" t="s">
        <v>202</v>
      </c>
      <c r="E77" s="31">
        <v>0.0366030419747649</v>
      </c>
      <c r="F77" s="32">
        <v>48.3592400690846</v>
      </c>
      <c r="G77" s="32">
        <v>19</v>
      </c>
      <c r="H77" s="32">
        <v>718.15</v>
      </c>
      <c r="I77" s="32">
        <v>11</v>
      </c>
      <c r="J77" s="32">
        <v>30</v>
      </c>
      <c r="K77" s="32">
        <v>-18.3592400690846</v>
      </c>
      <c r="L77" s="37" t="s">
        <v>356</v>
      </c>
      <c r="M77" s="38">
        <f t="shared" si="22"/>
        <v>28.726</v>
      </c>
      <c r="N77" s="32">
        <v>79.4937710104805</v>
      </c>
      <c r="O77" s="39">
        <v>67</v>
      </c>
      <c r="P77" s="32">
        <f t="shared" si="17"/>
        <v>-12.4937710104805</v>
      </c>
      <c r="Q77" s="32">
        <f>VLOOKUP(B:B,[6]Sheet1!$A$1:$C$65536,3,0)</f>
        <v>1820.56</v>
      </c>
      <c r="R77" s="37" t="s">
        <v>356</v>
      </c>
      <c r="S77" s="38">
        <f t="shared" si="21"/>
        <v>72.8224</v>
      </c>
      <c r="T77" s="32">
        <v>95.9731760578336</v>
      </c>
      <c r="U77" s="42">
        <v>36</v>
      </c>
      <c r="V77" s="42">
        <v>3300</v>
      </c>
      <c r="W77" s="42">
        <v>18</v>
      </c>
      <c r="X77" s="42">
        <f t="shared" si="18"/>
        <v>54</v>
      </c>
      <c r="Y77" s="42">
        <f t="shared" si="19"/>
        <v>-41.9731760578336</v>
      </c>
      <c r="Z77" s="45" t="s">
        <v>356</v>
      </c>
      <c r="AA77" s="46">
        <f>V77*0.02</f>
        <v>66</v>
      </c>
      <c r="AB77" s="47">
        <f t="shared" si="20"/>
        <v>168</v>
      </c>
    </row>
    <row r="78" spans="1:28">
      <c r="A78" s="17">
        <v>77</v>
      </c>
      <c r="B78" s="17">
        <v>308</v>
      </c>
      <c r="C78" s="17" t="s">
        <v>221</v>
      </c>
      <c r="D78" s="17" t="s">
        <v>202</v>
      </c>
      <c r="E78" s="31">
        <v>0.00838801057296103</v>
      </c>
      <c r="F78" s="32">
        <v>33.2469775474957</v>
      </c>
      <c r="G78" s="32">
        <v>4</v>
      </c>
      <c r="H78" s="32">
        <v>156.8</v>
      </c>
      <c r="I78" s="32">
        <v>13</v>
      </c>
      <c r="J78" s="32">
        <v>17</v>
      </c>
      <c r="K78" s="32">
        <v>-16.2469775474957</v>
      </c>
      <c r="L78" s="37" t="s">
        <v>356</v>
      </c>
      <c r="M78" s="38">
        <f t="shared" si="22"/>
        <v>6.272</v>
      </c>
      <c r="N78" s="32">
        <v>42.713070990706</v>
      </c>
      <c r="O78" s="39">
        <v>25</v>
      </c>
      <c r="P78" s="32">
        <f t="shared" si="17"/>
        <v>-17.713070990706</v>
      </c>
      <c r="Q78" s="32">
        <f>VLOOKUP(B:B,[6]Sheet1!$A$1:$C$65536,3,0)</f>
        <v>593.33</v>
      </c>
      <c r="R78" s="37" t="s">
        <v>356</v>
      </c>
      <c r="S78" s="38">
        <f t="shared" si="21"/>
        <v>23.7332</v>
      </c>
      <c r="T78" s="32">
        <v>21.9933637223038</v>
      </c>
      <c r="U78" s="42">
        <v>3</v>
      </c>
      <c r="V78" s="42">
        <v>264</v>
      </c>
      <c r="W78" s="42">
        <v>21</v>
      </c>
      <c r="X78" s="42">
        <f t="shared" si="18"/>
        <v>24</v>
      </c>
      <c r="Y78" s="42">
        <f t="shared" si="19"/>
        <v>2.00663627769618</v>
      </c>
      <c r="Z78" s="45" t="s">
        <v>357</v>
      </c>
      <c r="AA78" s="46">
        <f>V78*0.03</f>
        <v>7.92</v>
      </c>
      <c r="AB78" s="47">
        <f t="shared" si="20"/>
        <v>38</v>
      </c>
    </row>
    <row r="79" spans="1:28">
      <c r="A79" s="17">
        <v>78</v>
      </c>
      <c r="B79" s="17">
        <v>108656</v>
      </c>
      <c r="C79" s="17" t="s">
        <v>315</v>
      </c>
      <c r="D79" s="17" t="s">
        <v>214</v>
      </c>
      <c r="E79" s="31">
        <v>0.00378809582411759</v>
      </c>
      <c r="F79" s="32">
        <v>9.06735751295337</v>
      </c>
      <c r="G79" s="32">
        <v>0</v>
      </c>
      <c r="H79" s="32">
        <v>0</v>
      </c>
      <c r="I79" s="32">
        <v>7</v>
      </c>
      <c r="J79" s="32">
        <v>7</v>
      </c>
      <c r="K79" s="32">
        <v>-2.06735751295337</v>
      </c>
      <c r="L79" s="37" t="s">
        <v>356</v>
      </c>
      <c r="M79" s="38">
        <f t="shared" si="22"/>
        <v>0</v>
      </c>
      <c r="N79" s="32">
        <v>14.2376903302353</v>
      </c>
      <c r="O79" s="39">
        <v>2</v>
      </c>
      <c r="P79" s="32">
        <f t="shared" si="17"/>
        <v>-12.2376903302353</v>
      </c>
      <c r="Q79" s="32">
        <f>VLOOKUP(B:B,[6]Sheet1!$A$1:$C$65536,3,0)</f>
        <v>63.83</v>
      </c>
      <c r="R79" s="37" t="s">
        <v>356</v>
      </c>
      <c r="S79" s="38">
        <f t="shared" si="21"/>
        <v>2.5532</v>
      </c>
      <c r="T79" s="32">
        <v>9.93238725083632</v>
      </c>
      <c r="U79" s="42">
        <v>0</v>
      </c>
      <c r="V79" s="42">
        <v>0</v>
      </c>
      <c r="W79" s="42">
        <v>1</v>
      </c>
      <c r="X79" s="42">
        <f t="shared" si="18"/>
        <v>1</v>
      </c>
      <c r="Y79" s="42">
        <f t="shared" si="19"/>
        <v>-8.93238725083632</v>
      </c>
      <c r="Z79" s="45" t="s">
        <v>356</v>
      </c>
      <c r="AA79" s="46">
        <f>V79*0.02</f>
        <v>0</v>
      </c>
      <c r="AB79" s="47">
        <f t="shared" si="20"/>
        <v>3</v>
      </c>
    </row>
    <row r="80" spans="1:28">
      <c r="A80" s="17">
        <v>79</v>
      </c>
      <c r="B80" s="17">
        <v>102567</v>
      </c>
      <c r="C80" s="17" t="s">
        <v>303</v>
      </c>
      <c r="D80" s="17" t="s">
        <v>214</v>
      </c>
      <c r="E80" s="31">
        <v>0.00368989787499097</v>
      </c>
      <c r="F80" s="32">
        <v>13.2987910189983</v>
      </c>
      <c r="G80" s="32">
        <v>1</v>
      </c>
      <c r="H80" s="32">
        <v>31.5</v>
      </c>
      <c r="I80" s="32">
        <v>11</v>
      </c>
      <c r="J80" s="32">
        <v>12</v>
      </c>
      <c r="K80" s="32">
        <v>-1.2987910189983</v>
      </c>
      <c r="L80" s="37" t="s">
        <v>356</v>
      </c>
      <c r="M80" s="38">
        <f t="shared" si="22"/>
        <v>1.26</v>
      </c>
      <c r="N80" s="32">
        <v>10.6782677476765</v>
      </c>
      <c r="O80" s="39">
        <v>6</v>
      </c>
      <c r="P80" s="32">
        <f t="shared" si="17"/>
        <v>-4.6782677476765</v>
      </c>
      <c r="Q80" s="32">
        <f>VLOOKUP(B:B,[6]Sheet1!$A$1:$C$65536,3,0)</f>
        <v>163.57</v>
      </c>
      <c r="R80" s="37" t="s">
        <v>356</v>
      </c>
      <c r="S80" s="38">
        <f t="shared" si="21"/>
        <v>6.5428</v>
      </c>
      <c r="T80" s="32">
        <v>9.67491222822632</v>
      </c>
      <c r="U80" s="42">
        <v>0</v>
      </c>
      <c r="V80" s="42">
        <v>0</v>
      </c>
      <c r="W80" s="42">
        <v>0</v>
      </c>
      <c r="X80" s="42">
        <f t="shared" si="18"/>
        <v>0</v>
      </c>
      <c r="Y80" s="42">
        <f t="shared" si="19"/>
        <v>-9.67491222822632</v>
      </c>
      <c r="Z80" s="45" t="s">
        <v>356</v>
      </c>
      <c r="AA80" s="46">
        <f>V80*0.02</f>
        <v>0</v>
      </c>
      <c r="AB80" s="47">
        <f t="shared" si="20"/>
        <v>8</v>
      </c>
    </row>
    <row r="81" spans="1:28">
      <c r="A81" s="17">
        <v>80</v>
      </c>
      <c r="B81" s="17">
        <v>514</v>
      </c>
      <c r="C81" s="17" t="s">
        <v>231</v>
      </c>
      <c r="D81" s="17" t="s">
        <v>214</v>
      </c>
      <c r="E81" s="31">
        <v>0.00927925273367101</v>
      </c>
      <c r="F81" s="32">
        <v>27.2020725388601</v>
      </c>
      <c r="G81" s="32">
        <v>6</v>
      </c>
      <c r="H81" s="32">
        <v>228.15</v>
      </c>
      <c r="I81" s="32">
        <v>42</v>
      </c>
      <c r="J81" s="32">
        <v>48</v>
      </c>
      <c r="K81" s="32">
        <v>20.7979274611399</v>
      </c>
      <c r="L81" s="37" t="s">
        <v>357</v>
      </c>
      <c r="M81" s="38">
        <f>H81*0.06</f>
        <v>13.689</v>
      </c>
      <c r="N81" s="32">
        <v>45.0860193790785</v>
      </c>
      <c r="O81" s="39">
        <v>58</v>
      </c>
      <c r="P81" s="32">
        <f t="shared" si="17"/>
        <v>12.9139806209215</v>
      </c>
      <c r="Q81" s="32">
        <f>VLOOKUP(B:B,[6]Sheet1!$A$1:$C$65536,3,0)</f>
        <v>1757.24</v>
      </c>
      <c r="R81" s="37" t="s">
        <v>357</v>
      </c>
      <c r="S81" s="38">
        <f>Q81*0.06</f>
        <v>105.4344</v>
      </c>
      <c r="T81" s="32">
        <v>24.3302006676854</v>
      </c>
      <c r="U81" s="42">
        <v>18</v>
      </c>
      <c r="V81" s="42">
        <v>1584.01</v>
      </c>
      <c r="W81" s="42">
        <v>0</v>
      </c>
      <c r="X81" s="42">
        <f t="shared" si="18"/>
        <v>18</v>
      </c>
      <c r="Y81" s="42">
        <f t="shared" si="19"/>
        <v>-6.33020066768539</v>
      </c>
      <c r="Z81" s="45" t="s">
        <v>356</v>
      </c>
      <c r="AA81" s="46">
        <f>V81*0.02</f>
        <v>31.6802</v>
      </c>
      <c r="AB81" s="47">
        <f t="shared" si="20"/>
        <v>151</v>
      </c>
    </row>
    <row r="82" spans="1:28">
      <c r="A82" s="17">
        <v>81</v>
      </c>
      <c r="B82" s="17">
        <v>385</v>
      </c>
      <c r="C82" s="17" t="s">
        <v>213</v>
      </c>
      <c r="D82" s="17" t="s">
        <v>214</v>
      </c>
      <c r="E82" s="31">
        <v>0.0133123279778968</v>
      </c>
      <c r="F82" s="32">
        <v>35.0604490500864</v>
      </c>
      <c r="G82" s="32">
        <v>10</v>
      </c>
      <c r="H82" s="32">
        <v>392.03</v>
      </c>
      <c r="I82" s="32">
        <v>13</v>
      </c>
      <c r="J82" s="32">
        <v>23</v>
      </c>
      <c r="K82" s="32">
        <v>-12.0604490500864</v>
      </c>
      <c r="L82" s="37" t="s">
        <v>356</v>
      </c>
      <c r="M82" s="38">
        <f>H82*0.04</f>
        <v>15.6812</v>
      </c>
      <c r="N82" s="32">
        <v>23.7294838837255</v>
      </c>
      <c r="O82" s="39">
        <v>21</v>
      </c>
      <c r="P82" s="32">
        <f t="shared" si="17"/>
        <v>-2.7294838837255</v>
      </c>
      <c r="Q82" s="32">
        <f>VLOOKUP(B:B,[6]Sheet1!$A$1:$C$65536,3,0)</f>
        <v>639.38</v>
      </c>
      <c r="R82" s="37" t="s">
        <v>356</v>
      </c>
      <c r="S82" s="38">
        <f>Q82*0.04</f>
        <v>25.5752</v>
      </c>
      <c r="T82" s="32">
        <v>34.9049239580454</v>
      </c>
      <c r="U82" s="42">
        <v>9</v>
      </c>
      <c r="V82" s="42">
        <v>792</v>
      </c>
      <c r="W82" s="42">
        <v>30</v>
      </c>
      <c r="X82" s="42">
        <f t="shared" si="18"/>
        <v>39</v>
      </c>
      <c r="Y82" s="42">
        <f t="shared" si="19"/>
        <v>4.09507604195459</v>
      </c>
      <c r="Z82" s="45" t="s">
        <v>357</v>
      </c>
      <c r="AA82" s="46">
        <f>V82*0.03</f>
        <v>23.76</v>
      </c>
      <c r="AB82" s="47">
        <f t="shared" si="20"/>
        <v>65</v>
      </c>
    </row>
    <row r="83" spans="1:28">
      <c r="A83" s="17">
        <v>82</v>
      </c>
      <c r="B83" s="17">
        <v>371</v>
      </c>
      <c r="C83" s="17" t="s">
        <v>292</v>
      </c>
      <c r="D83" s="17" t="s">
        <v>214</v>
      </c>
      <c r="E83" s="31">
        <v>0.0036314638897109</v>
      </c>
      <c r="F83" s="32">
        <v>12.0898100172712</v>
      </c>
      <c r="G83" s="32">
        <v>2</v>
      </c>
      <c r="H83" s="32">
        <v>73.8</v>
      </c>
      <c r="I83" s="32">
        <v>17</v>
      </c>
      <c r="J83" s="32">
        <v>19</v>
      </c>
      <c r="K83" s="32">
        <v>6.9101899827288</v>
      </c>
      <c r="L83" s="37" t="s">
        <v>357</v>
      </c>
      <c r="M83" s="38">
        <f>H83*0.06</f>
        <v>4.428</v>
      </c>
      <c r="N83" s="32">
        <v>24.5204666798497</v>
      </c>
      <c r="O83" s="39">
        <v>17</v>
      </c>
      <c r="P83" s="32">
        <f t="shared" si="17"/>
        <v>-7.5204666798497</v>
      </c>
      <c r="Q83" s="32">
        <f>VLOOKUP(B:B,[6]Sheet1!$A$1:$C$65536,3,0)</f>
        <v>502.97</v>
      </c>
      <c r="R83" s="37" t="s">
        <v>356</v>
      </c>
      <c r="S83" s="38">
        <f>Q83*0.04</f>
        <v>20.1188</v>
      </c>
      <c r="T83" s="32">
        <v>9.52169831882198</v>
      </c>
      <c r="U83" s="42">
        <v>0</v>
      </c>
      <c r="V83" s="42">
        <v>0</v>
      </c>
      <c r="W83" s="42">
        <v>0</v>
      </c>
      <c r="X83" s="42">
        <f t="shared" si="18"/>
        <v>0</v>
      </c>
      <c r="Y83" s="42">
        <f t="shared" si="19"/>
        <v>-9.52169831882198</v>
      </c>
      <c r="Z83" s="45" t="s">
        <v>356</v>
      </c>
      <c r="AA83" s="46">
        <f>V83*0.02</f>
        <v>0</v>
      </c>
      <c r="AB83" s="47">
        <f t="shared" si="20"/>
        <v>25</v>
      </c>
    </row>
    <row r="84" spans="1:28">
      <c r="A84" s="17">
        <v>83</v>
      </c>
      <c r="B84" s="17">
        <v>102564</v>
      </c>
      <c r="C84" s="17" t="s">
        <v>304</v>
      </c>
      <c r="D84" s="17" t="s">
        <v>205</v>
      </c>
      <c r="E84" s="31">
        <v>0.00497034768075905</v>
      </c>
      <c r="F84" s="32">
        <v>13.2987910189983</v>
      </c>
      <c r="G84" s="32">
        <v>1</v>
      </c>
      <c r="H84" s="32">
        <v>30.8</v>
      </c>
      <c r="I84" s="32">
        <v>12</v>
      </c>
      <c r="J84" s="32">
        <v>13</v>
      </c>
      <c r="K84" s="32">
        <v>-0.298791018998299</v>
      </c>
      <c r="L84" s="37" t="s">
        <v>356</v>
      </c>
      <c r="M84" s="38">
        <f>H84*0.04</f>
        <v>1.232</v>
      </c>
      <c r="N84" s="32">
        <v>15.4241645244216</v>
      </c>
      <c r="O84" s="39">
        <v>22</v>
      </c>
      <c r="P84" s="32">
        <f t="shared" si="17"/>
        <v>6.5758354755784</v>
      </c>
      <c r="Q84" s="32">
        <f>VLOOKUP(B:B,[6]Sheet1!$A$1:$C$65536,3,0)</f>
        <v>522.65</v>
      </c>
      <c r="R84" s="37" t="s">
        <v>357</v>
      </c>
      <c r="S84" s="38">
        <f>Q84*0.06</f>
        <v>31.359</v>
      </c>
      <c r="T84" s="32">
        <v>13.0322516189502</v>
      </c>
      <c r="U84" s="42">
        <v>10</v>
      </c>
      <c r="V84" s="42">
        <v>924</v>
      </c>
      <c r="W84" s="42">
        <v>12</v>
      </c>
      <c r="X84" s="42">
        <f t="shared" si="18"/>
        <v>22</v>
      </c>
      <c r="Y84" s="42">
        <f t="shared" si="19"/>
        <v>8.96774838104977</v>
      </c>
      <c r="Z84" s="45" t="s">
        <v>357</v>
      </c>
      <c r="AA84" s="46">
        <f>V84*0.03</f>
        <v>27.72</v>
      </c>
      <c r="AB84" s="47">
        <f t="shared" si="20"/>
        <v>60</v>
      </c>
    </row>
    <row r="85" spans="1:28">
      <c r="A85" s="17">
        <v>84</v>
      </c>
      <c r="B85" s="17">
        <v>732</v>
      </c>
      <c r="C85" s="17" t="s">
        <v>283</v>
      </c>
      <c r="D85" s="17" t="s">
        <v>205</v>
      </c>
      <c r="E85" s="31">
        <v>0.00402405697724818</v>
      </c>
      <c r="F85" s="32">
        <v>15.1122625215889</v>
      </c>
      <c r="G85" s="32">
        <v>1</v>
      </c>
      <c r="H85" s="32">
        <v>39.8</v>
      </c>
      <c r="I85" s="32">
        <v>9</v>
      </c>
      <c r="J85" s="32">
        <v>10</v>
      </c>
      <c r="K85" s="32">
        <v>-5.1122625215889</v>
      </c>
      <c r="L85" s="37" t="s">
        <v>356</v>
      </c>
      <c r="M85" s="38">
        <f>H85*0.04</f>
        <v>1.592</v>
      </c>
      <c r="N85" s="32">
        <v>24.9159580779118</v>
      </c>
      <c r="O85" s="39">
        <v>13</v>
      </c>
      <c r="P85" s="32">
        <f t="shared" si="17"/>
        <v>-11.9159580779118</v>
      </c>
      <c r="Q85" s="32">
        <f>VLOOKUP(B:B,[6]Sheet1!$A$1:$C$65536,3,0)</f>
        <v>423.89</v>
      </c>
      <c r="R85" s="37" t="s">
        <v>356</v>
      </c>
      <c r="S85" s="38">
        <f>Q85*0.04</f>
        <v>16.9556</v>
      </c>
      <c r="T85" s="32">
        <v>10.5510773943447</v>
      </c>
      <c r="U85" s="42">
        <v>1</v>
      </c>
      <c r="V85" s="42">
        <v>132</v>
      </c>
      <c r="W85" s="42">
        <v>0</v>
      </c>
      <c r="X85" s="42">
        <f t="shared" si="18"/>
        <v>1</v>
      </c>
      <c r="Y85" s="42">
        <f t="shared" si="19"/>
        <v>-9.55107739434473</v>
      </c>
      <c r="Z85" s="45" t="s">
        <v>356</v>
      </c>
      <c r="AA85" s="46">
        <f>V85*0.02</f>
        <v>2.64</v>
      </c>
      <c r="AB85" s="47">
        <f t="shared" si="20"/>
        <v>21</v>
      </c>
    </row>
    <row r="86" spans="1:28">
      <c r="A86" s="17">
        <v>85</v>
      </c>
      <c r="B86" s="17">
        <v>721</v>
      </c>
      <c r="C86" s="17" t="s">
        <v>260</v>
      </c>
      <c r="D86" s="17" t="s">
        <v>205</v>
      </c>
      <c r="E86" s="31">
        <v>0.00658238117274361</v>
      </c>
      <c r="F86" s="32">
        <v>21.1571675302245</v>
      </c>
      <c r="G86" s="32">
        <v>0</v>
      </c>
      <c r="H86" s="32">
        <v>0</v>
      </c>
      <c r="I86" s="32">
        <v>12</v>
      </c>
      <c r="J86" s="32">
        <v>12</v>
      </c>
      <c r="K86" s="32">
        <v>-9.1571675302245</v>
      </c>
      <c r="L86" s="37" t="s">
        <v>356</v>
      </c>
      <c r="M86" s="38">
        <f>H86*0.04</f>
        <v>0</v>
      </c>
      <c r="N86" s="32">
        <v>33.6167688352778</v>
      </c>
      <c r="O86" s="39">
        <v>14</v>
      </c>
      <c r="P86" s="32">
        <f t="shared" si="17"/>
        <v>-19.6167688352778</v>
      </c>
      <c r="Q86" s="32">
        <f>VLOOKUP(B:B,[6]Sheet1!$A$1:$C$65536,3,0)</f>
        <v>401.7</v>
      </c>
      <c r="R86" s="37" t="s">
        <v>356</v>
      </c>
      <c r="S86" s="38">
        <f>Q86*0.04</f>
        <v>16.068</v>
      </c>
      <c r="T86" s="32">
        <v>17.2590034349337</v>
      </c>
      <c r="U86" s="42">
        <v>3</v>
      </c>
      <c r="V86" s="42">
        <v>264</v>
      </c>
      <c r="W86" s="42">
        <v>0</v>
      </c>
      <c r="X86" s="42">
        <f t="shared" si="18"/>
        <v>3</v>
      </c>
      <c r="Y86" s="42">
        <f t="shared" si="19"/>
        <v>-14.2590034349337</v>
      </c>
      <c r="Z86" s="45" t="s">
        <v>356</v>
      </c>
      <c r="AA86" s="46">
        <f>V86*0.02</f>
        <v>5.28</v>
      </c>
      <c r="AB86" s="47">
        <f t="shared" si="20"/>
        <v>21</v>
      </c>
    </row>
    <row r="87" spans="1:28">
      <c r="A87" s="17">
        <v>86</v>
      </c>
      <c r="B87" s="17">
        <v>591</v>
      </c>
      <c r="C87" s="17" t="s">
        <v>295</v>
      </c>
      <c r="D87" s="17" t="s">
        <v>205</v>
      </c>
      <c r="E87" s="31">
        <v>0.00455039392827633</v>
      </c>
      <c r="F87" s="32">
        <v>18.1347150259067</v>
      </c>
      <c r="G87" s="32">
        <v>1</v>
      </c>
      <c r="H87" s="32">
        <v>39.8</v>
      </c>
      <c r="I87" s="32">
        <v>17</v>
      </c>
      <c r="J87" s="32">
        <v>18</v>
      </c>
      <c r="K87" s="32">
        <v>-0.134715025906701</v>
      </c>
      <c r="L87" s="37" t="s">
        <v>356</v>
      </c>
      <c r="M87" s="38">
        <f>H87*0.04</f>
        <v>1.592</v>
      </c>
      <c r="N87" s="32">
        <v>24.5204666798497</v>
      </c>
      <c r="O87" s="39">
        <v>14</v>
      </c>
      <c r="P87" s="32">
        <f t="shared" si="17"/>
        <v>-10.5204666798497</v>
      </c>
      <c r="Q87" s="32">
        <f>VLOOKUP(B:B,[6]Sheet1!$A$1:$C$65536,3,0)</f>
        <v>403.18</v>
      </c>
      <c r="R87" s="37" t="s">
        <v>356</v>
      </c>
      <c r="S87" s="38">
        <f>Q87*0.04</f>
        <v>16.1272</v>
      </c>
      <c r="T87" s="32">
        <v>11.9311328799405</v>
      </c>
      <c r="U87" s="42">
        <v>4</v>
      </c>
      <c r="V87" s="42">
        <v>396</v>
      </c>
      <c r="W87" s="42">
        <v>6</v>
      </c>
      <c r="X87" s="42">
        <f t="shared" si="18"/>
        <v>10</v>
      </c>
      <c r="Y87" s="42">
        <f t="shared" si="19"/>
        <v>-1.93113287994054</v>
      </c>
      <c r="Z87" s="45" t="s">
        <v>356</v>
      </c>
      <c r="AA87" s="46">
        <f>V87*0.02</f>
        <v>7.92</v>
      </c>
      <c r="AB87" s="47">
        <f t="shared" si="20"/>
        <v>26</v>
      </c>
    </row>
    <row r="88" spans="1:28">
      <c r="A88" s="17">
        <v>87</v>
      </c>
      <c r="B88" s="17">
        <v>341</v>
      </c>
      <c r="C88" s="17" t="s">
        <v>204</v>
      </c>
      <c r="D88" s="17" t="s">
        <v>205</v>
      </c>
      <c r="E88" s="31">
        <v>0.0256766790999348</v>
      </c>
      <c r="F88" s="32">
        <v>36.2694300518135</v>
      </c>
      <c r="G88" s="32">
        <v>3</v>
      </c>
      <c r="H88" s="32">
        <v>119.4</v>
      </c>
      <c r="I88" s="32">
        <v>10</v>
      </c>
      <c r="J88" s="32">
        <v>13</v>
      </c>
      <c r="K88" s="32">
        <v>-23.2694300518135</v>
      </c>
      <c r="L88" s="37" t="s">
        <v>356</v>
      </c>
      <c r="M88" s="38">
        <f>H88*0.04</f>
        <v>4.776</v>
      </c>
      <c r="N88" s="32">
        <v>20.9610440972909</v>
      </c>
      <c r="O88" s="39">
        <v>21</v>
      </c>
      <c r="P88" s="32">
        <f t="shared" si="17"/>
        <v>0.0389559027091018</v>
      </c>
      <c r="Q88" s="32">
        <f>VLOOKUP(B:B,[6]Sheet1!$A$1:$C$65536,3,0)</f>
        <v>732.5</v>
      </c>
      <c r="R88" s="37" t="s">
        <v>357</v>
      </c>
      <c r="S88" s="38">
        <f>Q88*0.06</f>
        <v>43.95</v>
      </c>
      <c r="T88" s="32">
        <v>67.324252600029</v>
      </c>
      <c r="U88" s="42">
        <v>1</v>
      </c>
      <c r="V88" s="42">
        <v>132</v>
      </c>
      <c r="W88" s="42">
        <v>24</v>
      </c>
      <c r="X88" s="42">
        <f t="shared" si="18"/>
        <v>25</v>
      </c>
      <c r="Y88" s="42">
        <f t="shared" si="19"/>
        <v>-42.324252600029</v>
      </c>
      <c r="Z88" s="45" t="s">
        <v>356</v>
      </c>
      <c r="AA88" s="46">
        <f>V88*0.02</f>
        <v>2.64</v>
      </c>
      <c r="AB88" s="47">
        <f t="shared" si="20"/>
        <v>51</v>
      </c>
    </row>
    <row r="89" spans="1:28">
      <c r="A89" s="17">
        <v>88</v>
      </c>
      <c r="B89" s="17">
        <v>107728</v>
      </c>
      <c r="C89" s="17" t="s">
        <v>313</v>
      </c>
      <c r="D89" s="17" t="s">
        <v>237</v>
      </c>
      <c r="E89" s="31">
        <v>0.00362102345771411</v>
      </c>
      <c r="F89" s="32">
        <v>9.06735751295337</v>
      </c>
      <c r="G89" s="32">
        <v>8</v>
      </c>
      <c r="H89" s="32">
        <v>271.85</v>
      </c>
      <c r="I89" s="32">
        <v>16</v>
      </c>
      <c r="J89" s="32">
        <v>24</v>
      </c>
      <c r="K89" s="32">
        <v>14.9326424870466</v>
      </c>
      <c r="L89" s="37" t="s">
        <v>357</v>
      </c>
      <c r="M89" s="38">
        <f>H89*0.06</f>
        <v>16.311</v>
      </c>
      <c r="N89" s="32">
        <v>15.4241645244216</v>
      </c>
      <c r="O89" s="39">
        <v>20</v>
      </c>
      <c r="P89" s="32">
        <f t="shared" si="17"/>
        <v>4.5758354755784</v>
      </c>
      <c r="Q89" s="32">
        <f>VLOOKUP(B:B,[6]Sheet1!$A$1:$C$65536,3,0)</f>
        <v>566.28</v>
      </c>
      <c r="R89" s="37" t="s">
        <v>357</v>
      </c>
      <c r="S89" s="38">
        <f>Q89*0.06</f>
        <v>33.9768</v>
      </c>
      <c r="T89" s="32">
        <v>9.4943235061264</v>
      </c>
      <c r="U89" s="42">
        <v>22</v>
      </c>
      <c r="V89" s="42">
        <v>1980.02</v>
      </c>
      <c r="W89" s="42">
        <v>1</v>
      </c>
      <c r="X89" s="42">
        <f t="shared" si="18"/>
        <v>23</v>
      </c>
      <c r="Y89" s="42">
        <f t="shared" si="19"/>
        <v>13.5056764938736</v>
      </c>
      <c r="Z89" s="45" t="s">
        <v>357</v>
      </c>
      <c r="AA89" s="46">
        <f>V89*0.03</f>
        <v>59.4006</v>
      </c>
      <c r="AB89" s="47">
        <f t="shared" si="20"/>
        <v>110</v>
      </c>
    </row>
    <row r="90" spans="1:28">
      <c r="A90" s="17">
        <v>89</v>
      </c>
      <c r="B90" s="17">
        <v>748</v>
      </c>
      <c r="C90" s="17" t="s">
        <v>285</v>
      </c>
      <c r="D90" s="17" t="s">
        <v>237</v>
      </c>
      <c r="E90" s="31">
        <v>0.00619216520283359</v>
      </c>
      <c r="F90" s="32">
        <v>20.552677029361</v>
      </c>
      <c r="G90" s="32">
        <v>9</v>
      </c>
      <c r="H90" s="32">
        <v>351.8</v>
      </c>
      <c r="I90" s="32">
        <v>15</v>
      </c>
      <c r="J90" s="32">
        <v>24</v>
      </c>
      <c r="K90" s="32">
        <v>3.447322970639</v>
      </c>
      <c r="L90" s="37" t="s">
        <v>357</v>
      </c>
      <c r="M90" s="38">
        <f>H90*0.06</f>
        <v>21.108</v>
      </c>
      <c r="N90" s="32">
        <v>16.2151473205458</v>
      </c>
      <c r="O90" s="39">
        <v>25</v>
      </c>
      <c r="P90" s="32">
        <f t="shared" si="17"/>
        <v>8.7848526794542</v>
      </c>
      <c r="Q90" s="32">
        <f>VLOOKUP(B:B,[6]Sheet1!$A$1:$C$65536,3,0)</f>
        <v>829.41</v>
      </c>
      <c r="R90" s="37" t="s">
        <v>357</v>
      </c>
      <c r="S90" s="38">
        <f>Q90*0.06</f>
        <v>49.7646</v>
      </c>
      <c r="T90" s="32">
        <v>16.2358571618297</v>
      </c>
      <c r="U90" s="42">
        <v>4</v>
      </c>
      <c r="V90" s="42">
        <v>396</v>
      </c>
      <c r="W90" s="42">
        <v>5</v>
      </c>
      <c r="X90" s="42">
        <f t="shared" si="18"/>
        <v>9</v>
      </c>
      <c r="Y90" s="42">
        <f t="shared" si="19"/>
        <v>-7.23585716182967</v>
      </c>
      <c r="Z90" s="45" t="s">
        <v>356</v>
      </c>
      <c r="AA90" s="46">
        <f>V90*0.02</f>
        <v>7.92</v>
      </c>
      <c r="AB90" s="47">
        <f t="shared" si="20"/>
        <v>79</v>
      </c>
    </row>
    <row r="91" spans="1:28">
      <c r="A91" s="17">
        <v>90</v>
      </c>
      <c r="B91" s="17">
        <v>746</v>
      </c>
      <c r="C91" s="17" t="s">
        <v>236</v>
      </c>
      <c r="D91" s="17" t="s">
        <v>237</v>
      </c>
      <c r="E91" s="31">
        <v>0.010063145658223</v>
      </c>
      <c r="F91" s="32">
        <v>29.0155440414508</v>
      </c>
      <c r="G91" s="32">
        <v>10</v>
      </c>
      <c r="H91" s="32">
        <v>293.41</v>
      </c>
      <c r="I91" s="32">
        <v>31</v>
      </c>
      <c r="J91" s="32">
        <v>41</v>
      </c>
      <c r="K91" s="32">
        <v>11.9844559585492</v>
      </c>
      <c r="L91" s="37" t="s">
        <v>357</v>
      </c>
      <c r="M91" s="38">
        <f>H91*0.06</f>
        <v>17.6046</v>
      </c>
      <c r="N91" s="32">
        <v>29.2663634565948</v>
      </c>
      <c r="O91" s="39">
        <v>18</v>
      </c>
      <c r="P91" s="32">
        <f t="shared" si="17"/>
        <v>-11.2663634565948</v>
      </c>
      <c r="Q91" s="32">
        <f>VLOOKUP(B:B,[6]Sheet1!$A$1:$C$65536,3,0)</f>
        <v>574.69</v>
      </c>
      <c r="R91" s="37" t="s">
        <v>356</v>
      </c>
      <c r="S91" s="38">
        <f>Q91*0.04</f>
        <v>22.9876</v>
      </c>
      <c r="T91" s="32">
        <v>26.3855679158607</v>
      </c>
      <c r="U91" s="42">
        <v>9</v>
      </c>
      <c r="V91" s="42">
        <v>792</v>
      </c>
      <c r="W91" s="42">
        <v>0</v>
      </c>
      <c r="X91" s="42">
        <f t="shared" si="18"/>
        <v>9</v>
      </c>
      <c r="Y91" s="42">
        <f t="shared" si="19"/>
        <v>-17.3855679158607</v>
      </c>
      <c r="Z91" s="45" t="s">
        <v>356</v>
      </c>
      <c r="AA91" s="46">
        <f>V91*0.02</f>
        <v>15.84</v>
      </c>
      <c r="AB91" s="47">
        <f t="shared" si="20"/>
        <v>56</v>
      </c>
    </row>
    <row r="92" spans="1:28">
      <c r="A92" s="17">
        <v>91</v>
      </c>
      <c r="B92" s="17">
        <v>720</v>
      </c>
      <c r="C92" s="17" t="s">
        <v>280</v>
      </c>
      <c r="D92" s="17" t="s">
        <v>237</v>
      </c>
      <c r="E92" s="31">
        <v>0.00496569690554632</v>
      </c>
      <c r="F92" s="32">
        <v>27.8065630397237</v>
      </c>
      <c r="G92" s="32">
        <v>0</v>
      </c>
      <c r="H92" s="32">
        <v>0</v>
      </c>
      <c r="I92" s="32">
        <v>36</v>
      </c>
      <c r="J92" s="32">
        <v>36</v>
      </c>
      <c r="K92" s="32">
        <v>8.1934369602763</v>
      </c>
      <c r="L92" s="37" t="s">
        <v>357</v>
      </c>
      <c r="M92" s="38">
        <f>H92*0.06</f>
        <v>0</v>
      </c>
      <c r="N92" s="32">
        <v>23.3339924856634</v>
      </c>
      <c r="O92" s="39">
        <v>9</v>
      </c>
      <c r="P92" s="32">
        <f t="shared" si="17"/>
        <v>-14.3339924856634</v>
      </c>
      <c r="Q92" s="32">
        <f>VLOOKUP(B:B,[6]Sheet1!$A$1:$C$65536,3,0)</f>
        <v>300.11</v>
      </c>
      <c r="R92" s="37" t="s">
        <v>356</v>
      </c>
      <c r="S92" s="38">
        <f>Q92*0.04</f>
        <v>12.0044</v>
      </c>
      <c r="T92" s="32">
        <v>13.0200572863424</v>
      </c>
      <c r="U92" s="42">
        <v>0</v>
      </c>
      <c r="V92" s="42">
        <v>0</v>
      </c>
      <c r="W92" s="42">
        <v>5</v>
      </c>
      <c r="X92" s="42">
        <f t="shared" si="18"/>
        <v>5</v>
      </c>
      <c r="Y92" s="42">
        <f t="shared" si="19"/>
        <v>-8.02005728634245</v>
      </c>
      <c r="Z92" s="45" t="s">
        <v>356</v>
      </c>
      <c r="AA92" s="46">
        <f>V92*0.02</f>
        <v>0</v>
      </c>
      <c r="AB92" s="47">
        <f t="shared" si="20"/>
        <v>12</v>
      </c>
    </row>
    <row r="93" spans="1:28">
      <c r="A93" s="17">
        <v>92</v>
      </c>
      <c r="B93" s="17">
        <v>717</v>
      </c>
      <c r="C93" s="17" t="s">
        <v>279</v>
      </c>
      <c r="D93" s="17" t="s">
        <v>237</v>
      </c>
      <c r="E93" s="31">
        <v>0.00614112327331846</v>
      </c>
      <c r="F93" s="32">
        <v>18.1347150259067</v>
      </c>
      <c r="G93" s="32">
        <v>2</v>
      </c>
      <c r="H93" s="32">
        <v>72.15</v>
      </c>
      <c r="I93" s="32">
        <v>13</v>
      </c>
      <c r="J93" s="32">
        <v>15</v>
      </c>
      <c r="K93" s="32">
        <v>-3.1347150259067</v>
      </c>
      <c r="L93" s="37" t="s">
        <v>356</v>
      </c>
      <c r="M93" s="38">
        <f>H93*0.04</f>
        <v>2.886</v>
      </c>
      <c r="N93" s="32">
        <v>20.1700613011667</v>
      </c>
      <c r="O93" s="39">
        <v>20</v>
      </c>
      <c r="P93" s="32">
        <f t="shared" si="17"/>
        <v>-0.170061301166701</v>
      </c>
      <c r="Q93" s="32">
        <f>VLOOKUP(B:B,[6]Sheet1!$A$1:$C$65536,3,0)</f>
        <v>672.16</v>
      </c>
      <c r="R93" s="37" t="s">
        <v>356</v>
      </c>
      <c r="S93" s="38">
        <f>Q93*0.04</f>
        <v>26.8864</v>
      </c>
      <c r="T93" s="32">
        <v>16.102025222641</v>
      </c>
      <c r="U93" s="42">
        <v>6</v>
      </c>
      <c r="V93" s="42">
        <v>528</v>
      </c>
      <c r="W93" s="42">
        <v>14</v>
      </c>
      <c r="X93" s="42">
        <f t="shared" si="18"/>
        <v>20</v>
      </c>
      <c r="Y93" s="42">
        <f t="shared" si="19"/>
        <v>3.897974777359</v>
      </c>
      <c r="Z93" s="45" t="s">
        <v>357</v>
      </c>
      <c r="AA93" s="46">
        <f>V93*0.03</f>
        <v>15.84</v>
      </c>
      <c r="AB93" s="47">
        <f t="shared" si="20"/>
        <v>46</v>
      </c>
    </row>
    <row r="94" spans="1:28">
      <c r="A94" s="17">
        <v>93</v>
      </c>
      <c r="B94" s="17">
        <v>716</v>
      </c>
      <c r="C94" s="17" t="s">
        <v>259</v>
      </c>
      <c r="D94" s="17" t="s">
        <v>237</v>
      </c>
      <c r="E94" s="31">
        <v>0.00642721738559687</v>
      </c>
      <c r="F94" s="32">
        <v>53.7996545768566</v>
      </c>
      <c r="G94" s="32">
        <v>6</v>
      </c>
      <c r="H94" s="32">
        <v>217.25</v>
      </c>
      <c r="I94" s="32">
        <v>49</v>
      </c>
      <c r="J94" s="32">
        <v>55</v>
      </c>
      <c r="K94" s="32">
        <v>1.2003454231434</v>
      </c>
      <c r="L94" s="37" t="s">
        <v>357</v>
      </c>
      <c r="M94" s="38">
        <f>H94*0.06</f>
        <v>13.035</v>
      </c>
      <c r="N94" s="32">
        <v>19.7745699031046</v>
      </c>
      <c r="O94" s="39">
        <v>49</v>
      </c>
      <c r="P94" s="32">
        <f t="shared" si="17"/>
        <v>29.2254300968954</v>
      </c>
      <c r="Q94" s="32">
        <f>VLOOKUP(B:B,[6]Sheet1!$A$1:$C$65536,3,0)</f>
        <v>1514.57</v>
      </c>
      <c r="R94" s="37" t="s">
        <v>357</v>
      </c>
      <c r="S94" s="38">
        <f>Q94*0.06</f>
        <v>90.8742</v>
      </c>
      <c r="T94" s="32">
        <v>16.852163985035</v>
      </c>
      <c r="U94" s="42">
        <v>24</v>
      </c>
      <c r="V94" s="42">
        <v>2112</v>
      </c>
      <c r="W94" s="42">
        <v>1</v>
      </c>
      <c r="X94" s="42">
        <f t="shared" si="18"/>
        <v>25</v>
      </c>
      <c r="Y94" s="42">
        <f t="shared" si="19"/>
        <v>8.14783601496501</v>
      </c>
      <c r="Z94" s="45" t="s">
        <v>357</v>
      </c>
      <c r="AA94" s="46">
        <f>V94*0.03</f>
        <v>63.36</v>
      </c>
      <c r="AB94" s="47">
        <f t="shared" si="20"/>
        <v>167</v>
      </c>
    </row>
    <row r="95" spans="1:28">
      <c r="A95" s="17">
        <v>94</v>
      </c>
      <c r="B95" s="17">
        <v>594</v>
      </c>
      <c r="C95" s="17" t="s">
        <v>294</v>
      </c>
      <c r="D95" s="17" t="s">
        <v>237</v>
      </c>
      <c r="E95" s="31">
        <v>0.00404520388134929</v>
      </c>
      <c r="F95" s="32">
        <v>12.0898100172712</v>
      </c>
      <c r="G95" s="32">
        <v>0</v>
      </c>
      <c r="H95" s="32">
        <v>0</v>
      </c>
      <c r="I95" s="32">
        <v>30</v>
      </c>
      <c r="J95" s="32">
        <v>30</v>
      </c>
      <c r="K95" s="32">
        <v>17.9101899827288</v>
      </c>
      <c r="L95" s="37" t="s">
        <v>357</v>
      </c>
      <c r="M95" s="38">
        <f>H95*0.06</f>
        <v>0</v>
      </c>
      <c r="N95" s="32">
        <v>17.00613011667</v>
      </c>
      <c r="O95" s="39">
        <v>21</v>
      </c>
      <c r="P95" s="32">
        <f t="shared" si="17"/>
        <v>3.99386988333</v>
      </c>
      <c r="Q95" s="32">
        <f>VLOOKUP(B:B,[6]Sheet1!$A$1:$C$65536,3,0)</f>
        <v>681.9</v>
      </c>
      <c r="R95" s="37" t="s">
        <v>357</v>
      </c>
      <c r="S95" s="38">
        <f>Q95*0.06</f>
        <v>40.914</v>
      </c>
      <c r="T95" s="32">
        <v>10.6065245768978</v>
      </c>
      <c r="U95" s="42">
        <v>3</v>
      </c>
      <c r="V95" s="42">
        <v>264</v>
      </c>
      <c r="W95" s="42">
        <v>2</v>
      </c>
      <c r="X95" s="42">
        <f t="shared" si="18"/>
        <v>5</v>
      </c>
      <c r="Y95" s="42">
        <f t="shared" si="19"/>
        <v>-5.60652457689784</v>
      </c>
      <c r="Z95" s="45" t="s">
        <v>356</v>
      </c>
      <c r="AA95" s="46">
        <f>V95*0.02</f>
        <v>5.28</v>
      </c>
      <c r="AB95" s="47">
        <f t="shared" si="20"/>
        <v>46</v>
      </c>
    </row>
    <row r="96" spans="1:28">
      <c r="A96" s="17">
        <v>95</v>
      </c>
      <c r="B96" s="17">
        <v>549</v>
      </c>
      <c r="C96" s="17" t="s">
        <v>276</v>
      </c>
      <c r="D96" s="17" t="s">
        <v>237</v>
      </c>
      <c r="E96" s="31">
        <v>0.00600346599269062</v>
      </c>
      <c r="F96" s="32">
        <v>26.5975820379965</v>
      </c>
      <c r="G96" s="32">
        <v>7</v>
      </c>
      <c r="H96" s="32">
        <v>262.1</v>
      </c>
      <c r="I96" s="32">
        <v>9</v>
      </c>
      <c r="J96" s="32">
        <v>16</v>
      </c>
      <c r="K96" s="32">
        <v>-10.5975820379965</v>
      </c>
      <c r="L96" s="37" t="s">
        <v>356</v>
      </c>
      <c r="M96" s="38">
        <f>H96*0.04</f>
        <v>10.484</v>
      </c>
      <c r="N96" s="32">
        <v>18.5880957089183</v>
      </c>
      <c r="O96" s="39">
        <v>23</v>
      </c>
      <c r="P96" s="32">
        <f t="shared" si="17"/>
        <v>4.4119042910817</v>
      </c>
      <c r="Q96" s="32">
        <f>VLOOKUP(B:B,[6]Sheet1!$A$1:$C$65536,3,0)</f>
        <v>666.49</v>
      </c>
      <c r="R96" s="37" t="s">
        <v>357</v>
      </c>
      <c r="S96" s="38">
        <f>Q96*0.06</f>
        <v>39.9894</v>
      </c>
      <c r="T96" s="32">
        <v>15.7410878328348</v>
      </c>
      <c r="U96" s="42">
        <v>4</v>
      </c>
      <c r="V96" s="42">
        <v>396</v>
      </c>
      <c r="W96" s="42">
        <v>21</v>
      </c>
      <c r="X96" s="42">
        <f t="shared" si="18"/>
        <v>25</v>
      </c>
      <c r="Y96" s="42">
        <f t="shared" si="19"/>
        <v>9.25891216716519</v>
      </c>
      <c r="Z96" s="45" t="s">
        <v>357</v>
      </c>
      <c r="AA96" s="46">
        <f>V96*0.03</f>
        <v>11.88</v>
      </c>
      <c r="AB96" s="47">
        <f t="shared" si="20"/>
        <v>62</v>
      </c>
    </row>
    <row r="97" spans="1:28">
      <c r="A97" s="17">
        <v>96</v>
      </c>
      <c r="B97" s="17">
        <v>539</v>
      </c>
      <c r="C97" s="17" t="s">
        <v>274</v>
      </c>
      <c r="D97" s="17" t="s">
        <v>237</v>
      </c>
      <c r="E97" s="31">
        <v>0.00606628922918885</v>
      </c>
      <c r="F97" s="32">
        <v>15.1122625215889</v>
      </c>
      <c r="G97" s="32">
        <v>2</v>
      </c>
      <c r="H97" s="32">
        <v>78</v>
      </c>
      <c r="I97" s="32">
        <v>12</v>
      </c>
      <c r="J97" s="32">
        <v>14</v>
      </c>
      <c r="K97" s="32">
        <v>-1.1122625215889</v>
      </c>
      <c r="L97" s="37" t="s">
        <v>356</v>
      </c>
      <c r="M97" s="38">
        <f>H97*0.04</f>
        <v>3.12</v>
      </c>
      <c r="N97" s="32">
        <v>22.5430096895393</v>
      </c>
      <c r="O97" s="39">
        <v>22</v>
      </c>
      <c r="P97" s="32">
        <f t="shared" si="17"/>
        <v>-0.5430096895393</v>
      </c>
      <c r="Q97" s="32">
        <f>VLOOKUP(B:B,[6]Sheet1!$A$1:$C$65536,3,0)</f>
        <v>716.13</v>
      </c>
      <c r="R97" s="37" t="s">
        <v>356</v>
      </c>
      <c r="S97" s="38">
        <f>Q97*0.04</f>
        <v>28.6452</v>
      </c>
      <c r="T97" s="32">
        <v>15.9058103589332</v>
      </c>
      <c r="U97" s="42">
        <v>0</v>
      </c>
      <c r="V97" s="42">
        <v>0</v>
      </c>
      <c r="W97" s="42">
        <v>1</v>
      </c>
      <c r="X97" s="42">
        <f t="shared" si="18"/>
        <v>1</v>
      </c>
      <c r="Y97" s="42">
        <f t="shared" si="19"/>
        <v>-14.9058103589332</v>
      </c>
      <c r="Z97" s="45" t="s">
        <v>356</v>
      </c>
      <c r="AA97" s="46">
        <f>V97*0.02</f>
        <v>0</v>
      </c>
      <c r="AB97" s="47">
        <f t="shared" si="20"/>
        <v>32</v>
      </c>
    </row>
    <row r="98" spans="1:28">
      <c r="A98" s="17">
        <v>97</v>
      </c>
      <c r="B98" s="17">
        <v>104838</v>
      </c>
      <c r="C98" s="17" t="s">
        <v>305</v>
      </c>
      <c r="D98" s="17" t="s">
        <v>246</v>
      </c>
      <c r="E98" s="31">
        <v>0.00413741223305548</v>
      </c>
      <c r="F98" s="32">
        <v>12.0898100172712</v>
      </c>
      <c r="G98" s="32">
        <v>4</v>
      </c>
      <c r="H98" s="32">
        <v>139.25</v>
      </c>
      <c r="I98" s="32">
        <v>10</v>
      </c>
      <c r="J98" s="32">
        <v>14</v>
      </c>
      <c r="K98" s="32">
        <v>1.9101899827288</v>
      </c>
      <c r="L98" s="37" t="s">
        <v>357</v>
      </c>
      <c r="M98" s="38">
        <f>H98*0.06</f>
        <v>8.355</v>
      </c>
      <c r="N98" s="32">
        <v>10.6782677476765</v>
      </c>
      <c r="O98" s="39">
        <v>15</v>
      </c>
      <c r="P98" s="32">
        <f t="shared" si="17"/>
        <v>4.3217322523235</v>
      </c>
      <c r="Q98" s="32">
        <f>VLOOKUP(B:B,[6]Sheet1!$A$1:$C$65536,3,0)</f>
        <v>387.74</v>
      </c>
      <c r="R98" s="37" t="s">
        <v>357</v>
      </c>
      <c r="S98" s="38">
        <f>Q98*0.06</f>
        <v>23.2644</v>
      </c>
      <c r="T98" s="32">
        <v>10.8482948750715</v>
      </c>
      <c r="U98" s="42">
        <v>6</v>
      </c>
      <c r="V98" s="42">
        <v>528.01</v>
      </c>
      <c r="W98" s="42">
        <v>23</v>
      </c>
      <c r="X98" s="42">
        <f t="shared" si="18"/>
        <v>29</v>
      </c>
      <c r="Y98" s="42">
        <f t="shared" si="19"/>
        <v>18.1517051249285</v>
      </c>
      <c r="Z98" s="45" t="s">
        <v>357</v>
      </c>
      <c r="AA98" s="46">
        <f>V98*0.03</f>
        <v>15.8403</v>
      </c>
      <c r="AB98" s="47">
        <f t="shared" si="20"/>
        <v>47</v>
      </c>
    </row>
    <row r="99" spans="1:28">
      <c r="A99" s="17">
        <v>98</v>
      </c>
      <c r="B99" s="17">
        <v>104533</v>
      </c>
      <c r="C99" s="17" t="s">
        <v>306</v>
      </c>
      <c r="D99" s="17" t="s">
        <v>246</v>
      </c>
      <c r="E99" s="31">
        <v>0.00420946968884085</v>
      </c>
      <c r="F99" s="32">
        <v>12.0898100172712</v>
      </c>
      <c r="G99" s="32">
        <v>2</v>
      </c>
      <c r="H99" s="32">
        <v>72.15</v>
      </c>
      <c r="I99" s="32">
        <v>21</v>
      </c>
      <c r="J99" s="32">
        <v>23</v>
      </c>
      <c r="K99" s="32">
        <v>10.9101899827288</v>
      </c>
      <c r="L99" s="37" t="s">
        <v>357</v>
      </c>
      <c r="M99" s="38">
        <f>H99*0.06</f>
        <v>4.329</v>
      </c>
      <c r="N99" s="32">
        <v>18.9835871069804</v>
      </c>
      <c r="O99" s="39">
        <v>15</v>
      </c>
      <c r="P99" s="32">
        <f t="shared" ref="P99:P115" si="23">O99-N99</f>
        <v>-3.9835871069804</v>
      </c>
      <c r="Q99" s="32">
        <f>VLOOKUP(B:B,[6]Sheet1!$A$1:$C$65536,3,0)</f>
        <v>426.02</v>
      </c>
      <c r="R99" s="37" t="s">
        <v>356</v>
      </c>
      <c r="S99" s="38">
        <f>Q99*0.04</f>
        <v>17.0408</v>
      </c>
      <c r="T99" s="32">
        <v>11.0372295241407</v>
      </c>
      <c r="U99" s="42">
        <v>5</v>
      </c>
      <c r="V99" s="42">
        <v>528</v>
      </c>
      <c r="W99" s="42">
        <v>2</v>
      </c>
      <c r="X99" s="42">
        <f t="shared" ref="X99:X115" si="24">W99+U99</f>
        <v>7</v>
      </c>
      <c r="Y99" s="42">
        <f t="shared" ref="Y99:Y115" si="25">X99-T99</f>
        <v>-4.03722952414071</v>
      </c>
      <c r="Z99" s="45" t="s">
        <v>356</v>
      </c>
      <c r="AA99" s="46">
        <f>V99*0.02</f>
        <v>10.56</v>
      </c>
      <c r="AB99" s="47">
        <f t="shared" ref="AB99:AB114" si="26">ROUND(M99+S99+AA99,0)</f>
        <v>32</v>
      </c>
    </row>
    <row r="100" spans="1:28">
      <c r="A100" s="17">
        <v>99</v>
      </c>
      <c r="B100" s="17">
        <v>104428</v>
      </c>
      <c r="C100" s="17" t="s">
        <v>268</v>
      </c>
      <c r="D100" s="17" t="s">
        <v>246</v>
      </c>
      <c r="E100" s="31">
        <v>0.00550032995603806</v>
      </c>
      <c r="F100" s="32">
        <v>23.5751295336788</v>
      </c>
      <c r="G100" s="32">
        <v>4</v>
      </c>
      <c r="H100" s="32">
        <v>136.25</v>
      </c>
      <c r="I100" s="32">
        <v>34</v>
      </c>
      <c r="J100" s="32">
        <v>38</v>
      </c>
      <c r="K100" s="32">
        <v>14.4248704663212</v>
      </c>
      <c r="L100" s="37" t="s">
        <v>357</v>
      </c>
      <c r="M100" s="38">
        <f>H100*0.06</f>
        <v>8.175</v>
      </c>
      <c r="N100" s="32">
        <v>10.6782677476765</v>
      </c>
      <c r="O100" s="39">
        <v>17</v>
      </c>
      <c r="P100" s="32">
        <f t="shared" si="23"/>
        <v>6.3217322523235</v>
      </c>
      <c r="Q100" s="32">
        <f>VLOOKUP(B:B,[6]Sheet1!$A$1:$C$65536,3,0)</f>
        <v>479.07</v>
      </c>
      <c r="R100" s="37" t="s">
        <v>357</v>
      </c>
      <c r="S100" s="38">
        <f>Q100*0.06</f>
        <v>28.7442</v>
      </c>
      <c r="T100" s="32">
        <v>14.4218651447318</v>
      </c>
      <c r="U100" s="42">
        <v>3</v>
      </c>
      <c r="V100" s="42">
        <v>264</v>
      </c>
      <c r="W100" s="42">
        <v>2</v>
      </c>
      <c r="X100" s="42">
        <f t="shared" si="24"/>
        <v>5</v>
      </c>
      <c r="Y100" s="42">
        <f t="shared" si="25"/>
        <v>-9.42186514473179</v>
      </c>
      <c r="Z100" s="45" t="s">
        <v>356</v>
      </c>
      <c r="AA100" s="46">
        <f>V100*0.02</f>
        <v>5.28</v>
      </c>
      <c r="AB100" s="47">
        <f t="shared" si="26"/>
        <v>42</v>
      </c>
    </row>
    <row r="101" spans="1:28">
      <c r="A101" s="17">
        <v>100</v>
      </c>
      <c r="B101" s="17">
        <v>101453</v>
      </c>
      <c r="C101" s="17" t="s">
        <v>263</v>
      </c>
      <c r="D101" s="17" t="s">
        <v>246</v>
      </c>
      <c r="E101" s="31">
        <v>0.00948304068768918</v>
      </c>
      <c r="F101" s="32">
        <v>21.1571675302245</v>
      </c>
      <c r="G101" s="32">
        <v>8</v>
      </c>
      <c r="H101" s="32">
        <v>302.7</v>
      </c>
      <c r="I101" s="32">
        <v>13</v>
      </c>
      <c r="J101" s="32">
        <v>21</v>
      </c>
      <c r="K101" s="32">
        <v>-0.157167530224498</v>
      </c>
      <c r="L101" s="37" t="s">
        <v>356</v>
      </c>
      <c r="M101" s="38">
        <f>H101*0.04</f>
        <v>12.108</v>
      </c>
      <c r="N101" s="32">
        <v>30.4528376507811</v>
      </c>
      <c r="O101" s="39">
        <v>32</v>
      </c>
      <c r="P101" s="32">
        <f t="shared" si="23"/>
        <v>1.5471623492189</v>
      </c>
      <c r="Q101" s="32">
        <f>VLOOKUP(B:B,[6]Sheet1!$A$1:$C$65536,3,0)</f>
        <v>981.43</v>
      </c>
      <c r="R101" s="37" t="s">
        <v>357</v>
      </c>
      <c r="S101" s="38">
        <f>Q101*0.06</f>
        <v>58.8858</v>
      </c>
      <c r="T101" s="32">
        <v>24.864532683121</v>
      </c>
      <c r="U101" s="42">
        <v>18</v>
      </c>
      <c r="V101" s="42">
        <v>1584</v>
      </c>
      <c r="W101" s="42">
        <v>9</v>
      </c>
      <c r="X101" s="42">
        <f t="shared" si="24"/>
        <v>27</v>
      </c>
      <c r="Y101" s="42">
        <f t="shared" si="25"/>
        <v>2.13546731687897</v>
      </c>
      <c r="Z101" s="45" t="s">
        <v>357</v>
      </c>
      <c r="AA101" s="46">
        <f>V101*0.03</f>
        <v>47.52</v>
      </c>
      <c r="AB101" s="47">
        <f t="shared" si="26"/>
        <v>119</v>
      </c>
    </row>
    <row r="102" spans="1:28">
      <c r="A102" s="17">
        <v>101</v>
      </c>
      <c r="B102" s="17">
        <v>754</v>
      </c>
      <c r="C102" s="17" t="s">
        <v>262</v>
      </c>
      <c r="D102" s="17" t="s">
        <v>246</v>
      </c>
      <c r="E102" s="31">
        <v>0.00863463016317652</v>
      </c>
      <c r="F102" s="32">
        <v>33.8514680483592</v>
      </c>
      <c r="G102" s="32">
        <v>20</v>
      </c>
      <c r="H102" s="32">
        <v>734.55</v>
      </c>
      <c r="I102" s="32">
        <v>27</v>
      </c>
      <c r="J102" s="32">
        <v>47</v>
      </c>
      <c r="K102" s="32">
        <v>13.1485319516408</v>
      </c>
      <c r="L102" s="37" t="s">
        <v>357</v>
      </c>
      <c r="M102" s="38">
        <f>H102*0.06</f>
        <v>44.073</v>
      </c>
      <c r="N102" s="32">
        <v>32.0348032430295</v>
      </c>
      <c r="O102" s="39">
        <v>44</v>
      </c>
      <c r="P102" s="32">
        <f t="shared" si="23"/>
        <v>11.9651967569705</v>
      </c>
      <c r="Q102" s="32">
        <f>VLOOKUP(B:B,[6]Sheet1!$A$1:$C$65536,3,0)</f>
        <v>1311.74</v>
      </c>
      <c r="R102" s="37" t="s">
        <v>357</v>
      </c>
      <c r="S102" s="38">
        <f>Q102*0.06</f>
        <v>78.7044</v>
      </c>
      <c r="T102" s="32">
        <v>22.6400002878488</v>
      </c>
      <c r="U102" s="42">
        <v>11</v>
      </c>
      <c r="V102" s="42">
        <v>1056</v>
      </c>
      <c r="W102" s="42">
        <v>1</v>
      </c>
      <c r="X102" s="42">
        <f t="shared" si="24"/>
        <v>12</v>
      </c>
      <c r="Y102" s="42">
        <f t="shared" si="25"/>
        <v>-10.6400002878488</v>
      </c>
      <c r="Z102" s="45" t="s">
        <v>356</v>
      </c>
      <c r="AA102" s="46">
        <f>V102*0.02</f>
        <v>21.12</v>
      </c>
      <c r="AB102" s="47">
        <f t="shared" si="26"/>
        <v>144</v>
      </c>
    </row>
    <row r="103" spans="1:28">
      <c r="A103" s="17">
        <v>102</v>
      </c>
      <c r="B103" s="17">
        <v>738</v>
      </c>
      <c r="C103" s="17" t="s">
        <v>298</v>
      </c>
      <c r="D103" s="17" t="s">
        <v>246</v>
      </c>
      <c r="E103" s="31">
        <v>0.00432323550036961</v>
      </c>
      <c r="F103" s="32">
        <v>6.04490500863558</v>
      </c>
      <c r="G103" s="32">
        <v>0</v>
      </c>
      <c r="H103" s="32">
        <v>0</v>
      </c>
      <c r="I103" s="32">
        <v>14</v>
      </c>
      <c r="J103" s="32">
        <v>14</v>
      </c>
      <c r="K103" s="32">
        <v>7.95509499136442</v>
      </c>
      <c r="L103" s="37" t="s">
        <v>357</v>
      </c>
      <c r="M103" s="38">
        <f>H103*0.06</f>
        <v>0</v>
      </c>
      <c r="N103" s="32">
        <v>22.1475182914772</v>
      </c>
      <c r="O103" s="39">
        <v>15</v>
      </c>
      <c r="P103" s="32">
        <f t="shared" si="23"/>
        <v>-7.1475182914772</v>
      </c>
      <c r="Q103" s="32">
        <f>VLOOKUP(B:B,[6]Sheet1!$A$1:$C$65536,3,0)</f>
        <v>469.24</v>
      </c>
      <c r="R103" s="37" t="s">
        <v>356</v>
      </c>
      <c r="S103" s="38">
        <f>Q103*0.04</f>
        <v>18.7696</v>
      </c>
      <c r="T103" s="32">
        <v>11.3355234819691</v>
      </c>
      <c r="U103" s="42">
        <v>9</v>
      </c>
      <c r="V103" s="42">
        <v>792.01</v>
      </c>
      <c r="W103" s="42">
        <v>0</v>
      </c>
      <c r="X103" s="42">
        <f t="shared" si="24"/>
        <v>9</v>
      </c>
      <c r="Y103" s="42">
        <f t="shared" si="25"/>
        <v>-2.33552348196912</v>
      </c>
      <c r="Z103" s="45" t="s">
        <v>356</v>
      </c>
      <c r="AA103" s="46">
        <f>V103*0.02</f>
        <v>15.8402</v>
      </c>
      <c r="AB103" s="47">
        <f t="shared" si="26"/>
        <v>35</v>
      </c>
    </row>
    <row r="104" spans="1:28">
      <c r="A104" s="17">
        <v>103</v>
      </c>
      <c r="B104" s="17">
        <v>713</v>
      </c>
      <c r="C104" s="17" t="s">
        <v>317</v>
      </c>
      <c r="D104" s="17" t="s">
        <v>246</v>
      </c>
      <c r="E104" s="31">
        <v>0.00307238429878467</v>
      </c>
      <c r="F104" s="32">
        <v>15.1122625215889</v>
      </c>
      <c r="G104" s="32">
        <v>6</v>
      </c>
      <c r="H104" s="32">
        <v>168.86</v>
      </c>
      <c r="I104" s="32">
        <v>8</v>
      </c>
      <c r="J104" s="32">
        <v>14</v>
      </c>
      <c r="K104" s="32">
        <v>-1.1122625215889</v>
      </c>
      <c r="L104" s="37" t="s">
        <v>356</v>
      </c>
      <c r="M104" s="38">
        <f>H104*0.04</f>
        <v>6.7544</v>
      </c>
      <c r="N104" s="32">
        <v>13.8421989321732</v>
      </c>
      <c r="O104" s="39">
        <v>21</v>
      </c>
      <c r="P104" s="32">
        <f t="shared" si="23"/>
        <v>7.1578010678268</v>
      </c>
      <c r="Q104" s="32">
        <f>VLOOKUP(B:B,[6]Sheet1!$A$1:$C$65536,3,0)</f>
        <v>707.35</v>
      </c>
      <c r="R104" s="37" t="s">
        <v>357</v>
      </c>
      <c r="S104" s="38">
        <f>Q104*0.06</f>
        <v>42.441</v>
      </c>
      <c r="T104" s="32">
        <v>8.0557916314134</v>
      </c>
      <c r="U104" s="42">
        <v>22</v>
      </c>
      <c r="V104" s="42">
        <v>1980</v>
      </c>
      <c r="W104" s="42">
        <v>1</v>
      </c>
      <c r="X104" s="42">
        <f t="shared" si="24"/>
        <v>23</v>
      </c>
      <c r="Y104" s="42">
        <f t="shared" si="25"/>
        <v>14.9442083685866</v>
      </c>
      <c r="Z104" s="45" t="s">
        <v>357</v>
      </c>
      <c r="AA104" s="46">
        <f>V104*0.03</f>
        <v>59.4</v>
      </c>
      <c r="AB104" s="47">
        <f t="shared" si="26"/>
        <v>109</v>
      </c>
    </row>
    <row r="105" spans="1:28">
      <c r="A105" s="17">
        <v>104</v>
      </c>
      <c r="B105" s="17">
        <v>710</v>
      </c>
      <c r="C105" s="17" t="s">
        <v>297</v>
      </c>
      <c r="D105" s="17" t="s">
        <v>246</v>
      </c>
      <c r="E105" s="31">
        <v>0.00446134767673684</v>
      </c>
      <c r="F105" s="32">
        <v>18.1347150259067</v>
      </c>
      <c r="G105" s="32">
        <v>1</v>
      </c>
      <c r="H105" s="32">
        <v>39</v>
      </c>
      <c r="I105" s="32">
        <v>12</v>
      </c>
      <c r="J105" s="32">
        <v>13</v>
      </c>
      <c r="K105" s="32">
        <v>-5.1347150259067</v>
      </c>
      <c r="L105" s="37" t="s">
        <v>356</v>
      </c>
      <c r="M105" s="38">
        <f>H105*0.04</f>
        <v>1.56</v>
      </c>
      <c r="N105" s="32">
        <v>22.1475182914772</v>
      </c>
      <c r="O105" s="39">
        <v>23</v>
      </c>
      <c r="P105" s="32">
        <f t="shared" si="23"/>
        <v>0.852481708522799</v>
      </c>
      <c r="Q105" s="32">
        <f>VLOOKUP(B:B,[6]Sheet1!$A$1:$C$65536,3,0)</f>
        <v>713.09</v>
      </c>
      <c r="R105" s="37" t="s">
        <v>357</v>
      </c>
      <c r="S105" s="38">
        <f>Q105*0.06</f>
        <v>42.7854</v>
      </c>
      <c r="T105" s="32">
        <v>11.697653608404</v>
      </c>
      <c r="U105" s="42">
        <v>0</v>
      </c>
      <c r="V105" s="42">
        <v>0</v>
      </c>
      <c r="W105" s="42">
        <v>2</v>
      </c>
      <c r="X105" s="42">
        <f t="shared" si="24"/>
        <v>2</v>
      </c>
      <c r="Y105" s="42">
        <f t="shared" si="25"/>
        <v>-9.69765360840399</v>
      </c>
      <c r="Z105" s="45" t="s">
        <v>356</v>
      </c>
      <c r="AA105" s="46">
        <f>V105*0.02</f>
        <v>0</v>
      </c>
      <c r="AB105" s="47">
        <f t="shared" si="26"/>
        <v>44</v>
      </c>
    </row>
    <row r="106" spans="1:28">
      <c r="A106" s="17">
        <v>105</v>
      </c>
      <c r="B106" s="17">
        <v>706</v>
      </c>
      <c r="C106" s="17" t="s">
        <v>296</v>
      </c>
      <c r="D106" s="17" t="s">
        <v>246</v>
      </c>
      <c r="E106" s="31">
        <v>0.00494418953352177</v>
      </c>
      <c r="F106" s="32">
        <v>13.2987910189983</v>
      </c>
      <c r="G106" s="32">
        <v>7</v>
      </c>
      <c r="H106" s="32">
        <v>274.6</v>
      </c>
      <c r="I106" s="32">
        <v>11</v>
      </c>
      <c r="J106" s="32">
        <v>18</v>
      </c>
      <c r="K106" s="32">
        <v>4.7012089810017</v>
      </c>
      <c r="L106" s="37" t="s">
        <v>357</v>
      </c>
      <c r="M106" s="38">
        <f>H106*0.06</f>
        <v>16.476</v>
      </c>
      <c r="N106" s="32">
        <v>15.0286731263595</v>
      </c>
      <c r="O106" s="39">
        <v>21</v>
      </c>
      <c r="P106" s="32">
        <f t="shared" si="23"/>
        <v>5.9713268736405</v>
      </c>
      <c r="Q106" s="32">
        <f>VLOOKUP(B:B,[6]Sheet1!$A$1:$C$65536,3,0)</f>
        <v>582.65</v>
      </c>
      <c r="R106" s="37" t="s">
        <v>357</v>
      </c>
      <c r="S106" s="38">
        <f>Q106*0.06</f>
        <v>34.959</v>
      </c>
      <c r="T106" s="32">
        <v>12.9636649568941</v>
      </c>
      <c r="U106" s="42">
        <v>3</v>
      </c>
      <c r="V106" s="42">
        <v>264.01</v>
      </c>
      <c r="W106" s="42">
        <v>12</v>
      </c>
      <c r="X106" s="42">
        <f t="shared" si="24"/>
        <v>15</v>
      </c>
      <c r="Y106" s="42">
        <f t="shared" si="25"/>
        <v>2.03633504310592</v>
      </c>
      <c r="Z106" s="45" t="s">
        <v>357</v>
      </c>
      <c r="AA106" s="46">
        <f>V106*0.03</f>
        <v>7.9203</v>
      </c>
      <c r="AB106" s="47">
        <f t="shared" si="26"/>
        <v>59</v>
      </c>
    </row>
    <row r="107" spans="1:28">
      <c r="A107" s="17">
        <v>106</v>
      </c>
      <c r="B107" s="17">
        <v>704</v>
      </c>
      <c r="C107" s="17" t="s">
        <v>278</v>
      </c>
      <c r="D107" s="17" t="s">
        <v>246</v>
      </c>
      <c r="E107" s="31">
        <v>0.00532274531038652</v>
      </c>
      <c r="F107" s="32">
        <v>15.1122625215889</v>
      </c>
      <c r="G107" s="32">
        <v>6</v>
      </c>
      <c r="H107" s="32">
        <v>226.02</v>
      </c>
      <c r="I107" s="32">
        <v>11</v>
      </c>
      <c r="J107" s="32">
        <v>17</v>
      </c>
      <c r="K107" s="32">
        <v>1.8877374784111</v>
      </c>
      <c r="L107" s="37" t="s">
        <v>357</v>
      </c>
      <c r="M107" s="38">
        <f>H107*0.06</f>
        <v>13.5612</v>
      </c>
      <c r="N107" s="32">
        <v>18.5880957089183</v>
      </c>
      <c r="O107" s="39">
        <v>18</v>
      </c>
      <c r="P107" s="32">
        <f t="shared" si="23"/>
        <v>-0.588095708918299</v>
      </c>
      <c r="Q107" s="32">
        <f>VLOOKUP(B:B,[6]Sheet1!$A$1:$C$65536,3,0)</f>
        <v>526.97</v>
      </c>
      <c r="R107" s="37" t="s">
        <v>356</v>
      </c>
      <c r="S107" s="38">
        <f>Q107*0.04</f>
        <v>21.0788</v>
      </c>
      <c r="T107" s="32">
        <v>13.9562382038335</v>
      </c>
      <c r="U107" s="42">
        <v>7</v>
      </c>
      <c r="V107" s="42">
        <v>658.01</v>
      </c>
      <c r="W107" s="42">
        <v>0</v>
      </c>
      <c r="X107" s="42">
        <f t="shared" si="24"/>
        <v>7</v>
      </c>
      <c r="Y107" s="42">
        <f t="shared" si="25"/>
        <v>-6.95623820383345</v>
      </c>
      <c r="Z107" s="45" t="s">
        <v>356</v>
      </c>
      <c r="AA107" s="46">
        <f>V107*0.02</f>
        <v>13.1602</v>
      </c>
      <c r="AB107" s="47">
        <f t="shared" si="26"/>
        <v>48</v>
      </c>
    </row>
    <row r="108" spans="1:28">
      <c r="A108" s="17">
        <v>107</v>
      </c>
      <c r="B108" s="17">
        <v>587</v>
      </c>
      <c r="C108" s="17" t="s">
        <v>277</v>
      </c>
      <c r="D108" s="17" t="s">
        <v>246</v>
      </c>
      <c r="E108" s="31">
        <v>0.00644569075083981</v>
      </c>
      <c r="F108" s="32">
        <v>15.1122625215889</v>
      </c>
      <c r="G108" s="32">
        <v>0</v>
      </c>
      <c r="H108" s="32">
        <v>0</v>
      </c>
      <c r="I108" s="32">
        <v>10</v>
      </c>
      <c r="J108" s="32">
        <v>10</v>
      </c>
      <c r="K108" s="32">
        <v>-5.1122625215889</v>
      </c>
      <c r="L108" s="37" t="s">
        <v>356</v>
      </c>
      <c r="M108" s="38">
        <f>H108*0.04</f>
        <v>0</v>
      </c>
      <c r="N108" s="32">
        <v>26.4979236701602</v>
      </c>
      <c r="O108" s="39">
        <v>22</v>
      </c>
      <c r="P108" s="32">
        <f t="shared" si="23"/>
        <v>-4.4979236701602</v>
      </c>
      <c r="Q108" s="32">
        <f>VLOOKUP(B:B,[6]Sheet1!$A$1:$C$65536,3,0)</f>
        <v>631.56</v>
      </c>
      <c r="R108" s="37" t="s">
        <v>356</v>
      </c>
      <c r="S108" s="38">
        <f>Q108*0.04</f>
        <v>25.2624</v>
      </c>
      <c r="T108" s="32">
        <v>16.900601148702</v>
      </c>
      <c r="U108" s="42">
        <v>0</v>
      </c>
      <c r="V108" s="42">
        <v>0</v>
      </c>
      <c r="W108" s="42">
        <v>13</v>
      </c>
      <c r="X108" s="42">
        <f t="shared" si="24"/>
        <v>13</v>
      </c>
      <c r="Y108" s="42">
        <f t="shared" si="25"/>
        <v>-3.90060114870198</v>
      </c>
      <c r="Z108" s="45" t="s">
        <v>356</v>
      </c>
      <c r="AA108" s="46">
        <f>V108*0.02</f>
        <v>0</v>
      </c>
      <c r="AB108" s="47">
        <f t="shared" si="26"/>
        <v>25</v>
      </c>
    </row>
    <row r="109" spans="1:28">
      <c r="A109" s="17">
        <v>108</v>
      </c>
      <c r="B109" s="17">
        <v>367</v>
      </c>
      <c r="C109" s="17" t="s">
        <v>251</v>
      </c>
      <c r="D109" s="17" t="s">
        <v>246</v>
      </c>
      <c r="E109" s="31">
        <v>0.00657575069784199</v>
      </c>
      <c r="F109" s="32">
        <v>32.0379965457686</v>
      </c>
      <c r="G109" s="32">
        <v>7</v>
      </c>
      <c r="H109" s="32">
        <v>243</v>
      </c>
      <c r="I109" s="32">
        <v>25</v>
      </c>
      <c r="J109" s="32">
        <v>32</v>
      </c>
      <c r="K109" s="32">
        <v>-0.0379965457685998</v>
      </c>
      <c r="L109" s="37" t="s">
        <v>356</v>
      </c>
      <c r="M109" s="38">
        <f>H109*0.04</f>
        <v>9.72</v>
      </c>
      <c r="N109" s="32">
        <v>43.5040537868301</v>
      </c>
      <c r="O109" s="39">
        <v>34</v>
      </c>
      <c r="P109" s="32">
        <f t="shared" si="23"/>
        <v>-9.5040537868301</v>
      </c>
      <c r="Q109" s="32">
        <f>VLOOKUP(B:B,[6]Sheet1!$A$1:$C$65536,3,0)</f>
        <v>1040.85</v>
      </c>
      <c r="R109" s="37" t="s">
        <v>356</v>
      </c>
      <c r="S109" s="38">
        <f>Q109*0.04</f>
        <v>41.634</v>
      </c>
      <c r="T109" s="32">
        <v>17.2416183297417</v>
      </c>
      <c r="U109" s="42">
        <v>6</v>
      </c>
      <c r="V109" s="42">
        <v>528</v>
      </c>
      <c r="W109" s="42">
        <v>0</v>
      </c>
      <c r="X109" s="42">
        <f t="shared" si="24"/>
        <v>6</v>
      </c>
      <c r="Y109" s="42">
        <f t="shared" si="25"/>
        <v>-11.2416183297417</v>
      </c>
      <c r="Z109" s="45" t="s">
        <v>356</v>
      </c>
      <c r="AA109" s="46">
        <f>V109*0.02</f>
        <v>10.56</v>
      </c>
      <c r="AB109" s="47">
        <f t="shared" si="26"/>
        <v>62</v>
      </c>
    </row>
    <row r="110" spans="1:28">
      <c r="A110" s="17">
        <v>109</v>
      </c>
      <c r="B110" s="17">
        <v>351</v>
      </c>
      <c r="C110" s="17" t="s">
        <v>250</v>
      </c>
      <c r="D110" s="17" t="s">
        <v>246</v>
      </c>
      <c r="E110" s="31">
        <v>0.00628160681953286</v>
      </c>
      <c r="F110" s="32">
        <v>24.1796200345423</v>
      </c>
      <c r="G110" s="32">
        <v>10</v>
      </c>
      <c r="H110" s="32">
        <v>330</v>
      </c>
      <c r="I110" s="32">
        <v>5</v>
      </c>
      <c r="J110" s="32">
        <v>15</v>
      </c>
      <c r="K110" s="32">
        <v>-9.1796200345423</v>
      </c>
      <c r="L110" s="37" t="s">
        <v>356</v>
      </c>
      <c r="M110" s="38">
        <f>H110*0.04</f>
        <v>13.2</v>
      </c>
      <c r="N110" s="32">
        <v>20.1700613011667</v>
      </c>
      <c r="O110" s="39">
        <v>15</v>
      </c>
      <c r="P110" s="32">
        <f t="shared" si="23"/>
        <v>-5.1700613011667</v>
      </c>
      <c r="Q110" s="32">
        <f>VLOOKUP(B:B,[6]Sheet1!$A$1:$C$65536,3,0)</f>
        <v>473.08</v>
      </c>
      <c r="R110" s="37" t="s">
        <v>356</v>
      </c>
      <c r="S110" s="38">
        <f>Q110*0.04</f>
        <v>18.9232</v>
      </c>
      <c r="T110" s="32">
        <v>16.4703730808152</v>
      </c>
      <c r="U110" s="42">
        <v>0</v>
      </c>
      <c r="V110" s="42">
        <v>0</v>
      </c>
      <c r="W110" s="42">
        <v>13</v>
      </c>
      <c r="X110" s="42">
        <f t="shared" si="24"/>
        <v>13</v>
      </c>
      <c r="Y110" s="42">
        <f t="shared" si="25"/>
        <v>-3.47037308081516</v>
      </c>
      <c r="Z110" s="45" t="s">
        <v>356</v>
      </c>
      <c r="AA110" s="46">
        <f>V110*0.02</f>
        <v>0</v>
      </c>
      <c r="AB110" s="47">
        <f t="shared" si="26"/>
        <v>32</v>
      </c>
    </row>
    <row r="111" spans="1:28">
      <c r="A111" s="17">
        <v>110</v>
      </c>
      <c r="B111" s="17">
        <v>329</v>
      </c>
      <c r="C111" s="17" t="s">
        <v>248</v>
      </c>
      <c r="D111" s="17" t="s">
        <v>246</v>
      </c>
      <c r="E111" s="31">
        <v>0.00475433091402139</v>
      </c>
      <c r="F111" s="32">
        <v>21.1571675302245</v>
      </c>
      <c r="G111" s="32">
        <v>1</v>
      </c>
      <c r="H111" s="32">
        <v>39</v>
      </c>
      <c r="I111" s="32">
        <v>1</v>
      </c>
      <c r="J111" s="32">
        <v>2</v>
      </c>
      <c r="K111" s="32">
        <v>-19.1571675302245</v>
      </c>
      <c r="L111" s="37" t="s">
        <v>356</v>
      </c>
      <c r="M111" s="38">
        <f>H111*0.04</f>
        <v>1.56</v>
      </c>
      <c r="N111" s="32">
        <v>26.4979236701602</v>
      </c>
      <c r="O111" s="39">
        <v>16</v>
      </c>
      <c r="P111" s="32">
        <f t="shared" si="23"/>
        <v>-10.4979236701602</v>
      </c>
      <c r="Q111" s="32">
        <f>VLOOKUP(B:B,[6]Sheet1!$A$1:$C$65536,3,0)</f>
        <v>539.16</v>
      </c>
      <c r="R111" s="37" t="s">
        <v>356</v>
      </c>
      <c r="S111" s="38">
        <f>Q111*0.04</f>
        <v>21.5664</v>
      </c>
      <c r="T111" s="32">
        <v>12.4658556565641</v>
      </c>
      <c r="U111" s="42">
        <v>4</v>
      </c>
      <c r="V111" s="42">
        <v>384</v>
      </c>
      <c r="W111" s="42">
        <v>0</v>
      </c>
      <c r="X111" s="42">
        <f t="shared" si="24"/>
        <v>4</v>
      </c>
      <c r="Y111" s="42">
        <f t="shared" si="25"/>
        <v>-8.46585565656408</v>
      </c>
      <c r="Z111" s="45" t="s">
        <v>356</v>
      </c>
      <c r="AA111" s="46">
        <f>V111*0.02</f>
        <v>7.68</v>
      </c>
      <c r="AB111" s="47">
        <f t="shared" si="26"/>
        <v>31</v>
      </c>
    </row>
    <row r="112" spans="1:28">
      <c r="A112" s="17">
        <v>111</v>
      </c>
      <c r="B112" s="17">
        <v>56</v>
      </c>
      <c r="C112" s="17" t="s">
        <v>290</v>
      </c>
      <c r="D112" s="17" t="s">
        <v>246</v>
      </c>
      <c r="E112" s="31">
        <v>0.0036072850316068</v>
      </c>
      <c r="F112" s="32">
        <v>13.2987910189983</v>
      </c>
      <c r="G112" s="32">
        <v>2</v>
      </c>
      <c r="H112" s="32">
        <v>78</v>
      </c>
      <c r="I112" s="32">
        <v>7</v>
      </c>
      <c r="J112" s="32">
        <v>9</v>
      </c>
      <c r="K112" s="32">
        <v>-4.2987910189983</v>
      </c>
      <c r="L112" s="37" t="s">
        <v>356</v>
      </c>
      <c r="M112" s="38">
        <f>H112*0.04</f>
        <v>3.12</v>
      </c>
      <c r="N112" s="32">
        <v>11.8647419418628</v>
      </c>
      <c r="O112" s="39">
        <v>14</v>
      </c>
      <c r="P112" s="32">
        <f t="shared" si="23"/>
        <v>2.1352580581372</v>
      </c>
      <c r="Q112" s="32">
        <f>VLOOKUP(B:B,[6]Sheet1!$A$1:$C$65536,3,0)</f>
        <v>451.73</v>
      </c>
      <c r="R112" s="37" t="s">
        <v>357</v>
      </c>
      <c r="S112" s="38">
        <f>Q112*0.06</f>
        <v>27.1038</v>
      </c>
      <c r="T112" s="32">
        <v>9.45830135287303</v>
      </c>
      <c r="U112" s="42">
        <v>12</v>
      </c>
      <c r="V112" s="42">
        <v>1188</v>
      </c>
      <c r="W112" s="42">
        <v>0</v>
      </c>
      <c r="X112" s="42">
        <f t="shared" si="24"/>
        <v>12</v>
      </c>
      <c r="Y112" s="42">
        <f t="shared" si="25"/>
        <v>2.54169864712697</v>
      </c>
      <c r="Z112" s="45" t="s">
        <v>357</v>
      </c>
      <c r="AA112" s="46">
        <f>V112*0.03</f>
        <v>35.64</v>
      </c>
      <c r="AB112" s="47">
        <f t="shared" si="26"/>
        <v>66</v>
      </c>
    </row>
    <row r="113" spans="1:28">
      <c r="A113" s="17">
        <v>112</v>
      </c>
      <c r="B113" s="17">
        <v>54</v>
      </c>
      <c r="C113" s="17" t="s">
        <v>245</v>
      </c>
      <c r="D113" s="17" t="s">
        <v>246</v>
      </c>
      <c r="E113" s="31">
        <v>0.00860926438848166</v>
      </c>
      <c r="F113" s="32">
        <v>28.4110535405872</v>
      </c>
      <c r="G113" s="32">
        <v>15</v>
      </c>
      <c r="H113" s="32">
        <v>504.3</v>
      </c>
      <c r="I113" s="32">
        <v>43</v>
      </c>
      <c r="J113" s="32">
        <v>58</v>
      </c>
      <c r="K113" s="32">
        <v>29.5889464594128</v>
      </c>
      <c r="L113" s="37" t="s">
        <v>357</v>
      </c>
      <c r="M113" s="38">
        <f>H113*0.06</f>
        <v>30.258</v>
      </c>
      <c r="N113" s="32">
        <v>27.2889064662844</v>
      </c>
      <c r="O113" s="39">
        <v>21</v>
      </c>
      <c r="P113" s="32">
        <f t="shared" si="23"/>
        <v>-6.2889064662844</v>
      </c>
      <c r="Q113" s="32">
        <f>VLOOKUP(B:B,[6]Sheet1!$A$1:$C$65536,3,0)</f>
        <v>639.04</v>
      </c>
      <c r="R113" s="37" t="s">
        <v>356</v>
      </c>
      <c r="S113" s="38">
        <f>Q113*0.04</f>
        <v>25.5616</v>
      </c>
      <c r="T113" s="32">
        <v>22.5734912265989</v>
      </c>
      <c r="U113" s="42">
        <v>3</v>
      </c>
      <c r="V113" s="42">
        <v>264.01</v>
      </c>
      <c r="W113" s="42">
        <v>2</v>
      </c>
      <c r="X113" s="42">
        <f t="shared" si="24"/>
        <v>5</v>
      </c>
      <c r="Y113" s="42">
        <f t="shared" si="25"/>
        <v>-17.5734912265989</v>
      </c>
      <c r="Z113" s="45" t="s">
        <v>356</v>
      </c>
      <c r="AA113" s="46">
        <f>V113*0.02</f>
        <v>5.2802</v>
      </c>
      <c r="AB113" s="47">
        <f t="shared" si="26"/>
        <v>61</v>
      </c>
    </row>
    <row r="114" spans="1:28">
      <c r="A114" s="17">
        <v>113</v>
      </c>
      <c r="B114" s="17">
        <v>52</v>
      </c>
      <c r="C114" s="17" t="s">
        <v>271</v>
      </c>
      <c r="D114" s="17" t="s">
        <v>246</v>
      </c>
      <c r="E114" s="31">
        <v>0.00494278871740014</v>
      </c>
      <c r="F114" s="32">
        <v>27.8065630397237</v>
      </c>
      <c r="G114" s="32">
        <v>9</v>
      </c>
      <c r="H114" s="32">
        <v>270.33</v>
      </c>
      <c r="I114" s="32">
        <v>20</v>
      </c>
      <c r="J114" s="32">
        <v>29</v>
      </c>
      <c r="K114" s="32">
        <v>1.1934369602763</v>
      </c>
      <c r="L114" s="37" t="s">
        <v>357</v>
      </c>
      <c r="M114" s="38">
        <f>H114*0.06</f>
        <v>16.2198</v>
      </c>
      <c r="N114" s="32">
        <v>33.6167688352778</v>
      </c>
      <c r="O114" s="39">
        <v>14</v>
      </c>
      <c r="P114" s="32">
        <f t="shared" si="23"/>
        <v>-19.6167688352778</v>
      </c>
      <c r="Q114" s="32">
        <f>VLOOKUP(B:B,[6]Sheet1!$A$1:$C$65536,3,0)</f>
        <v>424.18</v>
      </c>
      <c r="R114" s="37" t="s">
        <v>356</v>
      </c>
      <c r="S114" s="38">
        <f>Q114*0.04</f>
        <v>16.9672</v>
      </c>
      <c r="T114" s="32">
        <v>12.9599920170232</v>
      </c>
      <c r="U114" s="42">
        <v>12</v>
      </c>
      <c r="V114" s="42">
        <v>1056</v>
      </c>
      <c r="W114" s="42">
        <v>2</v>
      </c>
      <c r="X114" s="42">
        <f t="shared" si="24"/>
        <v>14</v>
      </c>
      <c r="Y114" s="42">
        <f t="shared" si="25"/>
        <v>1.04000798297683</v>
      </c>
      <c r="Z114" s="45" t="s">
        <v>357</v>
      </c>
      <c r="AA114" s="46">
        <f>V114*0.03</f>
        <v>31.68</v>
      </c>
      <c r="AB114" s="47">
        <f t="shared" si="26"/>
        <v>65</v>
      </c>
    </row>
    <row r="115" spans="1:28">
      <c r="A115" s="48"/>
      <c r="B115" s="48"/>
      <c r="C115" s="48" t="s">
        <v>346</v>
      </c>
      <c r="D115" s="48"/>
      <c r="E115" s="31" t="e">
        <f>VLOOKUP(B115,'[5]11月品牌月门店任务'!$B$1:$G$65536,6,0)</f>
        <v>#N/A</v>
      </c>
      <c r="F115" s="32">
        <f>SUM(F2:F114)</f>
        <v>2800</v>
      </c>
      <c r="G115" s="32">
        <f t="shared" ref="G115:AB115" si="27">SUM(G2:G114)</f>
        <v>614</v>
      </c>
      <c r="H115" s="32">
        <f t="shared" si="27"/>
        <v>22252.72</v>
      </c>
      <c r="I115" s="32">
        <f t="shared" si="27"/>
        <v>1926</v>
      </c>
      <c r="J115" s="32">
        <f t="shared" si="27"/>
        <v>2540</v>
      </c>
      <c r="K115" s="32">
        <f t="shared" si="27"/>
        <v>-259.999999999999</v>
      </c>
      <c r="L115" s="32">
        <f t="shared" si="27"/>
        <v>0</v>
      </c>
      <c r="M115" s="32">
        <f t="shared" si="27"/>
        <v>1088.1962</v>
      </c>
      <c r="N115" s="32">
        <f t="shared" si="27"/>
        <v>4000</v>
      </c>
      <c r="O115" s="32">
        <f t="shared" si="27"/>
        <v>3267</v>
      </c>
      <c r="P115" s="32">
        <f t="shared" si="27"/>
        <v>-733</v>
      </c>
      <c r="Q115" s="32">
        <f t="shared" si="27"/>
        <v>93270.69</v>
      </c>
      <c r="R115" s="32">
        <f t="shared" si="27"/>
        <v>0</v>
      </c>
      <c r="S115" s="32">
        <f t="shared" si="27"/>
        <v>4470.4738</v>
      </c>
      <c r="T115" s="32">
        <f t="shared" si="27"/>
        <v>2622</v>
      </c>
      <c r="U115" s="32">
        <f t="shared" si="27"/>
        <v>1070</v>
      </c>
      <c r="V115" s="32">
        <f t="shared" si="27"/>
        <v>97551</v>
      </c>
      <c r="W115" s="32">
        <f t="shared" si="27"/>
        <v>959</v>
      </c>
      <c r="X115" s="32">
        <f t="shared" si="27"/>
        <v>2029</v>
      </c>
      <c r="Y115" s="32">
        <f t="shared" si="27"/>
        <v>-593</v>
      </c>
      <c r="Z115" s="32">
        <f t="shared" si="27"/>
        <v>0</v>
      </c>
      <c r="AA115" s="32">
        <f t="shared" si="27"/>
        <v>2403.6383</v>
      </c>
      <c r="AB115" s="32">
        <f t="shared" si="27"/>
        <v>7964</v>
      </c>
    </row>
  </sheetData>
  <sortState ref="A2:AH115">
    <sortCondition ref="D2" descending="1"/>
  </sortState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K4" sqref="K4"/>
    </sheetView>
  </sheetViews>
  <sheetFormatPr defaultColWidth="9" defaultRowHeight="25" customHeight="1"/>
  <cols>
    <col min="1" max="1" width="5.75833333333333" customWidth="1"/>
    <col min="2" max="2" width="7.375" style="1" customWidth="1"/>
    <col min="3" max="3" width="10" customWidth="1"/>
    <col min="4" max="4" width="6.625" hidden="1" customWidth="1"/>
    <col min="5" max="5" width="9" hidden="1" customWidth="1"/>
    <col min="6" max="6" width="17.75" style="1" customWidth="1"/>
    <col min="7" max="7" width="15.125" style="2" customWidth="1"/>
    <col min="8" max="8" width="14.625" customWidth="1"/>
    <col min="9" max="9" width="5.875" customWidth="1"/>
    <col min="10" max="10" width="9.5" style="3" customWidth="1"/>
    <col min="12" max="12" width="9.375"/>
    <col min="13" max="13" width="6.875" customWidth="1"/>
    <col min="15" max="15" width="9.375"/>
    <col min="16" max="16" width="6.75" style="3" customWidth="1"/>
    <col min="17" max="17" width="12.625" style="3"/>
    <col min="18" max="18" width="12.625" style="4"/>
  </cols>
  <sheetData>
    <row r="1" customFormat="1" ht="43" customHeight="1" spans="1:18">
      <c r="A1" s="5" t="s">
        <v>330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3"/>
      <c r="Q1" s="3"/>
      <c r="R1" s="4"/>
    </row>
    <row r="2" ht="49" customHeight="1" spans="1:18">
      <c r="A2" s="7" t="s">
        <v>0</v>
      </c>
      <c r="B2" s="8" t="s">
        <v>1</v>
      </c>
      <c r="C2" s="8" t="s">
        <v>2</v>
      </c>
      <c r="D2" s="8"/>
      <c r="E2" s="8"/>
      <c r="F2" s="8" t="s">
        <v>3</v>
      </c>
      <c r="G2" s="8" t="s">
        <v>4</v>
      </c>
      <c r="H2" s="8" t="s">
        <v>5</v>
      </c>
      <c r="I2" s="8" t="s">
        <v>6</v>
      </c>
      <c r="J2" s="15" t="s">
        <v>12</v>
      </c>
      <c r="K2" s="13" t="s">
        <v>358</v>
      </c>
      <c r="L2" s="13" t="s">
        <v>359</v>
      </c>
      <c r="M2" s="13"/>
      <c r="N2" s="13" t="s">
        <v>360</v>
      </c>
      <c r="O2" s="13" t="s">
        <v>361</v>
      </c>
      <c r="P2" s="13"/>
      <c r="Q2" s="13" t="s">
        <v>362</v>
      </c>
      <c r="R2" s="21" t="s">
        <v>363</v>
      </c>
    </row>
    <row r="3" customHeight="1" spans="1:18">
      <c r="A3" s="9">
        <v>1</v>
      </c>
      <c r="B3" s="10" t="s">
        <v>198</v>
      </c>
      <c r="C3" s="11">
        <v>134798</v>
      </c>
      <c r="D3" s="12" t="s">
        <v>17</v>
      </c>
      <c r="E3" s="12" t="str">
        <f t="shared" ref="E3:E11" si="0">C3&amp;D3</f>
        <v>134798,</v>
      </c>
      <c r="F3" s="10" t="s">
        <v>40</v>
      </c>
      <c r="G3" s="10" t="s">
        <v>41</v>
      </c>
      <c r="H3" s="11" t="s">
        <v>42</v>
      </c>
      <c r="I3" s="17" t="s">
        <v>21</v>
      </c>
      <c r="J3" s="18">
        <v>2800</v>
      </c>
      <c r="K3" s="13">
        <v>614</v>
      </c>
      <c r="L3" s="13">
        <v>22252.72</v>
      </c>
      <c r="M3" s="13">
        <v>2540</v>
      </c>
      <c r="N3" s="13">
        <v>599</v>
      </c>
      <c r="O3" s="13">
        <v>22979.85</v>
      </c>
      <c r="P3" s="13">
        <v>918</v>
      </c>
      <c r="Q3" s="21">
        <f>(M3-P3)/P3</f>
        <v>1.76688453159041</v>
      </c>
      <c r="R3" s="21">
        <f>M3/J3</f>
        <v>0.907142857142857</v>
      </c>
    </row>
    <row r="4" ht="56" customHeight="1" spans="1:18">
      <c r="A4" s="9"/>
      <c r="B4" s="10"/>
      <c r="C4" s="11">
        <v>118013</v>
      </c>
      <c r="D4" s="12" t="s">
        <v>17</v>
      </c>
      <c r="E4" s="12" t="str">
        <f t="shared" si="0"/>
        <v>118013,</v>
      </c>
      <c r="F4" s="10" t="s">
        <v>36</v>
      </c>
      <c r="G4" s="10" t="s">
        <v>37</v>
      </c>
      <c r="H4" s="11" t="s">
        <v>38</v>
      </c>
      <c r="I4" s="17" t="s">
        <v>21</v>
      </c>
      <c r="J4" s="19"/>
      <c r="K4" s="13">
        <v>889</v>
      </c>
      <c r="L4" s="13">
        <v>24384.51</v>
      </c>
      <c r="M4" s="13"/>
      <c r="N4" s="13">
        <v>151</v>
      </c>
      <c r="O4" s="13">
        <v>4418.27</v>
      </c>
      <c r="P4" s="13"/>
      <c r="Q4" s="21"/>
      <c r="R4" s="21"/>
    </row>
    <row r="5" ht="75" customHeight="1" spans="1:18">
      <c r="A5" s="9"/>
      <c r="B5" s="10"/>
      <c r="C5" s="13">
        <v>143148</v>
      </c>
      <c r="D5" s="13" t="s">
        <v>17</v>
      </c>
      <c r="E5" s="13" t="str">
        <f t="shared" si="0"/>
        <v>143148,</v>
      </c>
      <c r="F5" s="13" t="s">
        <v>47</v>
      </c>
      <c r="G5" s="13" t="s">
        <v>48</v>
      </c>
      <c r="H5" s="13" t="s">
        <v>49</v>
      </c>
      <c r="I5" s="17" t="s">
        <v>21</v>
      </c>
      <c r="J5" s="19"/>
      <c r="K5" s="13">
        <v>1037</v>
      </c>
      <c r="L5" s="13">
        <v>32731.24</v>
      </c>
      <c r="M5" s="13"/>
      <c r="N5" s="13">
        <v>168</v>
      </c>
      <c r="O5" s="13">
        <v>6019.88</v>
      </c>
      <c r="P5" s="13"/>
      <c r="Q5" s="21"/>
      <c r="R5" s="21"/>
    </row>
    <row r="6" ht="35" customHeight="1" spans="1:18">
      <c r="A6" s="9">
        <v>2</v>
      </c>
      <c r="B6" s="14" t="s">
        <v>333</v>
      </c>
      <c r="C6" s="13">
        <v>36189</v>
      </c>
      <c r="D6" s="13" t="s">
        <v>17</v>
      </c>
      <c r="E6" s="13" t="str">
        <f t="shared" si="0"/>
        <v>36189,</v>
      </c>
      <c r="F6" s="13" t="s">
        <v>334</v>
      </c>
      <c r="G6" s="13" t="s">
        <v>335</v>
      </c>
      <c r="H6" s="13" t="s">
        <v>189</v>
      </c>
      <c r="I6" s="17" t="s">
        <v>21</v>
      </c>
      <c r="J6" s="18">
        <v>4000</v>
      </c>
      <c r="K6" s="13">
        <v>1490</v>
      </c>
      <c r="L6" s="13">
        <v>52036.17</v>
      </c>
      <c r="M6" s="13">
        <v>3267</v>
      </c>
      <c r="N6" s="13">
        <v>0</v>
      </c>
      <c r="O6" s="13">
        <v>0</v>
      </c>
      <c r="P6" s="13">
        <v>1701</v>
      </c>
      <c r="Q6" s="21">
        <f>(M6-P6)/P6</f>
        <v>0.920634920634921</v>
      </c>
      <c r="R6" s="21">
        <f>M6/J6</f>
        <v>0.81675</v>
      </c>
    </row>
    <row r="7" ht="31" customHeight="1" spans="1:18">
      <c r="A7" s="9"/>
      <c r="B7" s="14"/>
      <c r="C7" s="13">
        <v>151582</v>
      </c>
      <c r="D7" s="13" t="s">
        <v>17</v>
      </c>
      <c r="E7" s="13" t="str">
        <f t="shared" si="0"/>
        <v>151582,</v>
      </c>
      <c r="F7" s="13" t="s">
        <v>337</v>
      </c>
      <c r="G7" s="13" t="s">
        <v>338</v>
      </c>
      <c r="H7" s="13" t="s">
        <v>339</v>
      </c>
      <c r="I7" s="17" t="s">
        <v>21</v>
      </c>
      <c r="J7" s="20"/>
      <c r="K7" s="13">
        <v>16</v>
      </c>
      <c r="L7" s="13">
        <v>659.2</v>
      </c>
      <c r="M7" s="13"/>
      <c r="N7" s="13">
        <v>0</v>
      </c>
      <c r="O7" s="13">
        <v>0</v>
      </c>
      <c r="P7" s="13"/>
      <c r="Q7" s="21"/>
      <c r="R7" s="21"/>
    </row>
    <row r="8" customHeight="1" spans="1:18">
      <c r="A8" s="9"/>
      <c r="B8" s="14"/>
      <c r="C8" s="13">
        <v>40935</v>
      </c>
      <c r="D8" s="13" t="s">
        <v>17</v>
      </c>
      <c r="E8" s="13" t="str">
        <f t="shared" si="0"/>
        <v>40935,</v>
      </c>
      <c r="F8" s="13" t="s">
        <v>340</v>
      </c>
      <c r="G8" s="13" t="s">
        <v>341</v>
      </c>
      <c r="H8" s="13" t="s">
        <v>342</v>
      </c>
      <c r="I8" s="17" t="s">
        <v>21</v>
      </c>
      <c r="J8" s="20"/>
      <c r="K8" s="13">
        <v>994</v>
      </c>
      <c r="L8" s="13">
        <v>22090.85</v>
      </c>
      <c r="M8" s="13"/>
      <c r="N8" s="13">
        <v>756</v>
      </c>
      <c r="O8" s="13">
        <v>17321.11</v>
      </c>
      <c r="P8" s="13"/>
      <c r="Q8" s="21"/>
      <c r="R8" s="21"/>
    </row>
    <row r="9" customHeight="1" spans="1:18">
      <c r="A9" s="9"/>
      <c r="B9" s="14"/>
      <c r="C9" s="13">
        <v>171872</v>
      </c>
      <c r="D9" s="13" t="s">
        <v>17</v>
      </c>
      <c r="E9" s="13" t="str">
        <f t="shared" si="0"/>
        <v>171872,</v>
      </c>
      <c r="F9" s="13" t="s">
        <v>95</v>
      </c>
      <c r="G9" s="13" t="s">
        <v>96</v>
      </c>
      <c r="H9" s="13" t="s">
        <v>97</v>
      </c>
      <c r="I9" s="17" t="s">
        <v>21</v>
      </c>
      <c r="J9" s="20"/>
      <c r="K9" s="13">
        <v>767</v>
      </c>
      <c r="L9" s="13">
        <v>18484.47</v>
      </c>
      <c r="M9" s="13"/>
      <c r="N9" s="13">
        <v>945</v>
      </c>
      <c r="O9" s="13">
        <v>23221.8</v>
      </c>
      <c r="P9" s="13"/>
      <c r="Q9" s="21"/>
      <c r="R9" s="21"/>
    </row>
    <row r="10" ht="48" customHeight="1" spans="1:18">
      <c r="A10" s="13">
        <v>3</v>
      </c>
      <c r="B10" s="15" t="s">
        <v>176</v>
      </c>
      <c r="C10" s="13">
        <v>138183</v>
      </c>
      <c r="D10" s="13" t="s">
        <v>17</v>
      </c>
      <c r="E10" s="13" t="str">
        <f t="shared" si="0"/>
        <v>138183,</v>
      </c>
      <c r="F10" s="15" t="s">
        <v>177</v>
      </c>
      <c r="G10" s="15" t="s">
        <v>178</v>
      </c>
      <c r="H10" s="13" t="s">
        <v>179</v>
      </c>
      <c r="I10" s="13" t="s">
        <v>21</v>
      </c>
      <c r="J10" s="13">
        <v>2622</v>
      </c>
      <c r="K10" s="13">
        <v>1070</v>
      </c>
      <c r="L10" s="13">
        <v>97551</v>
      </c>
      <c r="M10" s="13">
        <v>2029</v>
      </c>
      <c r="N10" s="13">
        <v>534</v>
      </c>
      <c r="O10" s="13">
        <v>69947.15</v>
      </c>
      <c r="P10" s="13">
        <v>711</v>
      </c>
      <c r="Q10" s="21">
        <f>(M10-P10)/P10</f>
        <v>1.85372714486639</v>
      </c>
      <c r="R10" s="21">
        <f>M10/J10</f>
        <v>0.773836765827613</v>
      </c>
    </row>
    <row r="11" ht="68" customHeight="1" spans="1:18">
      <c r="A11" s="13"/>
      <c r="B11" s="15"/>
      <c r="C11" s="13">
        <v>165950</v>
      </c>
      <c r="D11" s="13" t="s">
        <v>17</v>
      </c>
      <c r="E11" s="13" t="str">
        <f t="shared" si="0"/>
        <v>165950,</v>
      </c>
      <c r="F11" s="15" t="s">
        <v>177</v>
      </c>
      <c r="G11" s="15" t="s">
        <v>180</v>
      </c>
      <c r="H11" s="13" t="s">
        <v>181</v>
      </c>
      <c r="I11" s="13" t="s">
        <v>21</v>
      </c>
      <c r="J11" s="13"/>
      <c r="K11" s="13">
        <v>959</v>
      </c>
      <c r="L11" s="13">
        <v>94871.13</v>
      </c>
      <c r="M11" s="13"/>
      <c r="N11" s="13">
        <v>177</v>
      </c>
      <c r="O11" s="13">
        <v>19835.35</v>
      </c>
      <c r="P11" s="13"/>
      <c r="Q11" s="21"/>
      <c r="R11" s="21"/>
    </row>
  </sheetData>
  <mergeCells count="10">
    <mergeCell ref="A1:O1"/>
    <mergeCell ref="A3:A5"/>
    <mergeCell ref="A6:A9"/>
    <mergeCell ref="A10:A11"/>
    <mergeCell ref="B3:B5"/>
    <mergeCell ref="B6:B9"/>
    <mergeCell ref="B10:B11"/>
    <mergeCell ref="J3:J5"/>
    <mergeCell ref="J6:J9"/>
    <mergeCell ref="J10:J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 (2)</vt:lpstr>
      <vt:lpstr>品种明细表</vt:lpstr>
      <vt:lpstr>Sheet1</vt:lpstr>
      <vt:lpstr>11月高毛品种任务表</vt:lpstr>
      <vt:lpstr>任务明细表</vt:lpstr>
      <vt:lpstr>公司完成情况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2019-09-05T06:38:00Z</dcterms:created>
  <dcterms:modified xsi:type="dcterms:W3CDTF">2019-12-16T07:28:49Z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