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 firstSheet="1" activeTab="1"/>
  </bookViews>
  <sheets>
    <sheet name="Sheet1 (2)" sheetId="4" state="hidden" r:id="rId1"/>
    <sheet name="门店任务完成情况" sheetId="7" r:id="rId2"/>
    <sheet name="品种明细表" sheetId="5" r:id="rId3"/>
    <sheet name="Sheet1" sheetId="6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'Sheet1 (2)'!$A$1:$V$45</definedName>
    <definedName name="_xlnm._FilterDatabase" localSheetId="2" hidden="1">品种明细表!$A$2:$O$23</definedName>
    <definedName name="_xlnm._FilterDatabase" localSheetId="3" hidden="1">Sheet1!$A$1:$Q$115</definedName>
    <definedName name="_xlnm._FilterDatabase" localSheetId="1" hidden="1">门店任务完成情况!$A$1:$AU$115</definedName>
  </definedNames>
  <calcPr calcId="144525"/>
</workbook>
</file>

<file path=xl/sharedStrings.xml><?xml version="1.0" encoding="utf-8"?>
<sst xmlns="http://schemas.openxmlformats.org/spreadsheetml/2006/main" count="1047" uniqueCount="352">
  <si>
    <t>序号</t>
  </si>
  <si>
    <t>类别</t>
  </si>
  <si>
    <t>货品ID</t>
  </si>
  <si>
    <t>货品名</t>
  </si>
  <si>
    <t>生产厂家</t>
  </si>
  <si>
    <t>规格</t>
  </si>
  <si>
    <t>单位</t>
  </si>
  <si>
    <t>末次进价</t>
  </si>
  <si>
    <t>最高零售价</t>
  </si>
  <si>
    <t>毛利率</t>
  </si>
  <si>
    <t>现有提成比例</t>
  </si>
  <si>
    <t>按现比例提成金额</t>
  </si>
  <si>
    <t>任务</t>
  </si>
  <si>
    <t>奖励标准
（需完成任务，则能享受此提成标准）</t>
  </si>
  <si>
    <t>保底提成</t>
  </si>
  <si>
    <t>本月晒单奖励</t>
  </si>
  <si>
    <t>易善复系列</t>
  </si>
  <si>
    <t>,</t>
  </si>
  <si>
    <t>多烯磷脂酰胆碱胶囊(易善复)</t>
  </si>
  <si>
    <t>赛诺菲安万特(北京)制药有限公司</t>
  </si>
  <si>
    <t>228mgx36粒</t>
  </si>
  <si>
    <t>盒</t>
  </si>
  <si>
    <t>整体毛利低于38%，按销售金额的4%提成</t>
  </si>
  <si>
    <t>整体毛利达到45%，按销售金额的5%提成</t>
  </si>
  <si>
    <t>整体毛利达到52%，按销售金额的6%提成</t>
  </si>
  <si>
    <t>享受晒单奖励（详见采购发2019【031】号活动方案</t>
  </si>
  <si>
    <t>胃肠道系列</t>
  </si>
  <si>
    <t>奥美拉唑肠溶胶囊</t>
  </si>
  <si>
    <t>石药集团欧意药业</t>
  </si>
  <si>
    <t>20mgx14粒</t>
  </si>
  <si>
    <t>瓶</t>
  </si>
  <si>
    <t>乳酸菌素片</t>
  </si>
  <si>
    <t>江中药业股份有限公司</t>
  </si>
  <si>
    <t>0.2gx12片x3板</t>
  </si>
  <si>
    <t>健胃消食片</t>
  </si>
  <si>
    <t>0.8g*32片（无糖型薄膜衣片）</t>
  </si>
  <si>
    <t>复方嗜酸乳杆菌片</t>
  </si>
  <si>
    <t>通化金马药业</t>
  </si>
  <si>
    <t>0.5gx12片</t>
  </si>
  <si>
    <t>晒单奖励2元/盒（赠品不享受奖励），买6盒立省32元。不再享受其余奖励</t>
  </si>
  <si>
    <t>康复新液</t>
  </si>
  <si>
    <t>四川好医生攀西</t>
  </si>
  <si>
    <t>50mlx2瓶</t>
  </si>
  <si>
    <t>1.单盒晒单奖励1元/盒；2.疗程5盒以上销售奖励8.8元/单；3.疗程10盒以上销售奖励18.8元/单，保留原毛利段提成。</t>
  </si>
  <si>
    <t>奥美拉唑镁肠溶片（洛赛克）</t>
  </si>
  <si>
    <t>阿斯利康制药有限公司</t>
  </si>
  <si>
    <t>10mgx7片（OTC）</t>
  </si>
  <si>
    <t>新复方芦荟胶囊</t>
  </si>
  <si>
    <t>河北万邦复临药业有限公司</t>
  </si>
  <si>
    <t>0.43gx30粒</t>
  </si>
  <si>
    <t xml:space="preserve">1.单盒晒单奖励2元，不再享受原毛利段奖励；                     2.一次性销售五盒晒单奖励12.5元/组，不再享受原毛利段奖励；                     </t>
  </si>
  <si>
    <t>维生素</t>
  </si>
  <si>
    <t>天然维生素E软胶囊</t>
  </si>
  <si>
    <t>海南养生堂保健品有限公司</t>
  </si>
  <si>
    <t>250mgx160粒</t>
  </si>
  <si>
    <t xml:space="preserve">整体毛利低于37%，按销售金额的3%进行提成 </t>
  </si>
  <si>
    <t>整体毛利达到44%，奖励销售额金额的4%</t>
  </si>
  <si>
    <t>整体毛利达到51%，奖励销售额金额的5%</t>
  </si>
  <si>
    <t>天然维生素C咀嚼片</t>
  </si>
  <si>
    <t>养生堂药业有限公司</t>
  </si>
  <si>
    <t>76.5克（0.85gx90片）</t>
  </si>
  <si>
    <t>心脑血管</t>
  </si>
  <si>
    <t>格列齐特片(达尔得)</t>
  </si>
  <si>
    <t>广州白云山</t>
  </si>
  <si>
    <t>80mgx60片</t>
  </si>
  <si>
    <t>整体毛利低于48%，按销售金额的5%提成</t>
  </si>
  <si>
    <t>整体毛利达到55%，按销售金额的6%提成</t>
  </si>
  <si>
    <t>整体毛利达到62%，按销售金额的7%提成</t>
  </si>
  <si>
    <t>格列美脲片</t>
  </si>
  <si>
    <t>江苏万邦</t>
  </si>
  <si>
    <t>2mgx36片</t>
  </si>
  <si>
    <t>丹参口服液</t>
  </si>
  <si>
    <t>太极涪陵药厂</t>
  </si>
  <si>
    <t>10mlx10支</t>
  </si>
  <si>
    <t>呼吸系统类</t>
  </si>
  <si>
    <t>通窍鼻炎片</t>
  </si>
  <si>
    <t>吉林省松辽制药</t>
  </si>
  <si>
    <t>0.3gx40片</t>
  </si>
  <si>
    <t>整体毛利低于48%，按销售金额的6%提成</t>
  </si>
  <si>
    <t>整体毛利达到55%，按销售金额的7%提成</t>
  </si>
  <si>
    <t>整体毛利达到62%，按销售金额的8%提成</t>
  </si>
  <si>
    <t>四季感冒片</t>
  </si>
  <si>
    <t>山东明仁福瑞达</t>
  </si>
  <si>
    <t>0.38gx12片x2板(薄膜衣)</t>
  </si>
  <si>
    <t>连花清瘟胶囊</t>
  </si>
  <si>
    <t>石家庄以岭药业</t>
  </si>
  <si>
    <t>0.35gx36粒</t>
  </si>
  <si>
    <t>感冒清热颗粒</t>
  </si>
  <si>
    <t>太极集团重庆中药二厂</t>
  </si>
  <si>
    <t>12g*12袋</t>
  </si>
  <si>
    <t>蒲地蓝消炎片</t>
  </si>
  <si>
    <t>云南白药集团股份有限公司</t>
  </si>
  <si>
    <t>0.3g*24片*2板</t>
  </si>
  <si>
    <t>消炎止咳片</t>
  </si>
  <si>
    <t>0.42gx12片x2板</t>
  </si>
  <si>
    <t>苦金片</t>
  </si>
  <si>
    <t>青岛国风药业股份有限公司</t>
  </si>
  <si>
    <t>0.41gx12片</t>
  </si>
  <si>
    <t>复方熊胆薄荷含片(熊胆舒喉片)</t>
  </si>
  <si>
    <t>太极集团重庆桐君阁</t>
  </si>
  <si>
    <t>8片x2板</t>
  </si>
  <si>
    <t>复方一枝黄花喷雾剂</t>
  </si>
  <si>
    <t>贵州百灵企业集团</t>
  </si>
  <si>
    <t>15ml</t>
  </si>
  <si>
    <t>咽炎片</t>
  </si>
  <si>
    <t>黄石三九药业有限公司(原:三九黄石制药厂)</t>
  </si>
  <si>
    <t>0.25gx12片x4板(糖衣)</t>
  </si>
  <si>
    <t>化橘红</t>
  </si>
  <si>
    <t>化州化橘红药材发展有限公司</t>
  </si>
  <si>
    <t>3gx8包</t>
  </si>
  <si>
    <t>广誉远系列</t>
  </si>
  <si>
    <t>定坤丹</t>
  </si>
  <si>
    <t>山西广誉远国药</t>
  </si>
  <si>
    <t>7gx4瓶（水蜜丸）</t>
  </si>
  <si>
    <t>本月按晒单奖励执行</t>
  </si>
  <si>
    <t>1.单盒晒单奖励16元/盒2.疗程4盒以上（含4盒）销售奖励20元/盒3.疗程12盒以上（含12盒）销售奖励25元/盒，同时不再享受其余奖励</t>
  </si>
  <si>
    <t>龟龄集</t>
  </si>
  <si>
    <t>山西广誉远</t>
  </si>
  <si>
    <t>0.3gx30粒</t>
  </si>
  <si>
    <t>每盒晒单50元/瓶，疗程销售4盒以上（含4盒）销售奖励60元/瓶，不再享受其余奖励</t>
  </si>
  <si>
    <t>妇科系列</t>
  </si>
  <si>
    <t>屈螺酮炔雌醇片(优思明）</t>
  </si>
  <si>
    <t>拜耳医药保健有限公司广州分公司</t>
  </si>
  <si>
    <t>21片(薄膜衣)</t>
  </si>
  <si>
    <t>整体毛利低于30%，按销售金额的3%提成</t>
  </si>
  <si>
    <t>整体毛利达到34%，按销售金额的4%提成</t>
  </si>
  <si>
    <t>整体毛利达到41%，按销售金额的5%提成</t>
  </si>
  <si>
    <t>硝呋太尔制霉素阴道软胶囊</t>
  </si>
  <si>
    <t>太阳石(唐山)药业有限公司</t>
  </si>
  <si>
    <t>0.5g：20万×6粒</t>
  </si>
  <si>
    <t>妇宝颗粒</t>
  </si>
  <si>
    <t>太极集团浙江东方制药有限公司</t>
  </si>
  <si>
    <t>10gx8袋</t>
  </si>
  <si>
    <t>晒单奖励3元/盒，不再享受其余奖励</t>
  </si>
  <si>
    <t>藏药系列</t>
  </si>
  <si>
    <t>清肺止咳丸</t>
  </si>
  <si>
    <t>西藏藏医学院藏药有限公司</t>
  </si>
  <si>
    <t>0.25gx12丸x2板</t>
  </si>
  <si>
    <t>整体毛利低于40%,按销售金额的16%提成</t>
  </si>
  <si>
    <t>整体毛利达到50%,按销售金额的18%提成</t>
  </si>
  <si>
    <t>整体毛利达到60%,按销售金额的25%提成</t>
  </si>
  <si>
    <t>智托洁白丸</t>
  </si>
  <si>
    <t>12丸(水蜜丸)</t>
  </si>
  <si>
    <t>十五味黑药丸</t>
  </si>
  <si>
    <t>0.8gx8丸x2板</t>
  </si>
  <si>
    <t>十味乳香丸</t>
  </si>
  <si>
    <t>0.3gx50丸(水丸)</t>
  </si>
  <si>
    <t>二十五味鬼臼丸</t>
  </si>
  <si>
    <t>1gx8丸</t>
  </si>
  <si>
    <t>补钙系列</t>
  </si>
  <si>
    <t>葡萄糖酸钙锌口服溶液</t>
  </si>
  <si>
    <t>澳诺(中国)制药有限公司</t>
  </si>
  <si>
    <t>10mlx24支</t>
  </si>
  <si>
    <t>整体毛利低于35%,按销售金额的3%提成</t>
  </si>
  <si>
    <t>整体毛利达到35%,按销售金额的4%提成</t>
  </si>
  <si>
    <t>整体毛利达到43%,按销售金额的5%提成</t>
  </si>
  <si>
    <t>维生素D滴剂</t>
  </si>
  <si>
    <t>青岛双鲸药业股份有限公司</t>
  </si>
  <si>
    <t>400单位x60粒</t>
  </si>
  <si>
    <t>48支</t>
  </si>
  <si>
    <t xml:space="preserve">                                                                                            </t>
  </si>
  <si>
    <t>门店ID</t>
  </si>
  <si>
    <t>门店</t>
  </si>
  <si>
    <t>片区</t>
  </si>
  <si>
    <t>胃肠道系列任务</t>
  </si>
  <si>
    <t>合计销售数量</t>
  </si>
  <si>
    <t>复方嗜酸乳杆菌片+新复方芦荟胶囊</t>
  </si>
  <si>
    <t>其余品种销量</t>
  </si>
  <si>
    <t>其余品种销售金额</t>
  </si>
  <si>
    <t>任务完成情况</t>
  </si>
  <si>
    <t>奖励</t>
  </si>
  <si>
    <t>维生素系列</t>
  </si>
  <si>
    <t>实际销售数量</t>
  </si>
  <si>
    <t>实际销售金额</t>
  </si>
  <si>
    <t>完成情况</t>
  </si>
  <si>
    <t>实际销量</t>
  </si>
  <si>
    <t>销售金额</t>
  </si>
  <si>
    <t>呼吸系统系列</t>
  </si>
  <si>
    <t>非布司他系列</t>
  </si>
  <si>
    <t>恒瑞销量
138183</t>
  </si>
  <si>
    <t>恒瑞金额
138183</t>
  </si>
  <si>
    <t>万邦销量
165950（算任务不算销量）</t>
  </si>
  <si>
    <t>合计销量</t>
  </si>
  <si>
    <t>补肾系列</t>
  </si>
  <si>
    <t>实际销售</t>
  </si>
  <si>
    <t>天胶（以10月1档认购任务为准，销量计算时间为9.26-10.25）</t>
  </si>
  <si>
    <t>销售数量</t>
  </si>
  <si>
    <t>平均单价</t>
  </si>
  <si>
    <t>内购</t>
  </si>
  <si>
    <t>提成</t>
  </si>
  <si>
    <t>合计奖励</t>
  </si>
  <si>
    <t>四川太极金牛区银沙路药店</t>
  </si>
  <si>
    <t>西北片区</t>
  </si>
  <si>
    <t>万和路店</t>
  </si>
  <si>
    <t>丝竹路</t>
  </si>
  <si>
    <t>四川太极武侯区大悦路药店</t>
  </si>
  <si>
    <t>四川太极青羊区蜀辉路药店</t>
  </si>
  <si>
    <t>蜀汉路</t>
  </si>
  <si>
    <t>大华街店</t>
  </si>
  <si>
    <t>西林一街店</t>
  </si>
  <si>
    <t>贝森路店</t>
  </si>
  <si>
    <t>银河北街店</t>
  </si>
  <si>
    <t>佳灵路店</t>
  </si>
  <si>
    <t>聚萃街店</t>
  </si>
  <si>
    <t>金牛区金沙路药店</t>
  </si>
  <si>
    <t>新都区新繁繁江北路药店</t>
  </si>
  <si>
    <t>金牛区黄苑东街药店</t>
  </si>
  <si>
    <t>金牛区交大路第三药店</t>
  </si>
  <si>
    <t>新都马超东路店</t>
  </si>
  <si>
    <t xml:space="preserve">成华区羊子山西路药店 </t>
  </si>
  <si>
    <t>青羊区十二桥路药店</t>
  </si>
  <si>
    <t>成华区二环路北四段药店</t>
  </si>
  <si>
    <t>青羊区浣花滨河路药店</t>
  </si>
  <si>
    <t>武侯区顺和街药店</t>
  </si>
  <si>
    <t>高新区土龙路药店</t>
  </si>
  <si>
    <t>青羊区光华村街药店</t>
  </si>
  <si>
    <t>金牛区枣子巷药店</t>
  </si>
  <si>
    <t>青羊区清江东路药店</t>
  </si>
  <si>
    <t>青羊区清江东路二药房</t>
  </si>
  <si>
    <t>青羊区光华药店</t>
  </si>
  <si>
    <t>金牛区沙河源药店</t>
  </si>
  <si>
    <t>金牛区蓉北商贸大道药店</t>
  </si>
  <si>
    <t>梨花街店</t>
  </si>
  <si>
    <t>旗舰片区</t>
  </si>
  <si>
    <t>锦江区东大街药店</t>
  </si>
  <si>
    <t>四川太极高新区中和公济桥路药店</t>
  </si>
  <si>
    <t>东南片区</t>
  </si>
  <si>
    <t>四川太极成都高新区元华二巷药店</t>
  </si>
  <si>
    <t>四川太极高新区紫薇东路药店</t>
  </si>
  <si>
    <t>高新区新下街药店</t>
  </si>
  <si>
    <t>航中街</t>
  </si>
  <si>
    <t>中和大道</t>
  </si>
  <si>
    <t>金马河店</t>
  </si>
  <si>
    <t>合欢树店</t>
  </si>
  <si>
    <t>成汉南路店</t>
  </si>
  <si>
    <t>成华区万宇路药店</t>
  </si>
  <si>
    <t>成华区华康路药店</t>
  </si>
  <si>
    <t>高新区大源三期药店</t>
  </si>
  <si>
    <t>双流区东升街道三强西路药店</t>
  </si>
  <si>
    <t>锦江区观音桥街药店</t>
  </si>
  <si>
    <t>成华区华泰路药店</t>
  </si>
  <si>
    <t>成华区万科路药店</t>
  </si>
  <si>
    <t>锦江区水杉街药店</t>
  </si>
  <si>
    <t>双流县西航港街道锦华路一段药店</t>
  </si>
  <si>
    <t>高新区民丰大道药店</t>
  </si>
  <si>
    <t>锦江区榕声路药店</t>
  </si>
  <si>
    <t>成华区龙潭寺西路药店</t>
  </si>
  <si>
    <t>高新区天久北巷药店</t>
  </si>
  <si>
    <t>高新区新乐中街药店</t>
  </si>
  <si>
    <t>高新区新园大道药店</t>
  </si>
  <si>
    <t>解放路</t>
  </si>
  <si>
    <t>城中片区</t>
  </si>
  <si>
    <t>童子街店</t>
  </si>
  <si>
    <t>劼人路店</t>
  </si>
  <si>
    <t>静明路店</t>
  </si>
  <si>
    <t>郫县一环路东南段店</t>
  </si>
  <si>
    <t>武侯区科华街药店</t>
  </si>
  <si>
    <t>锦江区庆云南街药店</t>
  </si>
  <si>
    <t>成华区新怡路药店</t>
  </si>
  <si>
    <t>锦江区柳翠路药店</t>
  </si>
  <si>
    <t>金牛区龙泉驿生路药店</t>
  </si>
  <si>
    <t>成华区华油路药店</t>
  </si>
  <si>
    <t>郫县郫筒镇东大街药店</t>
  </si>
  <si>
    <t>青羊区北东街药店</t>
  </si>
  <si>
    <t>成华区崔家店路药店</t>
  </si>
  <si>
    <t>成华区杉板桥南一路药店</t>
  </si>
  <si>
    <t>青羊区金丝街店</t>
  </si>
  <si>
    <t>锦江区通盈街药店</t>
  </si>
  <si>
    <t>成华区双林路药店</t>
  </si>
  <si>
    <t>青羊区人民中路药店</t>
  </si>
  <si>
    <t>武侯区浆洗街药店</t>
  </si>
  <si>
    <t>青羊区红星路药店</t>
  </si>
  <si>
    <t>五津西路二店</t>
  </si>
  <si>
    <t>城郊一片：新津</t>
  </si>
  <si>
    <t>新津武阳西路店</t>
  </si>
  <si>
    <t>新津县邓双镇飞雪路药店</t>
  </si>
  <si>
    <t>新津县五津镇五津西路药店</t>
  </si>
  <si>
    <t>新津县兴义镇万兴路药店</t>
  </si>
  <si>
    <t>邛崃翠荫街店</t>
  </si>
  <si>
    <t>城郊一片：邛崃</t>
  </si>
  <si>
    <t>邛崃市羊安镇永康大道药店</t>
  </si>
  <si>
    <t>邛崃市临邛镇洪川小区药店</t>
  </si>
  <si>
    <t>邛崃市临邛镇长安大道药店</t>
  </si>
  <si>
    <t>邛崃市中心药店</t>
  </si>
  <si>
    <t>大邑北街</t>
  </si>
  <si>
    <t>城郊一片：大邑</t>
  </si>
  <si>
    <t>大邑东街店</t>
  </si>
  <si>
    <t>大邑县晋原镇内蒙古桃源药店</t>
  </si>
  <si>
    <t>大邑县新场镇文昌街药店</t>
  </si>
  <si>
    <t>大邑县晋原 通达东路五段药店</t>
  </si>
  <si>
    <t>大邑县沙渠镇利民街药店</t>
  </si>
  <si>
    <t>大邑县安仁镇千禧街药店</t>
  </si>
  <si>
    <t>大邑县晋原镇东壕沟北段药店</t>
  </si>
  <si>
    <t>大邑县晋原镇子龙街药店</t>
  </si>
  <si>
    <t>蜀州中路店</t>
  </si>
  <si>
    <t>城郊二片</t>
  </si>
  <si>
    <t>潘家街四段店</t>
  </si>
  <si>
    <t>崇州永康东路店</t>
  </si>
  <si>
    <t>江安路店</t>
  </si>
  <si>
    <t>尚贤坊街药店</t>
  </si>
  <si>
    <t>都江堰市灌口镇蒲阳路药店</t>
  </si>
  <si>
    <t>都江堰市聚源镇联建房药店</t>
  </si>
  <si>
    <t>都江堰市蒲阳镇问道西路药店</t>
  </si>
  <si>
    <t>都江堰市幸福镇翔凤路药店</t>
  </si>
  <si>
    <t>都江堰市幸福镇奎光路药店</t>
  </si>
  <si>
    <t>都江堰幸福镇景中路药店</t>
  </si>
  <si>
    <t>崇州市金带街药店</t>
  </si>
  <si>
    <t>都江堰市幸福镇都江堰大道药店</t>
  </si>
  <si>
    <t>温江区柳城凤溪药店</t>
  </si>
  <si>
    <t>崇州市三江镇崇新路药店</t>
  </si>
  <si>
    <t>崇州市怀远镇新正东街药店</t>
  </si>
  <si>
    <t>崇州中心药店</t>
  </si>
  <si>
    <t>合计</t>
  </si>
  <si>
    <t>10月高毛利提成品种</t>
  </si>
  <si>
    <t>奖励标准</t>
  </si>
  <si>
    <t>此品种大拇指标签颜色
绿色表示此品种为有任务，且为高毛利品种</t>
  </si>
  <si>
    <t>绿色</t>
  </si>
  <si>
    <r>
      <rPr>
        <sz val="11"/>
        <color theme="1"/>
        <rFont val="宋体"/>
        <charset val="134"/>
        <scheme val="minor"/>
      </rPr>
      <t>按采购部发10月晒单政策执行：晒单奖励2元/盒（赠品不享受奖励），买6盒立省32元。不再享受其余奖励</t>
    </r>
    <r>
      <rPr>
        <sz val="11"/>
        <color rgb="FFFF0000"/>
        <rFont val="宋体"/>
        <charset val="134"/>
        <scheme val="minor"/>
      </rPr>
      <t>（计算任务，不再另计奖励）</t>
    </r>
  </si>
  <si>
    <r>
      <rPr>
        <sz val="11"/>
        <color theme="1"/>
        <rFont val="宋体"/>
        <charset val="134"/>
        <scheme val="minor"/>
      </rPr>
      <t xml:space="preserve">按采购部发10月晒单政策执行：1.单盒晒单奖励2元，不再享受原毛利段奖励；                     2.一次性销售五盒晒单奖励12.5元/组，不再享受原毛利段奖励；  </t>
    </r>
    <r>
      <rPr>
        <sz val="11"/>
        <color rgb="FFFF0000"/>
        <rFont val="宋体"/>
        <charset val="134"/>
        <scheme val="minor"/>
      </rPr>
      <t>（计算任务，不再另计奖励）</t>
    </r>
  </si>
  <si>
    <t>天然维生素E软胶囊（养生堂）</t>
  </si>
  <si>
    <r>
      <rPr>
        <sz val="10"/>
        <rFont val="Arial"/>
        <charset val="0"/>
      </rPr>
      <t>50g</t>
    </r>
    <r>
      <rPr>
        <sz val="10"/>
        <rFont val="宋体"/>
        <charset val="0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0"/>
      </rPr>
      <t>粒）</t>
    </r>
  </si>
  <si>
    <r>
      <rPr>
        <sz val="10"/>
        <rFont val="Arial"/>
        <charset val="0"/>
      </rPr>
      <t>110.5</t>
    </r>
    <r>
      <rPr>
        <sz val="10"/>
        <rFont val="宋体"/>
        <charset val="0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0"/>
      </rPr>
      <t>片）</t>
    </r>
  </si>
  <si>
    <t>陕西步长</t>
  </si>
  <si>
    <r>
      <rPr>
        <sz val="10"/>
        <color rgb="FFFF0000"/>
        <rFont val="Arial"/>
        <charset val="0"/>
      </rPr>
      <t>0.35gx24</t>
    </r>
    <r>
      <rPr>
        <sz val="10"/>
        <color rgb="FFFF0000"/>
        <rFont val="宋体"/>
        <charset val="0"/>
      </rPr>
      <t>片</t>
    </r>
  </si>
  <si>
    <t>非布司他</t>
  </si>
  <si>
    <t>非布司他片</t>
  </si>
  <si>
    <t>江苏恒瑞</t>
  </si>
  <si>
    <t>40mgx10片</t>
  </si>
  <si>
    <t>江苏万邦生化</t>
  </si>
  <si>
    <t>40mgx8片</t>
  </si>
  <si>
    <t>奖励一：晒单奖励5元/盒（含赠品）；                 
奖励二：赠送出仪器额外奖励20元，当天发放。                        
不在享受毛利段奖励。</t>
  </si>
  <si>
    <t>奖励一：晒单奖励5元/盒（含赠品）；                   奖励二：赠送出仪器额外奖励20元，当天发放。                        不在享受毛利段奖励。</t>
  </si>
  <si>
    <t>补肾益寿系列</t>
  </si>
  <si>
    <t>0.3gx60粒</t>
  </si>
  <si>
    <t>新增</t>
  </si>
  <si>
    <t>天胶</t>
  </si>
  <si>
    <t>太极天胶</t>
  </si>
  <si>
    <t>羲皇天水</t>
  </si>
  <si>
    <t>250g</t>
  </si>
  <si>
    <t>按10月认购任务核算</t>
  </si>
  <si>
    <t>未完成任务按6%提成（原提成标准）</t>
  </si>
  <si>
    <t>完成任务超额部分按8%提成</t>
  </si>
  <si>
    <t>举例：例如门店任务2盒，实际销售4盒，则用4盒总价除以盒数，算出单价，单价*4享受6%提成，超额的两盒追加2%提成，（8%的提成）相当于</t>
  </si>
  <si>
    <t>门店类型</t>
  </si>
  <si>
    <t>A1</t>
  </si>
  <si>
    <t>A2</t>
  </si>
  <si>
    <t>A3</t>
  </si>
  <si>
    <t>B1</t>
  </si>
  <si>
    <t>B2</t>
  </si>
  <si>
    <t>C1</t>
  </si>
  <si>
    <t>C2</t>
  </si>
  <si>
    <t>T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</si>
</sst>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177" formatCode="0.00_ "/>
    <numFmt numFmtId="178" formatCode="0.0%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9"/>
      <color theme="1"/>
      <name val="宋体"/>
      <charset val="134"/>
      <scheme val="minor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rgb="FF000000"/>
      <name val="宋体"/>
      <charset val="134"/>
    </font>
    <font>
      <b/>
      <sz val="10"/>
      <name val="Arial"/>
      <charset val="0"/>
    </font>
    <font>
      <sz val="10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0"/>
    </font>
    <font>
      <sz val="10"/>
      <color rgb="FFFF000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3" fillId="2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19" borderId="6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11" applyNumberFormat="1" applyFont="1" applyFill="1" applyBorder="1" applyAlignment="1" applyProtection="1">
      <alignment horizontal="center" vertical="center"/>
    </xf>
    <xf numFmtId="9" fontId="0" fillId="0" borderId="1" xfId="11" applyNumberFormat="1" applyBorder="1" applyAlignment="1">
      <alignment horizontal="center" vertical="center"/>
    </xf>
    <xf numFmtId="9" fontId="0" fillId="0" borderId="1" xfId="11" applyNumberFormat="1" applyBorder="1" applyAlignment="1">
      <alignment horizontal="center" vertical="center" wrapText="1"/>
    </xf>
    <xf numFmtId="9" fontId="0" fillId="0" borderId="1" xfId="11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vertical="center"/>
    </xf>
    <xf numFmtId="9" fontId="0" fillId="0" borderId="2" xfId="0" applyNumberFormat="1" applyBorder="1" applyAlignment="1">
      <alignment horizontal="left" vertical="center" wrapText="1"/>
    </xf>
    <xf numFmtId="9" fontId="0" fillId="0" borderId="3" xfId="0" applyNumberFormat="1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9" fontId="0" fillId="4" borderId="1" xfId="1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0" fillId="0" borderId="1" xfId="11" applyNumberFormat="1" applyBorder="1" applyAlignment="1">
      <alignment horizontal="center" vertical="center"/>
    </xf>
    <xf numFmtId="178" fontId="0" fillId="0" borderId="1" xfId="11" applyNumberFormat="1" applyBorder="1" applyAlignment="1">
      <alignment horizontal="center" vertical="center"/>
    </xf>
    <xf numFmtId="9" fontId="7" fillId="0" borderId="1" xfId="11" applyFont="1" applyBorder="1" applyAlignment="1">
      <alignment horizontal="center" vertical="center"/>
    </xf>
    <xf numFmtId="9" fontId="8" fillId="0" borderId="1" xfId="11" applyFont="1" applyBorder="1" applyAlignment="1">
      <alignment horizontal="center" vertical="center"/>
    </xf>
    <xf numFmtId="9" fontId="8" fillId="0" borderId="1" xfId="11" applyNumberFormat="1" applyFont="1" applyBorder="1" applyAlignment="1">
      <alignment horizontal="center" vertical="center"/>
    </xf>
    <xf numFmtId="9" fontId="7" fillId="0" borderId="1" xfId="11" applyNumberFormat="1" applyFont="1" applyBorder="1" applyAlignment="1">
      <alignment horizontal="center" vertical="center" wrapText="1"/>
    </xf>
    <xf numFmtId="0" fontId="8" fillId="0" borderId="1" xfId="11" applyNumberFormat="1" applyFont="1" applyBorder="1" applyAlignment="1">
      <alignment horizontal="center" vertical="center"/>
    </xf>
    <xf numFmtId="178" fontId="8" fillId="0" borderId="1" xfId="11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59;&#29983;&#225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4515;&#33041;&#34880;&#3164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2919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4255;&#33647;&#26126;&#3245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2963;&#32928;&#36947;&#31995;&#210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4863;&#20882;&#31995;&#2101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4</v>
          </cell>
        </row>
        <row r="6">
          <cell r="A6">
            <v>54</v>
          </cell>
          <cell r="B6">
            <v>2</v>
          </cell>
        </row>
        <row r="7">
          <cell r="A7">
            <v>307</v>
          </cell>
          <cell r="B7">
            <v>43</v>
          </cell>
        </row>
        <row r="8">
          <cell r="A8">
            <v>308</v>
          </cell>
          <cell r="B8">
            <v>6</v>
          </cell>
        </row>
        <row r="9">
          <cell r="A9">
            <v>311</v>
          </cell>
          <cell r="B9">
            <v>4</v>
          </cell>
        </row>
        <row r="10">
          <cell r="A10">
            <v>329</v>
          </cell>
          <cell r="B10">
            <v>5</v>
          </cell>
        </row>
        <row r="11">
          <cell r="A11">
            <v>337</v>
          </cell>
          <cell r="B11">
            <v>2</v>
          </cell>
        </row>
        <row r="12">
          <cell r="A12">
            <v>339</v>
          </cell>
          <cell r="B12">
            <v>3</v>
          </cell>
        </row>
        <row r="13">
          <cell r="A13">
            <v>341</v>
          </cell>
          <cell r="B13">
            <v>8</v>
          </cell>
        </row>
        <row r="14">
          <cell r="A14">
            <v>343</v>
          </cell>
          <cell r="B14">
            <v>2</v>
          </cell>
        </row>
        <row r="15">
          <cell r="A15">
            <v>349</v>
          </cell>
          <cell r="B15">
            <v>1</v>
          </cell>
        </row>
        <row r="16">
          <cell r="A16">
            <v>351</v>
          </cell>
          <cell r="B16">
            <v>2</v>
          </cell>
        </row>
        <row r="17">
          <cell r="A17">
            <v>355</v>
          </cell>
          <cell r="B17">
            <v>10</v>
          </cell>
        </row>
        <row r="18">
          <cell r="A18">
            <v>357</v>
          </cell>
          <cell r="B18">
            <v>16</v>
          </cell>
        </row>
        <row r="19">
          <cell r="A19">
            <v>359</v>
          </cell>
          <cell r="B19">
            <v>4</v>
          </cell>
        </row>
        <row r="20">
          <cell r="A20">
            <v>365</v>
          </cell>
          <cell r="B20">
            <v>8</v>
          </cell>
        </row>
        <row r="21">
          <cell r="A21">
            <v>367</v>
          </cell>
          <cell r="B21">
            <v>6</v>
          </cell>
        </row>
        <row r="22">
          <cell r="A22">
            <v>373</v>
          </cell>
          <cell r="B22">
            <v>1</v>
          </cell>
        </row>
        <row r="23">
          <cell r="A23">
            <v>377</v>
          </cell>
          <cell r="B23">
            <v>6</v>
          </cell>
        </row>
        <row r="24">
          <cell r="A24">
            <v>379</v>
          </cell>
          <cell r="B24">
            <v>2</v>
          </cell>
        </row>
        <row r="25">
          <cell r="A25">
            <v>385</v>
          </cell>
          <cell r="B25">
            <v>6</v>
          </cell>
        </row>
        <row r="26">
          <cell r="A26">
            <v>387</v>
          </cell>
          <cell r="B26">
            <v>2</v>
          </cell>
        </row>
        <row r="27">
          <cell r="A27">
            <v>391</v>
          </cell>
          <cell r="B27">
            <v>7</v>
          </cell>
        </row>
        <row r="28">
          <cell r="A28">
            <v>399</v>
          </cell>
          <cell r="B28">
            <v>1</v>
          </cell>
        </row>
        <row r="29">
          <cell r="A29">
            <v>511</v>
          </cell>
          <cell r="B29">
            <v>8</v>
          </cell>
        </row>
        <row r="30">
          <cell r="A30">
            <v>513</v>
          </cell>
          <cell r="B30">
            <v>12</v>
          </cell>
        </row>
        <row r="31">
          <cell r="A31">
            <v>514</v>
          </cell>
          <cell r="B31">
            <v>5</v>
          </cell>
        </row>
        <row r="32">
          <cell r="A32">
            <v>515</v>
          </cell>
          <cell r="B32">
            <v>14</v>
          </cell>
        </row>
        <row r="33">
          <cell r="A33">
            <v>517</v>
          </cell>
          <cell r="B33">
            <v>11</v>
          </cell>
        </row>
        <row r="34">
          <cell r="A34">
            <v>539</v>
          </cell>
          <cell r="B34">
            <v>4</v>
          </cell>
        </row>
        <row r="35">
          <cell r="A35">
            <v>545</v>
          </cell>
          <cell r="B35">
            <v>10</v>
          </cell>
        </row>
        <row r="36">
          <cell r="A36">
            <v>546</v>
          </cell>
          <cell r="B36">
            <v>4</v>
          </cell>
        </row>
        <row r="37">
          <cell r="A37">
            <v>549</v>
          </cell>
          <cell r="B37">
            <v>2</v>
          </cell>
        </row>
        <row r="38">
          <cell r="A38">
            <v>571</v>
          </cell>
          <cell r="B38">
            <v>12</v>
          </cell>
        </row>
        <row r="39">
          <cell r="A39">
            <v>572</v>
          </cell>
          <cell r="B39">
            <v>2</v>
          </cell>
        </row>
        <row r="40">
          <cell r="A40">
            <v>573</v>
          </cell>
          <cell r="B40">
            <v>3</v>
          </cell>
        </row>
        <row r="41">
          <cell r="A41">
            <v>578</v>
          </cell>
          <cell r="B41">
            <v>27</v>
          </cell>
        </row>
        <row r="42">
          <cell r="A42">
            <v>581</v>
          </cell>
          <cell r="B42">
            <v>4</v>
          </cell>
        </row>
        <row r="43">
          <cell r="A43">
            <v>582</v>
          </cell>
          <cell r="B43">
            <v>4</v>
          </cell>
        </row>
        <row r="44">
          <cell r="A44">
            <v>585</v>
          </cell>
          <cell r="B44">
            <v>16</v>
          </cell>
        </row>
        <row r="45">
          <cell r="A45">
            <v>587</v>
          </cell>
          <cell r="B45">
            <v>2</v>
          </cell>
        </row>
        <row r="46">
          <cell r="A46">
            <v>594</v>
          </cell>
          <cell r="B46">
            <v>6</v>
          </cell>
        </row>
        <row r="47">
          <cell r="A47">
            <v>598</v>
          </cell>
          <cell r="B47">
            <v>16</v>
          </cell>
        </row>
        <row r="48">
          <cell r="A48">
            <v>704</v>
          </cell>
          <cell r="B48">
            <v>14</v>
          </cell>
        </row>
        <row r="49">
          <cell r="A49">
            <v>706</v>
          </cell>
          <cell r="B49">
            <v>4</v>
          </cell>
        </row>
        <row r="50">
          <cell r="A50">
            <v>707</v>
          </cell>
          <cell r="B50">
            <v>28</v>
          </cell>
        </row>
        <row r="51">
          <cell r="A51">
            <v>709</v>
          </cell>
          <cell r="B51">
            <v>1</v>
          </cell>
        </row>
        <row r="52">
          <cell r="A52">
            <v>710</v>
          </cell>
          <cell r="B52">
            <v>2</v>
          </cell>
        </row>
        <row r="53">
          <cell r="A53">
            <v>712</v>
          </cell>
          <cell r="B53">
            <v>13</v>
          </cell>
        </row>
        <row r="54">
          <cell r="A54">
            <v>713</v>
          </cell>
          <cell r="B54">
            <v>14</v>
          </cell>
        </row>
        <row r="55">
          <cell r="A55">
            <v>716</v>
          </cell>
          <cell r="B55">
            <v>14</v>
          </cell>
        </row>
        <row r="56">
          <cell r="A56">
            <v>717</v>
          </cell>
          <cell r="B56">
            <v>3</v>
          </cell>
        </row>
        <row r="57">
          <cell r="A57">
            <v>718</v>
          </cell>
          <cell r="B57">
            <v>8</v>
          </cell>
        </row>
        <row r="58">
          <cell r="A58">
            <v>720</v>
          </cell>
          <cell r="B58">
            <v>2</v>
          </cell>
        </row>
        <row r="59">
          <cell r="A59">
            <v>721</v>
          </cell>
          <cell r="B59">
            <v>4</v>
          </cell>
        </row>
        <row r="60">
          <cell r="A60">
            <v>723</v>
          </cell>
          <cell r="B60">
            <v>11</v>
          </cell>
        </row>
        <row r="61">
          <cell r="A61">
            <v>724</v>
          </cell>
          <cell r="B61">
            <v>10</v>
          </cell>
        </row>
        <row r="62">
          <cell r="A62">
            <v>726</v>
          </cell>
          <cell r="B62">
            <v>10</v>
          </cell>
        </row>
        <row r="63">
          <cell r="A63">
            <v>727</v>
          </cell>
          <cell r="B63">
            <v>6</v>
          </cell>
        </row>
        <row r="64">
          <cell r="A64">
            <v>730</v>
          </cell>
          <cell r="B64">
            <v>7</v>
          </cell>
        </row>
        <row r="65">
          <cell r="A65">
            <v>733</v>
          </cell>
          <cell r="B65">
            <v>3</v>
          </cell>
        </row>
        <row r="66">
          <cell r="A66">
            <v>737</v>
          </cell>
          <cell r="B66">
            <v>9</v>
          </cell>
        </row>
        <row r="67">
          <cell r="A67">
            <v>738</v>
          </cell>
          <cell r="B67">
            <v>6</v>
          </cell>
        </row>
        <row r="68">
          <cell r="A68">
            <v>740</v>
          </cell>
          <cell r="B68">
            <v>12</v>
          </cell>
        </row>
        <row r="69">
          <cell r="A69">
            <v>741</v>
          </cell>
          <cell r="B69">
            <v>2</v>
          </cell>
        </row>
        <row r="70">
          <cell r="A70">
            <v>742</v>
          </cell>
          <cell r="B70">
            <v>3</v>
          </cell>
        </row>
        <row r="71">
          <cell r="A71">
            <v>743</v>
          </cell>
          <cell r="B71">
            <v>12</v>
          </cell>
        </row>
        <row r="72">
          <cell r="A72">
            <v>744</v>
          </cell>
          <cell r="B72">
            <v>6</v>
          </cell>
        </row>
        <row r="73">
          <cell r="A73">
            <v>745</v>
          </cell>
          <cell r="B73">
            <v>2</v>
          </cell>
        </row>
        <row r="74">
          <cell r="A74">
            <v>746</v>
          </cell>
          <cell r="B74">
            <v>10</v>
          </cell>
        </row>
        <row r="75">
          <cell r="A75">
            <v>747</v>
          </cell>
          <cell r="B75">
            <v>6</v>
          </cell>
        </row>
        <row r="76">
          <cell r="A76">
            <v>748</v>
          </cell>
          <cell r="B76">
            <v>2</v>
          </cell>
        </row>
        <row r="77">
          <cell r="A77">
            <v>750</v>
          </cell>
          <cell r="B77">
            <v>15</v>
          </cell>
        </row>
        <row r="78">
          <cell r="A78">
            <v>752</v>
          </cell>
          <cell r="B78">
            <v>2</v>
          </cell>
        </row>
        <row r="79">
          <cell r="A79">
            <v>753</v>
          </cell>
          <cell r="B79">
            <v>4</v>
          </cell>
        </row>
        <row r="80">
          <cell r="A80">
            <v>754</v>
          </cell>
          <cell r="B80">
            <v>3</v>
          </cell>
        </row>
        <row r="81">
          <cell r="A81">
            <v>102478</v>
          </cell>
          <cell r="B81">
            <v>4</v>
          </cell>
        </row>
        <row r="82">
          <cell r="A82">
            <v>102479</v>
          </cell>
          <cell r="B82">
            <v>6</v>
          </cell>
        </row>
        <row r="83">
          <cell r="A83">
            <v>102564</v>
          </cell>
          <cell r="B83">
            <v>10</v>
          </cell>
        </row>
        <row r="84">
          <cell r="A84">
            <v>102565</v>
          </cell>
          <cell r="B84">
            <v>16</v>
          </cell>
        </row>
        <row r="85">
          <cell r="A85">
            <v>102567</v>
          </cell>
          <cell r="B85">
            <v>2</v>
          </cell>
        </row>
        <row r="86">
          <cell r="A86">
            <v>102934</v>
          </cell>
          <cell r="B86">
            <v>11</v>
          </cell>
        </row>
        <row r="87">
          <cell r="A87">
            <v>102935</v>
          </cell>
          <cell r="B87">
            <v>6</v>
          </cell>
        </row>
        <row r="88">
          <cell r="A88">
            <v>103199</v>
          </cell>
          <cell r="B88">
            <v>8</v>
          </cell>
        </row>
        <row r="89">
          <cell r="A89">
            <v>103639</v>
          </cell>
          <cell r="B89">
            <v>4</v>
          </cell>
        </row>
        <row r="90">
          <cell r="A90">
            <v>104428</v>
          </cell>
          <cell r="B90">
            <v>6</v>
          </cell>
        </row>
        <row r="91">
          <cell r="A91">
            <v>104429</v>
          </cell>
          <cell r="B91">
            <v>5</v>
          </cell>
        </row>
        <row r="92">
          <cell r="A92">
            <v>104430</v>
          </cell>
          <cell r="B92">
            <v>6</v>
          </cell>
        </row>
        <row r="93">
          <cell r="A93">
            <v>104533</v>
          </cell>
          <cell r="B93">
            <v>10</v>
          </cell>
        </row>
        <row r="94">
          <cell r="A94">
            <v>105267</v>
          </cell>
          <cell r="B94">
            <v>6</v>
          </cell>
        </row>
        <row r="95">
          <cell r="A95">
            <v>105396</v>
          </cell>
          <cell r="B95">
            <v>4</v>
          </cell>
        </row>
        <row r="96">
          <cell r="A96">
            <v>105751</v>
          </cell>
          <cell r="B96">
            <v>2</v>
          </cell>
        </row>
        <row r="97">
          <cell r="A97">
            <v>105910</v>
          </cell>
          <cell r="B97">
            <v>7</v>
          </cell>
        </row>
        <row r="98">
          <cell r="A98">
            <v>106066</v>
          </cell>
          <cell r="B98">
            <v>18</v>
          </cell>
        </row>
        <row r="99">
          <cell r="A99">
            <v>106399</v>
          </cell>
          <cell r="B99">
            <v>2</v>
          </cell>
        </row>
        <row r="100">
          <cell r="A100">
            <v>106568</v>
          </cell>
          <cell r="B100">
            <v>6</v>
          </cell>
        </row>
        <row r="101">
          <cell r="A101">
            <v>106569</v>
          </cell>
          <cell r="B101">
            <v>1</v>
          </cell>
        </row>
        <row r="102">
          <cell r="A102">
            <v>106865</v>
          </cell>
          <cell r="B102">
            <v>8</v>
          </cell>
        </row>
        <row r="103">
          <cell r="A103">
            <v>107658</v>
          </cell>
          <cell r="B103">
            <v>6</v>
          </cell>
        </row>
        <row r="104">
          <cell r="A104">
            <v>107728</v>
          </cell>
          <cell r="B104">
            <v>2</v>
          </cell>
        </row>
        <row r="105">
          <cell r="B105">
            <v>717</v>
          </cell>
        </row>
        <row r="106">
          <cell r="A106" t="str">
            <v>总计</v>
          </cell>
          <cell r="B106">
            <v>1434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2</v>
          </cell>
        </row>
        <row r="6">
          <cell r="A6">
            <v>54</v>
          </cell>
          <cell r="B6">
            <v>5</v>
          </cell>
        </row>
        <row r="7">
          <cell r="A7">
            <v>307</v>
          </cell>
          <cell r="B7">
            <v>50</v>
          </cell>
        </row>
        <row r="8">
          <cell r="A8">
            <v>308</v>
          </cell>
          <cell r="B8">
            <v>17</v>
          </cell>
        </row>
        <row r="9">
          <cell r="A9">
            <v>329</v>
          </cell>
          <cell r="B9">
            <v>9</v>
          </cell>
        </row>
        <row r="10">
          <cell r="A10">
            <v>337</v>
          </cell>
          <cell r="B10">
            <v>2</v>
          </cell>
        </row>
        <row r="11">
          <cell r="A11">
            <v>339</v>
          </cell>
          <cell r="B11">
            <v>7</v>
          </cell>
        </row>
        <row r="12">
          <cell r="A12">
            <v>343</v>
          </cell>
          <cell r="B12">
            <v>17</v>
          </cell>
        </row>
        <row r="13">
          <cell r="A13">
            <v>357</v>
          </cell>
          <cell r="B13">
            <v>22</v>
          </cell>
        </row>
        <row r="14">
          <cell r="A14">
            <v>359</v>
          </cell>
          <cell r="B14">
            <v>6</v>
          </cell>
        </row>
        <row r="15">
          <cell r="A15">
            <v>365</v>
          </cell>
          <cell r="B15">
            <v>5</v>
          </cell>
        </row>
        <row r="16">
          <cell r="A16">
            <v>373</v>
          </cell>
          <cell r="B16">
            <v>52</v>
          </cell>
        </row>
        <row r="17">
          <cell r="A17">
            <v>377</v>
          </cell>
          <cell r="B17">
            <v>1</v>
          </cell>
        </row>
        <row r="18">
          <cell r="A18">
            <v>385</v>
          </cell>
          <cell r="B18">
            <v>2</v>
          </cell>
        </row>
        <row r="19">
          <cell r="A19">
            <v>387</v>
          </cell>
          <cell r="B19">
            <v>12</v>
          </cell>
        </row>
        <row r="20">
          <cell r="A20">
            <v>399</v>
          </cell>
          <cell r="B20">
            <v>4</v>
          </cell>
        </row>
        <row r="21">
          <cell r="A21">
            <v>511</v>
          </cell>
          <cell r="B21">
            <v>1</v>
          </cell>
        </row>
        <row r="22">
          <cell r="A22">
            <v>514</v>
          </cell>
          <cell r="B22">
            <v>1</v>
          </cell>
        </row>
        <row r="23">
          <cell r="A23">
            <v>515</v>
          </cell>
          <cell r="B23">
            <v>6</v>
          </cell>
        </row>
        <row r="24">
          <cell r="A24">
            <v>517</v>
          </cell>
          <cell r="B24">
            <v>6</v>
          </cell>
        </row>
        <row r="25">
          <cell r="A25">
            <v>539</v>
          </cell>
          <cell r="B25">
            <v>6</v>
          </cell>
        </row>
        <row r="26">
          <cell r="A26">
            <v>546</v>
          </cell>
          <cell r="B26">
            <v>7</v>
          </cell>
        </row>
        <row r="27">
          <cell r="A27">
            <v>549</v>
          </cell>
          <cell r="B27">
            <v>10</v>
          </cell>
        </row>
        <row r="28">
          <cell r="A28">
            <v>570</v>
          </cell>
          <cell r="B28">
            <v>24</v>
          </cell>
        </row>
        <row r="29">
          <cell r="A29">
            <v>571</v>
          </cell>
          <cell r="B29">
            <v>40</v>
          </cell>
        </row>
        <row r="30">
          <cell r="A30">
            <v>572</v>
          </cell>
          <cell r="B30">
            <v>12</v>
          </cell>
        </row>
        <row r="31">
          <cell r="A31">
            <v>573</v>
          </cell>
          <cell r="B31">
            <v>1</v>
          </cell>
        </row>
        <row r="32">
          <cell r="A32">
            <v>578</v>
          </cell>
          <cell r="B32">
            <v>2</v>
          </cell>
        </row>
        <row r="33">
          <cell r="A33">
            <v>581</v>
          </cell>
          <cell r="B33">
            <v>1</v>
          </cell>
        </row>
        <row r="34">
          <cell r="A34">
            <v>582</v>
          </cell>
          <cell r="B34">
            <v>25</v>
          </cell>
        </row>
        <row r="35">
          <cell r="A35">
            <v>585</v>
          </cell>
          <cell r="B35">
            <v>4</v>
          </cell>
        </row>
        <row r="36">
          <cell r="A36">
            <v>591</v>
          </cell>
          <cell r="B36">
            <v>10</v>
          </cell>
        </row>
        <row r="37">
          <cell r="A37">
            <v>594</v>
          </cell>
          <cell r="B37">
            <v>3</v>
          </cell>
        </row>
        <row r="38">
          <cell r="A38">
            <v>707</v>
          </cell>
          <cell r="B38">
            <v>8</v>
          </cell>
        </row>
        <row r="39">
          <cell r="A39">
            <v>709</v>
          </cell>
          <cell r="B39">
            <v>19</v>
          </cell>
        </row>
        <row r="40">
          <cell r="A40">
            <v>710</v>
          </cell>
          <cell r="B40">
            <v>1</v>
          </cell>
        </row>
        <row r="41">
          <cell r="A41">
            <v>712</v>
          </cell>
          <cell r="B41">
            <v>2</v>
          </cell>
        </row>
        <row r="42">
          <cell r="A42">
            <v>713</v>
          </cell>
          <cell r="B42">
            <v>1</v>
          </cell>
        </row>
        <row r="43">
          <cell r="A43">
            <v>716</v>
          </cell>
          <cell r="B43">
            <v>1</v>
          </cell>
        </row>
        <row r="44">
          <cell r="A44">
            <v>717</v>
          </cell>
          <cell r="B44">
            <v>6</v>
          </cell>
        </row>
        <row r="45">
          <cell r="A45">
            <v>718</v>
          </cell>
          <cell r="B45">
            <v>2</v>
          </cell>
        </row>
        <row r="46">
          <cell r="A46">
            <v>720</v>
          </cell>
          <cell r="B46">
            <v>2</v>
          </cell>
        </row>
        <row r="47">
          <cell r="A47">
            <v>724</v>
          </cell>
          <cell r="B47">
            <v>14</v>
          </cell>
        </row>
        <row r="48">
          <cell r="A48">
            <v>726</v>
          </cell>
          <cell r="B48">
            <v>6</v>
          </cell>
        </row>
        <row r="49">
          <cell r="A49">
            <v>727</v>
          </cell>
          <cell r="B49">
            <v>2</v>
          </cell>
        </row>
        <row r="50">
          <cell r="A50">
            <v>730</v>
          </cell>
          <cell r="B50">
            <v>6</v>
          </cell>
        </row>
        <row r="51">
          <cell r="A51">
            <v>732</v>
          </cell>
          <cell r="B51">
            <v>3</v>
          </cell>
        </row>
        <row r="52">
          <cell r="A52">
            <v>733</v>
          </cell>
          <cell r="B52">
            <v>2</v>
          </cell>
        </row>
        <row r="53">
          <cell r="A53">
            <v>738</v>
          </cell>
          <cell r="B53">
            <v>1</v>
          </cell>
        </row>
        <row r="54">
          <cell r="A54">
            <v>740</v>
          </cell>
          <cell r="B54">
            <v>2</v>
          </cell>
        </row>
        <row r="55">
          <cell r="A55">
            <v>742</v>
          </cell>
          <cell r="B55">
            <v>1</v>
          </cell>
        </row>
        <row r="56">
          <cell r="A56">
            <v>743</v>
          </cell>
          <cell r="B56">
            <v>3</v>
          </cell>
        </row>
        <row r="57">
          <cell r="A57">
            <v>746</v>
          </cell>
          <cell r="B57">
            <v>13</v>
          </cell>
        </row>
        <row r="58">
          <cell r="A58">
            <v>747</v>
          </cell>
          <cell r="B58">
            <v>1</v>
          </cell>
        </row>
        <row r="59">
          <cell r="A59">
            <v>748</v>
          </cell>
          <cell r="B59">
            <v>2</v>
          </cell>
        </row>
        <row r="60">
          <cell r="A60">
            <v>750</v>
          </cell>
          <cell r="B60">
            <v>9</v>
          </cell>
        </row>
        <row r="61">
          <cell r="A61">
            <v>752</v>
          </cell>
          <cell r="B61">
            <v>1</v>
          </cell>
        </row>
        <row r="62">
          <cell r="A62">
            <v>754</v>
          </cell>
          <cell r="B62">
            <v>6</v>
          </cell>
        </row>
        <row r="63">
          <cell r="A63">
            <v>102479</v>
          </cell>
          <cell r="B63">
            <v>1</v>
          </cell>
        </row>
        <row r="64">
          <cell r="A64">
            <v>102565</v>
          </cell>
          <cell r="B64">
            <v>6</v>
          </cell>
        </row>
        <row r="65">
          <cell r="A65">
            <v>102567</v>
          </cell>
          <cell r="B65">
            <v>13</v>
          </cell>
        </row>
        <row r="66">
          <cell r="A66">
            <v>102934</v>
          </cell>
          <cell r="B66">
            <v>1</v>
          </cell>
        </row>
        <row r="67">
          <cell r="A67">
            <v>102935</v>
          </cell>
          <cell r="B67">
            <v>11</v>
          </cell>
        </row>
        <row r="68">
          <cell r="A68">
            <v>103198</v>
          </cell>
          <cell r="B68">
            <v>3</v>
          </cell>
        </row>
        <row r="69">
          <cell r="A69">
            <v>103199</v>
          </cell>
          <cell r="B69">
            <v>21</v>
          </cell>
        </row>
        <row r="70">
          <cell r="A70">
            <v>103639</v>
          </cell>
          <cell r="B70">
            <v>1</v>
          </cell>
        </row>
        <row r="71">
          <cell r="A71">
            <v>104428</v>
          </cell>
          <cell r="B71">
            <v>6</v>
          </cell>
        </row>
        <row r="72">
          <cell r="A72">
            <v>104429</v>
          </cell>
          <cell r="B72">
            <v>5</v>
          </cell>
        </row>
        <row r="73">
          <cell r="A73">
            <v>104430</v>
          </cell>
          <cell r="B73">
            <v>2</v>
          </cell>
        </row>
        <row r="74">
          <cell r="A74">
            <v>104533</v>
          </cell>
          <cell r="B74">
            <v>1</v>
          </cell>
        </row>
        <row r="75">
          <cell r="A75">
            <v>104838</v>
          </cell>
          <cell r="B75">
            <v>4</v>
          </cell>
        </row>
        <row r="76">
          <cell r="A76">
            <v>105267</v>
          </cell>
          <cell r="B76">
            <v>13</v>
          </cell>
        </row>
        <row r="77">
          <cell r="A77">
            <v>105751</v>
          </cell>
          <cell r="B77">
            <v>11</v>
          </cell>
        </row>
        <row r="78">
          <cell r="A78">
            <v>105910</v>
          </cell>
          <cell r="B78">
            <v>20</v>
          </cell>
        </row>
        <row r="79">
          <cell r="A79">
            <v>106066</v>
          </cell>
          <cell r="B79">
            <v>1</v>
          </cell>
        </row>
        <row r="80">
          <cell r="A80">
            <v>106568</v>
          </cell>
          <cell r="B80">
            <v>1</v>
          </cell>
        </row>
        <row r="81">
          <cell r="A81">
            <v>107658</v>
          </cell>
          <cell r="B81">
            <v>31</v>
          </cell>
        </row>
        <row r="82">
          <cell r="A82">
            <v>108277</v>
          </cell>
          <cell r="B82">
            <v>2</v>
          </cell>
        </row>
        <row r="83">
          <cell r="B83">
            <v>640</v>
          </cell>
        </row>
        <row r="84">
          <cell r="A84" t="str">
            <v>总计</v>
          </cell>
          <cell r="B84">
            <v>1280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54</v>
          </cell>
          <cell r="B5">
            <v>1</v>
          </cell>
        </row>
        <row r="6">
          <cell r="A6">
            <v>307</v>
          </cell>
          <cell r="B6">
            <v>4</v>
          </cell>
        </row>
        <row r="7">
          <cell r="A7">
            <v>337</v>
          </cell>
          <cell r="B7">
            <v>1</v>
          </cell>
        </row>
        <row r="8">
          <cell r="A8">
            <v>347</v>
          </cell>
          <cell r="B8">
            <v>2</v>
          </cell>
        </row>
        <row r="9">
          <cell r="A9">
            <v>349</v>
          </cell>
          <cell r="B9">
            <v>2</v>
          </cell>
        </row>
        <row r="10">
          <cell r="A10">
            <v>351</v>
          </cell>
          <cell r="B10">
            <v>1</v>
          </cell>
        </row>
        <row r="11">
          <cell r="A11">
            <v>355</v>
          </cell>
          <cell r="B11">
            <v>1</v>
          </cell>
        </row>
        <row r="12">
          <cell r="A12">
            <v>357</v>
          </cell>
          <cell r="B12">
            <v>1</v>
          </cell>
        </row>
        <row r="13">
          <cell r="A13">
            <v>359</v>
          </cell>
          <cell r="B13">
            <v>1</v>
          </cell>
        </row>
        <row r="14">
          <cell r="A14">
            <v>365</v>
          </cell>
          <cell r="B14">
            <v>1</v>
          </cell>
        </row>
        <row r="15">
          <cell r="A15">
            <v>367</v>
          </cell>
          <cell r="B15">
            <v>3</v>
          </cell>
        </row>
        <row r="16">
          <cell r="A16">
            <v>373</v>
          </cell>
          <cell r="B16">
            <v>2</v>
          </cell>
        </row>
        <row r="17">
          <cell r="A17">
            <v>379</v>
          </cell>
          <cell r="B17">
            <v>2</v>
          </cell>
        </row>
        <row r="18">
          <cell r="A18">
            <v>391</v>
          </cell>
          <cell r="B18">
            <v>1</v>
          </cell>
        </row>
        <row r="19">
          <cell r="A19">
            <v>511</v>
          </cell>
          <cell r="B19">
            <v>1</v>
          </cell>
        </row>
        <row r="20">
          <cell r="A20">
            <v>513</v>
          </cell>
          <cell r="B20">
            <v>1</v>
          </cell>
        </row>
        <row r="21">
          <cell r="A21">
            <v>514</v>
          </cell>
          <cell r="B21">
            <v>1</v>
          </cell>
        </row>
        <row r="22">
          <cell r="A22">
            <v>517</v>
          </cell>
          <cell r="B22">
            <v>1</v>
          </cell>
        </row>
        <row r="23">
          <cell r="A23">
            <v>570</v>
          </cell>
          <cell r="B23">
            <v>1</v>
          </cell>
        </row>
        <row r="24">
          <cell r="A24">
            <v>572</v>
          </cell>
          <cell r="B24">
            <v>2</v>
          </cell>
        </row>
        <row r="25">
          <cell r="A25">
            <v>573</v>
          </cell>
          <cell r="B25">
            <v>1</v>
          </cell>
        </row>
        <row r="26">
          <cell r="A26">
            <v>704</v>
          </cell>
          <cell r="B26">
            <v>2</v>
          </cell>
        </row>
        <row r="27">
          <cell r="A27">
            <v>709</v>
          </cell>
          <cell r="B27">
            <v>3</v>
          </cell>
        </row>
        <row r="28">
          <cell r="A28">
            <v>710</v>
          </cell>
          <cell r="B28">
            <v>2</v>
          </cell>
        </row>
        <row r="29">
          <cell r="A29">
            <v>716</v>
          </cell>
          <cell r="B29">
            <v>3</v>
          </cell>
        </row>
        <row r="30">
          <cell r="A30">
            <v>721</v>
          </cell>
          <cell r="B30">
            <v>2</v>
          </cell>
        </row>
        <row r="31">
          <cell r="A31">
            <v>730</v>
          </cell>
          <cell r="B31">
            <v>2</v>
          </cell>
        </row>
        <row r="32">
          <cell r="A32">
            <v>733</v>
          </cell>
          <cell r="B32">
            <v>2</v>
          </cell>
        </row>
        <row r="33">
          <cell r="A33">
            <v>742</v>
          </cell>
          <cell r="B33">
            <v>1</v>
          </cell>
        </row>
        <row r="34">
          <cell r="A34">
            <v>745</v>
          </cell>
          <cell r="B34">
            <v>4</v>
          </cell>
        </row>
        <row r="35">
          <cell r="A35">
            <v>750</v>
          </cell>
          <cell r="B35">
            <v>3</v>
          </cell>
        </row>
        <row r="36">
          <cell r="A36">
            <v>752</v>
          </cell>
          <cell r="B36">
            <v>2</v>
          </cell>
        </row>
        <row r="37">
          <cell r="A37">
            <v>754</v>
          </cell>
          <cell r="B37">
            <v>2</v>
          </cell>
        </row>
        <row r="38">
          <cell r="A38">
            <v>102479</v>
          </cell>
          <cell r="B38">
            <v>2</v>
          </cell>
        </row>
        <row r="39">
          <cell r="A39">
            <v>102565</v>
          </cell>
          <cell r="B39">
            <v>1</v>
          </cell>
        </row>
        <row r="40">
          <cell r="A40">
            <v>103198</v>
          </cell>
          <cell r="B40">
            <v>2</v>
          </cell>
        </row>
        <row r="41">
          <cell r="A41">
            <v>103199</v>
          </cell>
          <cell r="B41">
            <v>1</v>
          </cell>
        </row>
        <row r="42">
          <cell r="A42">
            <v>103639</v>
          </cell>
          <cell r="B42">
            <v>2</v>
          </cell>
        </row>
        <row r="43">
          <cell r="A43">
            <v>104430</v>
          </cell>
          <cell r="B43">
            <v>1</v>
          </cell>
        </row>
        <row r="44">
          <cell r="A44">
            <v>104533</v>
          </cell>
          <cell r="B44">
            <v>2</v>
          </cell>
        </row>
        <row r="45">
          <cell r="A45">
            <v>104838</v>
          </cell>
          <cell r="B45">
            <v>2</v>
          </cell>
        </row>
        <row r="46">
          <cell r="A46">
            <v>106066</v>
          </cell>
          <cell r="B46">
            <v>1</v>
          </cell>
        </row>
        <row r="47">
          <cell r="A47">
            <v>106569</v>
          </cell>
          <cell r="B47">
            <v>1</v>
          </cell>
        </row>
        <row r="48">
          <cell r="A48">
            <v>107728</v>
          </cell>
          <cell r="B48">
            <v>2</v>
          </cell>
        </row>
        <row r="49">
          <cell r="B49">
            <v>76</v>
          </cell>
        </row>
        <row r="50">
          <cell r="A50" t="str">
            <v>总计</v>
          </cell>
          <cell r="B50">
            <v>152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34</v>
          </cell>
        </row>
        <row r="6">
          <cell r="A6">
            <v>54</v>
          </cell>
          <cell r="B6">
            <v>53</v>
          </cell>
        </row>
        <row r="7">
          <cell r="A7">
            <v>56</v>
          </cell>
          <cell r="B7">
            <v>96</v>
          </cell>
        </row>
        <row r="8">
          <cell r="A8">
            <v>307</v>
          </cell>
          <cell r="B8">
            <v>548</v>
          </cell>
        </row>
        <row r="9">
          <cell r="A9">
            <v>308</v>
          </cell>
          <cell r="B9">
            <v>27</v>
          </cell>
        </row>
        <row r="10">
          <cell r="A10">
            <v>311</v>
          </cell>
          <cell r="B10">
            <v>9</v>
          </cell>
        </row>
        <row r="11">
          <cell r="A11">
            <v>329</v>
          </cell>
          <cell r="B11">
            <v>26</v>
          </cell>
        </row>
        <row r="12">
          <cell r="A12">
            <v>337</v>
          </cell>
          <cell r="B12">
            <v>290</v>
          </cell>
        </row>
        <row r="13">
          <cell r="A13">
            <v>339</v>
          </cell>
          <cell r="B13">
            <v>25</v>
          </cell>
        </row>
        <row r="14">
          <cell r="A14">
            <v>341</v>
          </cell>
          <cell r="B14">
            <v>19</v>
          </cell>
        </row>
        <row r="15">
          <cell r="A15">
            <v>343</v>
          </cell>
          <cell r="B15">
            <v>104</v>
          </cell>
        </row>
        <row r="16">
          <cell r="A16">
            <v>347</v>
          </cell>
          <cell r="B16">
            <v>42</v>
          </cell>
        </row>
        <row r="17">
          <cell r="A17">
            <v>349</v>
          </cell>
          <cell r="B17">
            <v>54</v>
          </cell>
        </row>
        <row r="18">
          <cell r="A18">
            <v>351</v>
          </cell>
          <cell r="B18">
            <v>28</v>
          </cell>
        </row>
        <row r="19">
          <cell r="A19">
            <v>355</v>
          </cell>
          <cell r="B19">
            <v>55</v>
          </cell>
        </row>
        <row r="20">
          <cell r="A20">
            <v>357</v>
          </cell>
          <cell r="B20">
            <v>125</v>
          </cell>
        </row>
        <row r="21">
          <cell r="A21">
            <v>359</v>
          </cell>
          <cell r="B21">
            <v>35</v>
          </cell>
        </row>
        <row r="22">
          <cell r="A22">
            <v>365</v>
          </cell>
          <cell r="B22">
            <v>79</v>
          </cell>
        </row>
        <row r="23">
          <cell r="A23">
            <v>367</v>
          </cell>
          <cell r="B23">
            <v>43</v>
          </cell>
        </row>
        <row r="24">
          <cell r="A24">
            <v>371</v>
          </cell>
          <cell r="B24">
            <v>4</v>
          </cell>
        </row>
        <row r="25">
          <cell r="A25">
            <v>373</v>
          </cell>
          <cell r="B25">
            <v>11</v>
          </cell>
        </row>
        <row r="26">
          <cell r="A26">
            <v>377</v>
          </cell>
          <cell r="B26">
            <v>20</v>
          </cell>
        </row>
        <row r="27">
          <cell r="A27">
            <v>379</v>
          </cell>
          <cell r="B27">
            <v>16</v>
          </cell>
        </row>
        <row r="28">
          <cell r="A28">
            <v>385</v>
          </cell>
          <cell r="B28">
            <v>10</v>
          </cell>
        </row>
        <row r="29">
          <cell r="A29">
            <v>387</v>
          </cell>
          <cell r="B29">
            <v>113</v>
          </cell>
        </row>
        <row r="30">
          <cell r="A30">
            <v>391</v>
          </cell>
          <cell r="B30">
            <v>60</v>
          </cell>
        </row>
        <row r="31">
          <cell r="A31">
            <v>399</v>
          </cell>
          <cell r="B31">
            <v>5</v>
          </cell>
        </row>
        <row r="32">
          <cell r="A32">
            <v>511</v>
          </cell>
          <cell r="B32">
            <v>21</v>
          </cell>
        </row>
        <row r="33">
          <cell r="A33">
            <v>513</v>
          </cell>
          <cell r="B33">
            <v>17</v>
          </cell>
        </row>
        <row r="34">
          <cell r="A34">
            <v>514</v>
          </cell>
          <cell r="B34">
            <v>40</v>
          </cell>
        </row>
        <row r="35">
          <cell r="A35">
            <v>515</v>
          </cell>
          <cell r="B35">
            <v>29</v>
          </cell>
        </row>
        <row r="36">
          <cell r="A36">
            <v>517</v>
          </cell>
          <cell r="B36">
            <v>61</v>
          </cell>
        </row>
        <row r="37">
          <cell r="A37">
            <v>539</v>
          </cell>
          <cell r="B37">
            <v>15</v>
          </cell>
        </row>
        <row r="38">
          <cell r="A38">
            <v>541</v>
          </cell>
          <cell r="B38">
            <v>8</v>
          </cell>
        </row>
        <row r="39">
          <cell r="A39">
            <v>545</v>
          </cell>
          <cell r="B39">
            <v>21</v>
          </cell>
        </row>
        <row r="40">
          <cell r="A40">
            <v>546</v>
          </cell>
          <cell r="B40">
            <v>162</v>
          </cell>
        </row>
        <row r="41">
          <cell r="A41">
            <v>549</v>
          </cell>
          <cell r="B41">
            <v>17</v>
          </cell>
        </row>
        <row r="42">
          <cell r="A42">
            <v>570</v>
          </cell>
          <cell r="B42">
            <v>15</v>
          </cell>
        </row>
        <row r="43">
          <cell r="A43">
            <v>571</v>
          </cell>
          <cell r="B43">
            <v>43</v>
          </cell>
        </row>
        <row r="44">
          <cell r="A44">
            <v>572</v>
          </cell>
          <cell r="B44">
            <v>72</v>
          </cell>
        </row>
        <row r="45">
          <cell r="A45">
            <v>573</v>
          </cell>
          <cell r="B45">
            <v>15</v>
          </cell>
        </row>
        <row r="46">
          <cell r="A46">
            <v>578</v>
          </cell>
          <cell r="B46">
            <v>30</v>
          </cell>
        </row>
        <row r="47">
          <cell r="A47">
            <v>581</v>
          </cell>
          <cell r="B47">
            <v>60</v>
          </cell>
        </row>
        <row r="48">
          <cell r="A48">
            <v>582</v>
          </cell>
          <cell r="B48">
            <v>96</v>
          </cell>
        </row>
        <row r="49">
          <cell r="A49">
            <v>584</v>
          </cell>
          <cell r="B49">
            <v>17</v>
          </cell>
        </row>
        <row r="50">
          <cell r="A50">
            <v>585</v>
          </cell>
          <cell r="B50">
            <v>66.5</v>
          </cell>
        </row>
        <row r="51">
          <cell r="A51">
            <v>587</v>
          </cell>
          <cell r="B51">
            <v>31</v>
          </cell>
        </row>
        <row r="52">
          <cell r="A52">
            <v>591</v>
          </cell>
          <cell r="B52">
            <v>20</v>
          </cell>
        </row>
        <row r="53">
          <cell r="A53">
            <v>594</v>
          </cell>
          <cell r="B53">
            <v>17</v>
          </cell>
        </row>
        <row r="54">
          <cell r="A54">
            <v>598</v>
          </cell>
          <cell r="B54">
            <v>73</v>
          </cell>
        </row>
        <row r="55">
          <cell r="A55">
            <v>704</v>
          </cell>
          <cell r="B55">
            <v>38</v>
          </cell>
        </row>
        <row r="56">
          <cell r="A56">
            <v>706</v>
          </cell>
          <cell r="B56">
            <v>5</v>
          </cell>
        </row>
        <row r="57">
          <cell r="A57">
            <v>707</v>
          </cell>
          <cell r="B57">
            <v>23</v>
          </cell>
        </row>
        <row r="58">
          <cell r="A58">
            <v>709</v>
          </cell>
          <cell r="B58">
            <v>53</v>
          </cell>
        </row>
        <row r="59">
          <cell r="A59">
            <v>710</v>
          </cell>
          <cell r="B59">
            <v>8</v>
          </cell>
        </row>
        <row r="60">
          <cell r="A60">
            <v>712</v>
          </cell>
          <cell r="B60">
            <v>174</v>
          </cell>
        </row>
        <row r="61">
          <cell r="A61">
            <v>713</v>
          </cell>
          <cell r="B61">
            <v>13</v>
          </cell>
        </row>
        <row r="62">
          <cell r="A62">
            <v>716</v>
          </cell>
          <cell r="B62">
            <v>20</v>
          </cell>
        </row>
        <row r="63">
          <cell r="A63">
            <v>717</v>
          </cell>
          <cell r="B63">
            <v>8</v>
          </cell>
        </row>
        <row r="64">
          <cell r="A64">
            <v>718</v>
          </cell>
          <cell r="B64">
            <v>8</v>
          </cell>
        </row>
        <row r="65">
          <cell r="A65">
            <v>720</v>
          </cell>
          <cell r="B65">
            <v>40</v>
          </cell>
        </row>
        <row r="66">
          <cell r="A66">
            <v>721</v>
          </cell>
          <cell r="B66">
            <v>29</v>
          </cell>
        </row>
        <row r="67">
          <cell r="A67">
            <v>723</v>
          </cell>
          <cell r="B67">
            <v>21</v>
          </cell>
        </row>
        <row r="68">
          <cell r="A68">
            <v>724</v>
          </cell>
          <cell r="B68">
            <v>15</v>
          </cell>
        </row>
        <row r="69">
          <cell r="A69">
            <v>726</v>
          </cell>
          <cell r="B69">
            <v>74</v>
          </cell>
        </row>
        <row r="70">
          <cell r="A70">
            <v>727</v>
          </cell>
          <cell r="B70">
            <v>29</v>
          </cell>
        </row>
        <row r="71">
          <cell r="A71">
            <v>730</v>
          </cell>
          <cell r="B71">
            <v>4</v>
          </cell>
        </row>
        <row r="72">
          <cell r="A72">
            <v>732</v>
          </cell>
          <cell r="B72">
            <v>25</v>
          </cell>
        </row>
        <row r="73">
          <cell r="A73">
            <v>733</v>
          </cell>
          <cell r="B73">
            <v>4</v>
          </cell>
        </row>
        <row r="74">
          <cell r="A74">
            <v>737</v>
          </cell>
          <cell r="B74">
            <v>56</v>
          </cell>
        </row>
        <row r="75">
          <cell r="A75">
            <v>738</v>
          </cell>
          <cell r="B75">
            <v>38</v>
          </cell>
        </row>
        <row r="76">
          <cell r="A76">
            <v>740</v>
          </cell>
          <cell r="B76">
            <v>15</v>
          </cell>
        </row>
        <row r="77">
          <cell r="A77">
            <v>741</v>
          </cell>
          <cell r="B77">
            <v>19</v>
          </cell>
        </row>
        <row r="78">
          <cell r="A78">
            <v>742</v>
          </cell>
          <cell r="B78">
            <v>24</v>
          </cell>
        </row>
        <row r="79">
          <cell r="A79">
            <v>743</v>
          </cell>
          <cell r="B79">
            <v>5</v>
          </cell>
        </row>
        <row r="80">
          <cell r="A80">
            <v>744</v>
          </cell>
          <cell r="B80">
            <v>21</v>
          </cell>
        </row>
        <row r="81">
          <cell r="A81">
            <v>745</v>
          </cell>
          <cell r="B81">
            <v>47</v>
          </cell>
        </row>
        <row r="82">
          <cell r="A82">
            <v>746</v>
          </cell>
          <cell r="B82">
            <v>16</v>
          </cell>
        </row>
        <row r="83">
          <cell r="A83">
            <v>747</v>
          </cell>
          <cell r="B83">
            <v>32</v>
          </cell>
        </row>
        <row r="84">
          <cell r="A84">
            <v>748</v>
          </cell>
          <cell r="B84">
            <v>18</v>
          </cell>
        </row>
        <row r="85">
          <cell r="A85">
            <v>750</v>
          </cell>
          <cell r="B85">
            <v>130</v>
          </cell>
        </row>
        <row r="86">
          <cell r="A86">
            <v>752</v>
          </cell>
          <cell r="B86">
            <v>20</v>
          </cell>
        </row>
        <row r="87">
          <cell r="A87">
            <v>754</v>
          </cell>
          <cell r="B87">
            <v>53</v>
          </cell>
        </row>
        <row r="88">
          <cell r="A88">
            <v>755</v>
          </cell>
          <cell r="B88">
            <v>4</v>
          </cell>
        </row>
        <row r="89">
          <cell r="A89">
            <v>101453</v>
          </cell>
          <cell r="B89">
            <v>40</v>
          </cell>
        </row>
        <row r="90">
          <cell r="A90">
            <v>102478</v>
          </cell>
          <cell r="B90">
            <v>2</v>
          </cell>
        </row>
        <row r="91">
          <cell r="A91">
            <v>102479</v>
          </cell>
          <cell r="B91">
            <v>33</v>
          </cell>
        </row>
        <row r="92">
          <cell r="A92">
            <v>102564</v>
          </cell>
          <cell r="B92">
            <v>2</v>
          </cell>
        </row>
        <row r="93">
          <cell r="A93">
            <v>102565</v>
          </cell>
          <cell r="B93">
            <v>32</v>
          </cell>
        </row>
        <row r="94">
          <cell r="A94">
            <v>102567</v>
          </cell>
          <cell r="B94">
            <v>5</v>
          </cell>
        </row>
        <row r="95">
          <cell r="A95">
            <v>102934</v>
          </cell>
          <cell r="B95">
            <v>13</v>
          </cell>
        </row>
        <row r="96">
          <cell r="A96">
            <v>102935</v>
          </cell>
          <cell r="B96">
            <v>10</v>
          </cell>
        </row>
        <row r="97">
          <cell r="A97">
            <v>103198</v>
          </cell>
          <cell r="B97">
            <v>18</v>
          </cell>
        </row>
        <row r="98">
          <cell r="A98">
            <v>103199</v>
          </cell>
          <cell r="B98">
            <v>0</v>
          </cell>
        </row>
        <row r="99">
          <cell r="A99">
            <v>103639</v>
          </cell>
          <cell r="B99">
            <v>15</v>
          </cell>
        </row>
        <row r="100">
          <cell r="B100">
            <v>4136.5</v>
          </cell>
        </row>
        <row r="101">
          <cell r="A101" t="str">
            <v>总计</v>
          </cell>
          <cell r="B101">
            <v>8273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5"/>
      <sheetName val="查询零售明细"/>
      <sheetName val="Sheet3"/>
      <sheetName val="Sheet1"/>
      <sheetName val="Sheet4"/>
      <sheetName val="Sheet2"/>
    </sheetNames>
    <sheetDataSet>
      <sheetData sheetId="0"/>
      <sheetData sheetId="1"/>
      <sheetData sheetId="2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</row>
        <row r="5">
          <cell r="A5">
            <v>52</v>
          </cell>
          <cell r="B5">
            <v>7</v>
          </cell>
        </row>
        <row r="6">
          <cell r="A6">
            <v>54</v>
          </cell>
          <cell r="B6">
            <v>33</v>
          </cell>
        </row>
        <row r="7">
          <cell r="A7">
            <v>56</v>
          </cell>
          <cell r="B7">
            <v>6</v>
          </cell>
        </row>
        <row r="8">
          <cell r="A8">
            <v>307</v>
          </cell>
          <cell r="B8">
            <v>104</v>
          </cell>
        </row>
        <row r="9">
          <cell r="A9">
            <v>308</v>
          </cell>
          <cell r="B9">
            <v>16</v>
          </cell>
        </row>
        <row r="10">
          <cell r="A10">
            <v>311</v>
          </cell>
          <cell r="B10">
            <v>2</v>
          </cell>
        </row>
        <row r="11">
          <cell r="A11">
            <v>329</v>
          </cell>
          <cell r="B11">
            <v>6</v>
          </cell>
        </row>
        <row r="12">
          <cell r="A12">
            <v>337</v>
          </cell>
          <cell r="B12">
            <v>41</v>
          </cell>
        </row>
        <row r="13">
          <cell r="A13">
            <v>339</v>
          </cell>
          <cell r="B13">
            <v>7</v>
          </cell>
        </row>
        <row r="14">
          <cell r="A14">
            <v>341</v>
          </cell>
          <cell r="B14">
            <v>26</v>
          </cell>
        </row>
        <row r="15">
          <cell r="A15">
            <v>343</v>
          </cell>
          <cell r="B15">
            <v>25</v>
          </cell>
        </row>
        <row r="16">
          <cell r="A16">
            <v>347</v>
          </cell>
          <cell r="B16">
            <v>13</v>
          </cell>
        </row>
        <row r="17">
          <cell r="A17">
            <v>349</v>
          </cell>
          <cell r="B17">
            <v>15</v>
          </cell>
        </row>
        <row r="18">
          <cell r="A18">
            <v>351</v>
          </cell>
          <cell r="B18">
            <v>9</v>
          </cell>
        </row>
        <row r="19">
          <cell r="A19">
            <v>355</v>
          </cell>
          <cell r="B19">
            <v>5</v>
          </cell>
        </row>
        <row r="20">
          <cell r="A20">
            <v>357</v>
          </cell>
          <cell r="B20">
            <v>14</v>
          </cell>
        </row>
        <row r="21">
          <cell r="A21">
            <v>359</v>
          </cell>
          <cell r="B21">
            <v>11</v>
          </cell>
        </row>
        <row r="22">
          <cell r="A22">
            <v>365</v>
          </cell>
          <cell r="B22">
            <v>31</v>
          </cell>
        </row>
        <row r="23">
          <cell r="A23">
            <v>367</v>
          </cell>
          <cell r="B23">
            <v>27</v>
          </cell>
        </row>
        <row r="24">
          <cell r="A24">
            <v>371</v>
          </cell>
          <cell r="B24">
            <v>5</v>
          </cell>
        </row>
        <row r="25">
          <cell r="A25">
            <v>373</v>
          </cell>
          <cell r="B25">
            <v>15</v>
          </cell>
        </row>
        <row r="26">
          <cell r="A26">
            <v>377</v>
          </cell>
          <cell r="B26">
            <v>16</v>
          </cell>
        </row>
        <row r="27">
          <cell r="A27">
            <v>379</v>
          </cell>
          <cell r="B27">
            <v>20</v>
          </cell>
        </row>
        <row r="28">
          <cell r="A28">
            <v>385</v>
          </cell>
          <cell r="B28">
            <v>21</v>
          </cell>
        </row>
        <row r="29">
          <cell r="A29">
            <v>387</v>
          </cell>
          <cell r="B29">
            <v>11</v>
          </cell>
        </row>
        <row r="30">
          <cell r="A30">
            <v>391</v>
          </cell>
          <cell r="B30">
            <v>15</v>
          </cell>
        </row>
        <row r="31">
          <cell r="A31">
            <v>399</v>
          </cell>
          <cell r="B31">
            <v>18</v>
          </cell>
        </row>
        <row r="32">
          <cell r="A32">
            <v>511</v>
          </cell>
          <cell r="B32">
            <v>35</v>
          </cell>
        </row>
        <row r="33">
          <cell r="A33">
            <v>513</v>
          </cell>
          <cell r="B33">
            <v>26</v>
          </cell>
        </row>
        <row r="34">
          <cell r="A34">
            <v>514</v>
          </cell>
          <cell r="B34">
            <v>36</v>
          </cell>
        </row>
        <row r="35">
          <cell r="A35">
            <v>515</v>
          </cell>
          <cell r="B35">
            <v>12</v>
          </cell>
        </row>
        <row r="36">
          <cell r="A36">
            <v>517</v>
          </cell>
          <cell r="B36">
            <v>24</v>
          </cell>
        </row>
        <row r="37">
          <cell r="A37">
            <v>539</v>
          </cell>
          <cell r="B37">
            <v>12</v>
          </cell>
        </row>
        <row r="38">
          <cell r="A38">
            <v>545</v>
          </cell>
          <cell r="B38">
            <v>8</v>
          </cell>
        </row>
        <row r="39">
          <cell r="A39">
            <v>546</v>
          </cell>
          <cell r="B39">
            <v>26</v>
          </cell>
        </row>
        <row r="40">
          <cell r="A40">
            <v>549</v>
          </cell>
          <cell r="B40">
            <v>15</v>
          </cell>
        </row>
        <row r="41">
          <cell r="A41">
            <v>570</v>
          </cell>
          <cell r="B41">
            <v>12</v>
          </cell>
        </row>
        <row r="42">
          <cell r="A42">
            <v>571</v>
          </cell>
          <cell r="B42">
            <v>22</v>
          </cell>
        </row>
        <row r="43">
          <cell r="A43">
            <v>572</v>
          </cell>
          <cell r="B43">
            <v>7</v>
          </cell>
        </row>
        <row r="44">
          <cell r="A44">
            <v>573</v>
          </cell>
          <cell r="B44">
            <v>12</v>
          </cell>
        </row>
        <row r="45">
          <cell r="A45">
            <v>578</v>
          </cell>
          <cell r="B45">
            <v>18</v>
          </cell>
        </row>
        <row r="46">
          <cell r="A46">
            <v>581</v>
          </cell>
          <cell r="B46">
            <v>25</v>
          </cell>
        </row>
        <row r="47">
          <cell r="A47">
            <v>582</v>
          </cell>
          <cell r="B47">
            <v>5</v>
          </cell>
        </row>
        <row r="48">
          <cell r="A48">
            <v>585</v>
          </cell>
          <cell r="B48">
            <v>23</v>
          </cell>
        </row>
        <row r="49">
          <cell r="A49">
            <v>587</v>
          </cell>
          <cell r="B49">
            <v>14</v>
          </cell>
        </row>
        <row r="50">
          <cell r="A50">
            <v>591</v>
          </cell>
          <cell r="B50">
            <v>14</v>
          </cell>
        </row>
        <row r="51">
          <cell r="A51">
            <v>594</v>
          </cell>
          <cell r="B51">
            <v>24</v>
          </cell>
        </row>
        <row r="52">
          <cell r="A52">
            <v>598</v>
          </cell>
          <cell r="B52">
            <v>7</v>
          </cell>
        </row>
        <row r="53">
          <cell r="A53">
            <v>704</v>
          </cell>
          <cell r="B53">
            <v>8</v>
          </cell>
        </row>
        <row r="54">
          <cell r="A54">
            <v>706</v>
          </cell>
          <cell r="B54">
            <v>11</v>
          </cell>
        </row>
        <row r="55">
          <cell r="A55">
            <v>707</v>
          </cell>
          <cell r="B55">
            <v>15</v>
          </cell>
        </row>
        <row r="56">
          <cell r="A56">
            <v>709</v>
          </cell>
          <cell r="B56">
            <v>21</v>
          </cell>
        </row>
        <row r="57">
          <cell r="A57">
            <v>710</v>
          </cell>
          <cell r="B57">
            <v>3</v>
          </cell>
        </row>
        <row r="58">
          <cell r="A58">
            <v>712</v>
          </cell>
          <cell r="B58">
            <v>16</v>
          </cell>
        </row>
        <row r="59">
          <cell r="A59">
            <v>713</v>
          </cell>
          <cell r="B59">
            <v>14</v>
          </cell>
        </row>
        <row r="60">
          <cell r="A60">
            <v>716</v>
          </cell>
          <cell r="B60">
            <v>32</v>
          </cell>
        </row>
        <row r="61">
          <cell r="A61">
            <v>717</v>
          </cell>
          <cell r="B61">
            <v>13</v>
          </cell>
        </row>
        <row r="62">
          <cell r="A62">
            <v>718</v>
          </cell>
          <cell r="B62">
            <v>8</v>
          </cell>
        </row>
        <row r="63">
          <cell r="A63">
            <v>720</v>
          </cell>
          <cell r="B63">
            <v>33</v>
          </cell>
        </row>
        <row r="64">
          <cell r="A64">
            <v>721</v>
          </cell>
          <cell r="B64">
            <v>8</v>
          </cell>
        </row>
        <row r="65">
          <cell r="A65">
            <v>723</v>
          </cell>
          <cell r="B65">
            <v>4</v>
          </cell>
        </row>
        <row r="66">
          <cell r="A66">
            <v>724</v>
          </cell>
          <cell r="B66">
            <v>15</v>
          </cell>
        </row>
        <row r="67">
          <cell r="A67">
            <v>726</v>
          </cell>
          <cell r="B67">
            <v>19</v>
          </cell>
        </row>
        <row r="68">
          <cell r="A68">
            <v>727</v>
          </cell>
          <cell r="B68">
            <v>12</v>
          </cell>
        </row>
        <row r="69">
          <cell r="A69">
            <v>730</v>
          </cell>
          <cell r="B69">
            <v>20</v>
          </cell>
        </row>
        <row r="70">
          <cell r="A70">
            <v>732</v>
          </cell>
          <cell r="B70">
            <v>10</v>
          </cell>
        </row>
        <row r="71">
          <cell r="A71">
            <v>733</v>
          </cell>
          <cell r="B71">
            <v>9</v>
          </cell>
        </row>
        <row r="72">
          <cell r="A72">
            <v>737</v>
          </cell>
          <cell r="B72">
            <v>4</v>
          </cell>
        </row>
        <row r="73">
          <cell r="A73">
            <v>738</v>
          </cell>
          <cell r="B73">
            <v>11</v>
          </cell>
        </row>
        <row r="74">
          <cell r="A74">
            <v>740</v>
          </cell>
          <cell r="B74">
            <v>5</v>
          </cell>
        </row>
        <row r="75">
          <cell r="A75">
            <v>741</v>
          </cell>
          <cell r="B75">
            <v>1</v>
          </cell>
        </row>
        <row r="76">
          <cell r="A76">
            <v>742</v>
          </cell>
          <cell r="B76">
            <v>9</v>
          </cell>
        </row>
        <row r="77">
          <cell r="A77">
            <v>743</v>
          </cell>
          <cell r="B77">
            <v>4</v>
          </cell>
        </row>
        <row r="78">
          <cell r="A78">
            <v>744</v>
          </cell>
          <cell r="B78">
            <v>32</v>
          </cell>
        </row>
        <row r="79">
          <cell r="A79">
            <v>745</v>
          </cell>
          <cell r="B79">
            <v>17</v>
          </cell>
        </row>
        <row r="80">
          <cell r="A80">
            <v>746</v>
          </cell>
          <cell r="B80">
            <v>25</v>
          </cell>
        </row>
        <row r="81">
          <cell r="A81">
            <v>747</v>
          </cell>
          <cell r="B81">
            <v>21</v>
          </cell>
        </row>
        <row r="82">
          <cell r="A82">
            <v>748</v>
          </cell>
          <cell r="B82">
            <v>16</v>
          </cell>
        </row>
        <row r="83">
          <cell r="A83">
            <v>750</v>
          </cell>
          <cell r="B83">
            <v>51</v>
          </cell>
        </row>
        <row r="84">
          <cell r="A84">
            <v>752</v>
          </cell>
          <cell r="B84">
            <v>18</v>
          </cell>
        </row>
        <row r="85">
          <cell r="A85">
            <v>753</v>
          </cell>
          <cell r="B85">
            <v>2</v>
          </cell>
        </row>
        <row r="86">
          <cell r="A86">
            <v>754</v>
          </cell>
          <cell r="B86">
            <v>11</v>
          </cell>
        </row>
        <row r="87">
          <cell r="A87">
            <v>101453</v>
          </cell>
          <cell r="B87">
            <v>10</v>
          </cell>
        </row>
        <row r="88">
          <cell r="A88">
            <v>102478</v>
          </cell>
          <cell r="B88">
            <v>2</v>
          </cell>
        </row>
        <row r="89">
          <cell r="A89">
            <v>102479</v>
          </cell>
          <cell r="B89">
            <v>6</v>
          </cell>
        </row>
        <row r="90">
          <cell r="A90">
            <v>102564</v>
          </cell>
          <cell r="B90">
            <v>12</v>
          </cell>
        </row>
        <row r="91">
          <cell r="A91">
            <v>102565</v>
          </cell>
          <cell r="B91">
            <v>11</v>
          </cell>
        </row>
        <row r="92">
          <cell r="A92">
            <v>102567</v>
          </cell>
          <cell r="B92">
            <v>5</v>
          </cell>
        </row>
        <row r="93">
          <cell r="A93">
            <v>102934</v>
          </cell>
          <cell r="B93">
            <v>25</v>
          </cell>
        </row>
        <row r="94">
          <cell r="A94">
            <v>102935</v>
          </cell>
          <cell r="B94">
            <v>17</v>
          </cell>
        </row>
        <row r="95">
          <cell r="A95">
            <v>103198</v>
          </cell>
          <cell r="B95">
            <v>13</v>
          </cell>
        </row>
        <row r="96">
          <cell r="A96">
            <v>103199</v>
          </cell>
          <cell r="B96">
            <v>14</v>
          </cell>
        </row>
        <row r="97">
          <cell r="A97">
            <v>103639</v>
          </cell>
          <cell r="B97">
            <v>6</v>
          </cell>
        </row>
        <row r="98">
          <cell r="A98">
            <v>104428</v>
          </cell>
          <cell r="B98">
            <v>24</v>
          </cell>
        </row>
        <row r="99">
          <cell r="A99">
            <v>104429</v>
          </cell>
          <cell r="B99">
            <v>9</v>
          </cell>
        </row>
        <row r="100">
          <cell r="A100">
            <v>104430</v>
          </cell>
          <cell r="B100">
            <v>7</v>
          </cell>
        </row>
        <row r="101">
          <cell r="A101">
            <v>104533</v>
          </cell>
          <cell r="B101">
            <v>11</v>
          </cell>
        </row>
        <row r="102">
          <cell r="A102">
            <v>104838</v>
          </cell>
          <cell r="B102">
            <v>8</v>
          </cell>
        </row>
        <row r="103">
          <cell r="A103">
            <v>105267</v>
          </cell>
          <cell r="B103">
            <v>7</v>
          </cell>
        </row>
        <row r="104">
          <cell r="A104">
            <v>105396</v>
          </cell>
          <cell r="B104">
            <v>2</v>
          </cell>
        </row>
        <row r="105">
          <cell r="A105">
            <v>105751</v>
          </cell>
          <cell r="B105">
            <v>6</v>
          </cell>
        </row>
        <row r="106">
          <cell r="A106">
            <v>105910</v>
          </cell>
          <cell r="B106">
            <v>5</v>
          </cell>
        </row>
        <row r="107">
          <cell r="A107">
            <v>106066</v>
          </cell>
          <cell r="B107">
            <v>28</v>
          </cell>
        </row>
        <row r="108">
          <cell r="A108">
            <v>106399</v>
          </cell>
          <cell r="B108">
            <v>9</v>
          </cell>
        </row>
        <row r="109">
          <cell r="A109">
            <v>106485</v>
          </cell>
          <cell r="B109">
            <v>12</v>
          </cell>
        </row>
        <row r="110">
          <cell r="A110">
            <v>106568</v>
          </cell>
          <cell r="B110">
            <v>9</v>
          </cell>
        </row>
        <row r="111">
          <cell r="A111">
            <v>106569</v>
          </cell>
          <cell r="B111">
            <v>12</v>
          </cell>
        </row>
        <row r="112">
          <cell r="A112">
            <v>106865</v>
          </cell>
          <cell r="B112">
            <v>5</v>
          </cell>
        </row>
        <row r="113">
          <cell r="A113">
            <v>107658</v>
          </cell>
          <cell r="B113">
            <v>15</v>
          </cell>
        </row>
        <row r="114">
          <cell r="A114">
            <v>107728</v>
          </cell>
          <cell r="B114">
            <v>9</v>
          </cell>
        </row>
        <row r="115">
          <cell r="A115">
            <v>107829</v>
          </cell>
          <cell r="B115">
            <v>12</v>
          </cell>
        </row>
        <row r="116">
          <cell r="A116">
            <v>108277</v>
          </cell>
          <cell r="B116">
            <v>5</v>
          </cell>
        </row>
        <row r="117">
          <cell r="A117">
            <v>108656</v>
          </cell>
          <cell r="B117">
            <v>7</v>
          </cell>
        </row>
        <row r="118">
          <cell r="A118" t="str">
            <v>总计</v>
          </cell>
          <cell r="B118">
            <v>1717</v>
          </cell>
        </row>
      </sheetData>
      <sheetData sheetId="3"/>
      <sheetData sheetId="4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  <cell r="C4" t="str">
            <v>求和项:金额</v>
          </cell>
        </row>
        <row r="5">
          <cell r="A5">
            <v>52</v>
          </cell>
          <cell r="B5">
            <v>8</v>
          </cell>
          <cell r="C5">
            <v>214</v>
          </cell>
        </row>
        <row r="6">
          <cell r="A6">
            <v>54</v>
          </cell>
          <cell r="B6">
            <v>16</v>
          </cell>
          <cell r="C6">
            <v>451.59</v>
          </cell>
        </row>
        <row r="7">
          <cell r="A7">
            <v>56</v>
          </cell>
          <cell r="B7">
            <v>10</v>
          </cell>
          <cell r="C7">
            <v>235.05</v>
          </cell>
        </row>
        <row r="8">
          <cell r="A8">
            <v>307</v>
          </cell>
          <cell r="B8">
            <v>82</v>
          </cell>
          <cell r="C8">
            <v>1973.58</v>
          </cell>
        </row>
        <row r="9">
          <cell r="A9">
            <v>308</v>
          </cell>
          <cell r="B9">
            <v>17</v>
          </cell>
          <cell r="C9">
            <v>516</v>
          </cell>
        </row>
        <row r="10">
          <cell r="A10">
            <v>329</v>
          </cell>
          <cell r="B10">
            <v>8</v>
          </cell>
          <cell r="C10">
            <v>158.8</v>
          </cell>
        </row>
        <row r="11">
          <cell r="A11">
            <v>337</v>
          </cell>
          <cell r="B11">
            <v>60</v>
          </cell>
          <cell r="C11">
            <v>1688.22</v>
          </cell>
        </row>
        <row r="12">
          <cell r="A12">
            <v>339</v>
          </cell>
          <cell r="B12">
            <v>8</v>
          </cell>
          <cell r="C12">
            <v>236.13</v>
          </cell>
        </row>
        <row r="13">
          <cell r="A13">
            <v>341</v>
          </cell>
          <cell r="B13">
            <v>20</v>
          </cell>
          <cell r="C13">
            <v>520.6</v>
          </cell>
        </row>
        <row r="14">
          <cell r="A14">
            <v>343</v>
          </cell>
          <cell r="B14">
            <v>20</v>
          </cell>
          <cell r="C14">
            <v>549.81</v>
          </cell>
        </row>
        <row r="15">
          <cell r="A15">
            <v>347</v>
          </cell>
          <cell r="B15">
            <v>13</v>
          </cell>
          <cell r="C15">
            <v>282.93</v>
          </cell>
        </row>
        <row r="16">
          <cell r="A16">
            <v>349</v>
          </cell>
          <cell r="B16">
            <v>14</v>
          </cell>
          <cell r="C16">
            <v>384</v>
          </cell>
        </row>
        <row r="17">
          <cell r="A17">
            <v>351</v>
          </cell>
          <cell r="B17">
            <v>32</v>
          </cell>
          <cell r="C17">
            <v>1015.6</v>
          </cell>
        </row>
        <row r="18">
          <cell r="A18">
            <v>355</v>
          </cell>
          <cell r="B18">
            <v>11</v>
          </cell>
          <cell r="C18">
            <v>304.79</v>
          </cell>
        </row>
        <row r="19">
          <cell r="A19">
            <v>357</v>
          </cell>
          <cell r="B19">
            <v>23</v>
          </cell>
          <cell r="C19">
            <v>608.06</v>
          </cell>
        </row>
        <row r="20">
          <cell r="A20">
            <v>359</v>
          </cell>
          <cell r="B20">
            <v>38</v>
          </cell>
          <cell r="C20">
            <v>995.92</v>
          </cell>
        </row>
        <row r="21">
          <cell r="A21">
            <v>365</v>
          </cell>
          <cell r="B21">
            <v>16</v>
          </cell>
          <cell r="C21">
            <v>319.45</v>
          </cell>
        </row>
        <row r="22">
          <cell r="A22">
            <v>367</v>
          </cell>
          <cell r="B22">
            <v>14</v>
          </cell>
          <cell r="C22">
            <v>402.5</v>
          </cell>
        </row>
        <row r="23">
          <cell r="A23">
            <v>371</v>
          </cell>
          <cell r="B23">
            <v>8</v>
          </cell>
          <cell r="C23">
            <v>182</v>
          </cell>
        </row>
        <row r="24">
          <cell r="A24">
            <v>373</v>
          </cell>
          <cell r="B24">
            <v>19</v>
          </cell>
          <cell r="C24">
            <v>420.72</v>
          </cell>
        </row>
        <row r="25">
          <cell r="A25">
            <v>377</v>
          </cell>
          <cell r="B25">
            <v>20</v>
          </cell>
          <cell r="C25">
            <v>515.46</v>
          </cell>
        </row>
        <row r="26">
          <cell r="A26">
            <v>379</v>
          </cell>
          <cell r="B26">
            <v>14</v>
          </cell>
          <cell r="C26">
            <v>417.4</v>
          </cell>
        </row>
        <row r="27">
          <cell r="A27">
            <v>385</v>
          </cell>
          <cell r="B27">
            <v>23</v>
          </cell>
          <cell r="C27">
            <v>578.8</v>
          </cell>
        </row>
        <row r="28">
          <cell r="A28">
            <v>387</v>
          </cell>
          <cell r="B28">
            <v>15</v>
          </cell>
          <cell r="C28">
            <v>386</v>
          </cell>
        </row>
        <row r="29">
          <cell r="A29">
            <v>391</v>
          </cell>
          <cell r="B29">
            <v>26</v>
          </cell>
          <cell r="C29">
            <v>728.65</v>
          </cell>
        </row>
        <row r="30">
          <cell r="A30">
            <v>399</v>
          </cell>
          <cell r="B30">
            <v>12</v>
          </cell>
          <cell r="C30">
            <v>288.4</v>
          </cell>
        </row>
        <row r="31">
          <cell r="A31">
            <v>511</v>
          </cell>
          <cell r="B31">
            <v>21</v>
          </cell>
          <cell r="C31">
            <v>437.61</v>
          </cell>
        </row>
        <row r="32">
          <cell r="A32">
            <v>513</v>
          </cell>
          <cell r="B32">
            <v>34</v>
          </cell>
          <cell r="C32">
            <v>901.71</v>
          </cell>
        </row>
        <row r="33">
          <cell r="A33">
            <v>514</v>
          </cell>
          <cell r="B33">
            <v>23</v>
          </cell>
          <cell r="C33">
            <v>705.12</v>
          </cell>
        </row>
        <row r="34">
          <cell r="A34">
            <v>515</v>
          </cell>
          <cell r="B34">
            <v>9</v>
          </cell>
          <cell r="C34">
            <v>205.8</v>
          </cell>
        </row>
        <row r="35">
          <cell r="A35">
            <v>517</v>
          </cell>
          <cell r="B35">
            <v>44</v>
          </cell>
          <cell r="C35">
            <v>1360.35</v>
          </cell>
        </row>
        <row r="36">
          <cell r="A36">
            <v>539</v>
          </cell>
          <cell r="B36">
            <v>4</v>
          </cell>
          <cell r="C36">
            <v>124</v>
          </cell>
        </row>
        <row r="37">
          <cell r="A37">
            <v>545</v>
          </cell>
          <cell r="B37">
            <v>8</v>
          </cell>
          <cell r="C37">
            <v>180.8</v>
          </cell>
        </row>
        <row r="38">
          <cell r="A38">
            <v>546</v>
          </cell>
          <cell r="B38">
            <v>17</v>
          </cell>
          <cell r="C38">
            <v>394.69</v>
          </cell>
        </row>
        <row r="39">
          <cell r="A39">
            <v>549</v>
          </cell>
          <cell r="B39">
            <v>11</v>
          </cell>
          <cell r="C39">
            <v>275.8</v>
          </cell>
        </row>
        <row r="40">
          <cell r="A40">
            <v>570</v>
          </cell>
          <cell r="B40">
            <v>7</v>
          </cell>
          <cell r="C40">
            <v>110.63</v>
          </cell>
        </row>
        <row r="41">
          <cell r="A41">
            <v>571</v>
          </cell>
          <cell r="B41">
            <v>26</v>
          </cell>
          <cell r="C41">
            <v>704.6</v>
          </cell>
        </row>
        <row r="42">
          <cell r="A42">
            <v>572</v>
          </cell>
          <cell r="B42">
            <v>9</v>
          </cell>
          <cell r="C42">
            <v>193.96</v>
          </cell>
        </row>
        <row r="43">
          <cell r="A43">
            <v>573</v>
          </cell>
          <cell r="B43">
            <v>20</v>
          </cell>
          <cell r="C43">
            <v>511.98</v>
          </cell>
        </row>
        <row r="44">
          <cell r="A44">
            <v>578</v>
          </cell>
          <cell r="B44">
            <v>17</v>
          </cell>
          <cell r="C44">
            <v>357.45</v>
          </cell>
        </row>
        <row r="45">
          <cell r="A45">
            <v>581</v>
          </cell>
          <cell r="B45">
            <v>23</v>
          </cell>
          <cell r="C45">
            <v>473.19</v>
          </cell>
        </row>
        <row r="46">
          <cell r="A46">
            <v>582</v>
          </cell>
          <cell r="B46">
            <v>9</v>
          </cell>
          <cell r="C46">
            <v>295.6</v>
          </cell>
        </row>
        <row r="47">
          <cell r="A47">
            <v>585</v>
          </cell>
          <cell r="B47">
            <v>18</v>
          </cell>
          <cell r="C47">
            <v>531.55</v>
          </cell>
        </row>
        <row r="48">
          <cell r="A48">
            <v>587</v>
          </cell>
          <cell r="B48">
            <v>8</v>
          </cell>
          <cell r="C48">
            <v>234.25</v>
          </cell>
        </row>
        <row r="49">
          <cell r="A49">
            <v>591</v>
          </cell>
          <cell r="B49">
            <v>9</v>
          </cell>
          <cell r="C49">
            <v>205.4</v>
          </cell>
        </row>
        <row r="50">
          <cell r="A50">
            <v>594</v>
          </cell>
          <cell r="B50">
            <v>3</v>
          </cell>
          <cell r="C50">
            <v>111</v>
          </cell>
        </row>
        <row r="51">
          <cell r="A51">
            <v>598</v>
          </cell>
          <cell r="B51">
            <v>18</v>
          </cell>
          <cell r="C51">
            <v>449.6</v>
          </cell>
        </row>
        <row r="52">
          <cell r="A52">
            <v>704</v>
          </cell>
          <cell r="B52">
            <v>18</v>
          </cell>
          <cell r="C52">
            <v>344.59</v>
          </cell>
        </row>
        <row r="53">
          <cell r="A53">
            <v>706</v>
          </cell>
          <cell r="B53">
            <v>14</v>
          </cell>
          <cell r="C53">
            <v>357.93</v>
          </cell>
        </row>
        <row r="54">
          <cell r="A54">
            <v>707</v>
          </cell>
          <cell r="B54">
            <v>28</v>
          </cell>
          <cell r="C54">
            <v>779</v>
          </cell>
        </row>
        <row r="55">
          <cell r="A55">
            <v>709</v>
          </cell>
          <cell r="B55">
            <v>16</v>
          </cell>
          <cell r="C55">
            <v>350.8</v>
          </cell>
        </row>
        <row r="56">
          <cell r="A56">
            <v>710</v>
          </cell>
          <cell r="B56">
            <v>8</v>
          </cell>
          <cell r="C56">
            <v>157.51</v>
          </cell>
        </row>
        <row r="57">
          <cell r="A57">
            <v>712</v>
          </cell>
          <cell r="B57">
            <v>23</v>
          </cell>
          <cell r="C57">
            <v>560.45</v>
          </cell>
        </row>
        <row r="58">
          <cell r="A58">
            <v>713</v>
          </cell>
          <cell r="B58">
            <v>30</v>
          </cell>
          <cell r="C58">
            <v>746.86</v>
          </cell>
        </row>
        <row r="59">
          <cell r="A59">
            <v>716</v>
          </cell>
          <cell r="B59">
            <v>22</v>
          </cell>
          <cell r="C59">
            <v>537.82</v>
          </cell>
        </row>
        <row r="60">
          <cell r="A60">
            <v>717</v>
          </cell>
          <cell r="B60">
            <v>7</v>
          </cell>
          <cell r="C60">
            <v>169.44</v>
          </cell>
        </row>
        <row r="61">
          <cell r="A61">
            <v>718</v>
          </cell>
          <cell r="B61">
            <v>8</v>
          </cell>
          <cell r="C61">
            <v>123.75</v>
          </cell>
        </row>
        <row r="62">
          <cell r="A62">
            <v>720</v>
          </cell>
          <cell r="B62">
            <v>5</v>
          </cell>
          <cell r="C62">
            <v>162.95</v>
          </cell>
        </row>
        <row r="63">
          <cell r="A63">
            <v>721</v>
          </cell>
          <cell r="B63">
            <v>17</v>
          </cell>
          <cell r="C63">
            <v>379</v>
          </cell>
        </row>
        <row r="64">
          <cell r="A64">
            <v>723</v>
          </cell>
          <cell r="B64">
            <v>15</v>
          </cell>
          <cell r="C64">
            <v>350.15</v>
          </cell>
        </row>
        <row r="65">
          <cell r="A65">
            <v>724</v>
          </cell>
          <cell r="B65">
            <v>25</v>
          </cell>
          <cell r="C65">
            <v>740.8</v>
          </cell>
        </row>
        <row r="66">
          <cell r="A66">
            <v>726</v>
          </cell>
          <cell r="B66">
            <v>27</v>
          </cell>
          <cell r="C66">
            <v>743.09</v>
          </cell>
        </row>
        <row r="67">
          <cell r="A67">
            <v>727</v>
          </cell>
          <cell r="B67">
            <v>9</v>
          </cell>
          <cell r="C67">
            <v>259</v>
          </cell>
        </row>
        <row r="68">
          <cell r="A68">
            <v>730</v>
          </cell>
          <cell r="B68">
            <v>26</v>
          </cell>
          <cell r="C68">
            <v>709.8</v>
          </cell>
        </row>
        <row r="69">
          <cell r="A69">
            <v>732</v>
          </cell>
          <cell r="B69">
            <v>9</v>
          </cell>
          <cell r="C69">
            <v>180.25</v>
          </cell>
        </row>
        <row r="70">
          <cell r="A70">
            <v>733</v>
          </cell>
          <cell r="B70">
            <v>9</v>
          </cell>
          <cell r="C70">
            <v>230.21</v>
          </cell>
        </row>
        <row r="71">
          <cell r="A71">
            <v>737</v>
          </cell>
          <cell r="B71">
            <v>23</v>
          </cell>
          <cell r="C71">
            <v>414.18</v>
          </cell>
        </row>
        <row r="72">
          <cell r="A72">
            <v>738</v>
          </cell>
          <cell r="B72">
            <v>11</v>
          </cell>
          <cell r="C72">
            <v>264.4</v>
          </cell>
        </row>
        <row r="73">
          <cell r="A73">
            <v>740</v>
          </cell>
          <cell r="B73">
            <v>6</v>
          </cell>
          <cell r="C73">
            <v>168.8</v>
          </cell>
        </row>
        <row r="74">
          <cell r="A74">
            <v>741</v>
          </cell>
          <cell r="B74">
            <v>4</v>
          </cell>
          <cell r="C74">
            <v>94.81</v>
          </cell>
        </row>
        <row r="75">
          <cell r="A75">
            <v>742</v>
          </cell>
          <cell r="B75">
            <v>18</v>
          </cell>
          <cell r="C75">
            <v>525.4</v>
          </cell>
        </row>
        <row r="76">
          <cell r="A76">
            <v>743</v>
          </cell>
          <cell r="B76">
            <v>18</v>
          </cell>
          <cell r="C76">
            <v>450.1</v>
          </cell>
        </row>
        <row r="77">
          <cell r="A77">
            <v>744</v>
          </cell>
          <cell r="B77">
            <v>38</v>
          </cell>
          <cell r="C77">
            <v>743.24</v>
          </cell>
        </row>
        <row r="78">
          <cell r="A78">
            <v>745</v>
          </cell>
          <cell r="B78">
            <v>16</v>
          </cell>
          <cell r="C78">
            <v>345.9</v>
          </cell>
        </row>
        <row r="79">
          <cell r="A79">
            <v>746</v>
          </cell>
          <cell r="B79">
            <v>23</v>
          </cell>
          <cell r="C79">
            <v>613.95</v>
          </cell>
        </row>
        <row r="80">
          <cell r="A80">
            <v>747</v>
          </cell>
          <cell r="B80">
            <v>6</v>
          </cell>
          <cell r="C80">
            <v>139.96</v>
          </cell>
        </row>
        <row r="81">
          <cell r="A81">
            <v>748</v>
          </cell>
          <cell r="B81">
            <v>15</v>
          </cell>
          <cell r="C81">
            <v>384.83</v>
          </cell>
        </row>
        <row r="82">
          <cell r="A82">
            <v>750</v>
          </cell>
          <cell r="B82">
            <v>62</v>
          </cell>
          <cell r="C82">
            <v>1506.6</v>
          </cell>
        </row>
        <row r="83">
          <cell r="A83">
            <v>752</v>
          </cell>
          <cell r="B83">
            <v>1</v>
          </cell>
          <cell r="C83">
            <v>21.3</v>
          </cell>
        </row>
        <row r="84">
          <cell r="A84">
            <v>753</v>
          </cell>
          <cell r="B84">
            <v>7</v>
          </cell>
          <cell r="C84">
            <v>163</v>
          </cell>
        </row>
        <row r="85">
          <cell r="A85">
            <v>754</v>
          </cell>
          <cell r="B85">
            <v>23</v>
          </cell>
          <cell r="C85">
            <v>760.01</v>
          </cell>
        </row>
        <row r="86">
          <cell r="A86">
            <v>101453</v>
          </cell>
          <cell r="B86">
            <v>20</v>
          </cell>
          <cell r="C86">
            <v>556.66</v>
          </cell>
        </row>
        <row r="87">
          <cell r="A87">
            <v>102478</v>
          </cell>
          <cell r="B87">
            <v>4</v>
          </cell>
          <cell r="C87">
            <v>119.88</v>
          </cell>
        </row>
        <row r="88">
          <cell r="A88">
            <v>102479</v>
          </cell>
          <cell r="B88">
            <v>21</v>
          </cell>
          <cell r="C88">
            <v>447.95</v>
          </cell>
        </row>
        <row r="89">
          <cell r="A89">
            <v>102564</v>
          </cell>
          <cell r="B89">
            <v>11</v>
          </cell>
          <cell r="C89">
            <v>253.2</v>
          </cell>
        </row>
        <row r="90">
          <cell r="A90">
            <v>102565</v>
          </cell>
          <cell r="B90">
            <v>16</v>
          </cell>
          <cell r="C90">
            <v>395.41</v>
          </cell>
        </row>
        <row r="91">
          <cell r="A91">
            <v>102567</v>
          </cell>
          <cell r="B91">
            <v>5</v>
          </cell>
          <cell r="C91">
            <v>113.5</v>
          </cell>
        </row>
        <row r="92">
          <cell r="A92">
            <v>102934</v>
          </cell>
          <cell r="B92">
            <v>32</v>
          </cell>
          <cell r="C92">
            <v>589.39</v>
          </cell>
        </row>
        <row r="93">
          <cell r="A93">
            <v>102935</v>
          </cell>
          <cell r="B93">
            <v>18</v>
          </cell>
          <cell r="C93">
            <v>519.75</v>
          </cell>
        </row>
        <row r="94">
          <cell r="A94">
            <v>103198</v>
          </cell>
          <cell r="B94">
            <v>24</v>
          </cell>
          <cell r="C94">
            <v>481.63</v>
          </cell>
        </row>
        <row r="95">
          <cell r="A95">
            <v>103199</v>
          </cell>
          <cell r="B95">
            <v>25</v>
          </cell>
          <cell r="C95">
            <v>481.1</v>
          </cell>
        </row>
        <row r="96">
          <cell r="A96">
            <v>103639</v>
          </cell>
          <cell r="B96">
            <v>12</v>
          </cell>
          <cell r="C96">
            <v>286.81</v>
          </cell>
        </row>
        <row r="97">
          <cell r="A97">
            <v>104428</v>
          </cell>
          <cell r="B97">
            <v>7</v>
          </cell>
          <cell r="C97">
            <v>150.5</v>
          </cell>
        </row>
        <row r="98">
          <cell r="A98">
            <v>104429</v>
          </cell>
          <cell r="B98">
            <v>9</v>
          </cell>
          <cell r="C98">
            <v>127.36</v>
          </cell>
        </row>
        <row r="99">
          <cell r="A99">
            <v>104430</v>
          </cell>
          <cell r="B99">
            <v>10</v>
          </cell>
          <cell r="C99">
            <v>231.4</v>
          </cell>
        </row>
        <row r="100">
          <cell r="A100">
            <v>104533</v>
          </cell>
          <cell r="B100">
            <v>13</v>
          </cell>
          <cell r="C100">
            <v>223.95</v>
          </cell>
        </row>
        <row r="101">
          <cell r="A101">
            <v>104838</v>
          </cell>
          <cell r="B101">
            <v>11</v>
          </cell>
          <cell r="C101">
            <v>204.4</v>
          </cell>
        </row>
        <row r="102">
          <cell r="A102">
            <v>105267</v>
          </cell>
          <cell r="B102">
            <v>18</v>
          </cell>
          <cell r="C102">
            <v>407.46</v>
          </cell>
        </row>
        <row r="103">
          <cell r="A103">
            <v>105396</v>
          </cell>
          <cell r="B103">
            <v>12</v>
          </cell>
          <cell r="C103">
            <v>253.66</v>
          </cell>
        </row>
        <row r="104">
          <cell r="A104">
            <v>105751</v>
          </cell>
          <cell r="B104">
            <v>26</v>
          </cell>
          <cell r="C104">
            <v>560.15</v>
          </cell>
        </row>
        <row r="105">
          <cell r="A105">
            <v>105910</v>
          </cell>
          <cell r="B105">
            <v>12</v>
          </cell>
          <cell r="C105">
            <v>274.75</v>
          </cell>
        </row>
        <row r="106">
          <cell r="A106">
            <v>106066</v>
          </cell>
          <cell r="B106">
            <v>41</v>
          </cell>
          <cell r="C106">
            <v>1034.88</v>
          </cell>
        </row>
        <row r="107">
          <cell r="A107">
            <v>106399</v>
          </cell>
          <cell r="B107">
            <v>26</v>
          </cell>
          <cell r="C107">
            <v>701.42</v>
          </cell>
        </row>
        <row r="108">
          <cell r="A108">
            <v>106485</v>
          </cell>
          <cell r="B108">
            <v>7</v>
          </cell>
          <cell r="C108">
            <v>147.05</v>
          </cell>
        </row>
        <row r="109">
          <cell r="A109">
            <v>106568</v>
          </cell>
          <cell r="B109">
            <v>10</v>
          </cell>
          <cell r="C109">
            <v>231.75</v>
          </cell>
        </row>
        <row r="110">
          <cell r="A110">
            <v>106569</v>
          </cell>
          <cell r="B110">
            <v>14</v>
          </cell>
          <cell r="C110">
            <v>425.45</v>
          </cell>
        </row>
        <row r="111">
          <cell r="A111">
            <v>106865</v>
          </cell>
          <cell r="B111">
            <v>5</v>
          </cell>
          <cell r="C111">
            <v>115</v>
          </cell>
        </row>
        <row r="112">
          <cell r="A112">
            <v>107658</v>
          </cell>
          <cell r="B112">
            <v>12</v>
          </cell>
          <cell r="C112">
            <v>269.55</v>
          </cell>
        </row>
        <row r="113">
          <cell r="A113">
            <v>107728</v>
          </cell>
          <cell r="B113">
            <v>12</v>
          </cell>
          <cell r="C113">
            <v>262.35</v>
          </cell>
        </row>
        <row r="114">
          <cell r="A114">
            <v>107829</v>
          </cell>
          <cell r="B114">
            <v>4</v>
          </cell>
          <cell r="C114">
            <v>85.8</v>
          </cell>
        </row>
        <row r="115">
          <cell r="A115">
            <v>108277</v>
          </cell>
          <cell r="B115">
            <v>7</v>
          </cell>
          <cell r="C115">
            <v>180.5</v>
          </cell>
        </row>
        <row r="116">
          <cell r="A116">
            <v>108656</v>
          </cell>
          <cell r="B116">
            <v>4</v>
          </cell>
          <cell r="C116">
            <v>67.6</v>
          </cell>
        </row>
        <row r="117">
          <cell r="A117" t="str">
            <v>总计</v>
          </cell>
          <cell r="B117">
            <v>1920</v>
          </cell>
          <cell r="C117">
            <v>47819.69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查询零售明细"/>
    </sheetNames>
    <sheetDataSet>
      <sheetData sheetId="0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  <cell r="C4" t="str">
            <v>求和项:金额</v>
          </cell>
        </row>
        <row r="5">
          <cell r="A5">
            <v>52</v>
          </cell>
          <cell r="B5">
            <v>41</v>
          </cell>
          <cell r="C5">
            <v>911.11</v>
          </cell>
        </row>
        <row r="6">
          <cell r="A6">
            <v>54</v>
          </cell>
          <cell r="B6">
            <v>60</v>
          </cell>
          <cell r="C6">
            <v>1343.84</v>
          </cell>
        </row>
        <row r="7">
          <cell r="A7">
            <v>56</v>
          </cell>
          <cell r="B7">
            <v>36</v>
          </cell>
          <cell r="C7">
            <v>760.68</v>
          </cell>
        </row>
        <row r="8">
          <cell r="A8">
            <v>307</v>
          </cell>
          <cell r="B8">
            <v>347</v>
          </cell>
          <cell r="C8">
            <v>7801.65</v>
          </cell>
        </row>
        <row r="9">
          <cell r="A9">
            <v>308</v>
          </cell>
          <cell r="B9">
            <v>60</v>
          </cell>
          <cell r="C9">
            <v>1282.12</v>
          </cell>
        </row>
        <row r="10">
          <cell r="A10">
            <v>311</v>
          </cell>
          <cell r="B10">
            <v>18</v>
          </cell>
          <cell r="C10">
            <v>544.95</v>
          </cell>
        </row>
        <row r="11">
          <cell r="A11">
            <v>329</v>
          </cell>
          <cell r="B11">
            <v>37</v>
          </cell>
          <cell r="C11">
            <v>708.11</v>
          </cell>
        </row>
        <row r="12">
          <cell r="A12">
            <v>337</v>
          </cell>
          <cell r="B12">
            <v>207</v>
          </cell>
          <cell r="C12">
            <v>4301.61</v>
          </cell>
        </row>
        <row r="13">
          <cell r="A13">
            <v>339</v>
          </cell>
          <cell r="B13">
            <v>83</v>
          </cell>
          <cell r="C13">
            <v>1835.3</v>
          </cell>
        </row>
        <row r="14">
          <cell r="A14">
            <v>341</v>
          </cell>
          <cell r="B14">
            <v>52</v>
          </cell>
          <cell r="C14">
            <v>1108.4</v>
          </cell>
        </row>
        <row r="15">
          <cell r="A15">
            <v>343</v>
          </cell>
          <cell r="B15">
            <v>158.309136</v>
          </cell>
          <cell r="C15">
            <v>3798.96</v>
          </cell>
        </row>
        <row r="16">
          <cell r="A16">
            <v>347</v>
          </cell>
          <cell r="B16">
            <v>60</v>
          </cell>
          <cell r="C16">
            <v>1454.65</v>
          </cell>
        </row>
        <row r="17">
          <cell r="A17">
            <v>349</v>
          </cell>
          <cell r="B17">
            <v>102</v>
          </cell>
          <cell r="C17">
            <v>2365.27</v>
          </cell>
        </row>
        <row r="18">
          <cell r="A18">
            <v>351</v>
          </cell>
          <cell r="B18">
            <v>77</v>
          </cell>
          <cell r="C18">
            <v>1818.7</v>
          </cell>
        </row>
        <row r="19">
          <cell r="A19">
            <v>355</v>
          </cell>
          <cell r="B19">
            <v>81</v>
          </cell>
          <cell r="C19">
            <v>1879.73</v>
          </cell>
        </row>
        <row r="20">
          <cell r="A20">
            <v>357</v>
          </cell>
          <cell r="B20">
            <v>92</v>
          </cell>
          <cell r="C20">
            <v>2068.26</v>
          </cell>
        </row>
        <row r="21">
          <cell r="A21">
            <v>359</v>
          </cell>
          <cell r="B21">
            <v>124</v>
          </cell>
          <cell r="C21">
            <v>2672.46</v>
          </cell>
        </row>
        <row r="22">
          <cell r="A22">
            <v>365</v>
          </cell>
          <cell r="B22">
            <v>147</v>
          </cell>
          <cell r="C22">
            <v>3570.96</v>
          </cell>
        </row>
        <row r="23">
          <cell r="A23">
            <v>367</v>
          </cell>
          <cell r="B23">
            <v>78</v>
          </cell>
          <cell r="C23">
            <v>1789.25</v>
          </cell>
        </row>
        <row r="24">
          <cell r="A24">
            <v>371</v>
          </cell>
          <cell r="B24">
            <v>77</v>
          </cell>
          <cell r="C24">
            <v>1722.27</v>
          </cell>
        </row>
        <row r="25">
          <cell r="A25">
            <v>373</v>
          </cell>
          <cell r="B25">
            <v>95</v>
          </cell>
          <cell r="C25">
            <v>2224.97</v>
          </cell>
        </row>
        <row r="26">
          <cell r="A26">
            <v>377</v>
          </cell>
          <cell r="B26">
            <v>111</v>
          </cell>
          <cell r="C26">
            <v>2558.3</v>
          </cell>
        </row>
        <row r="27">
          <cell r="A27">
            <v>379</v>
          </cell>
          <cell r="B27">
            <v>96</v>
          </cell>
          <cell r="C27">
            <v>2058.99</v>
          </cell>
        </row>
        <row r="28">
          <cell r="A28">
            <v>385</v>
          </cell>
          <cell r="B28">
            <v>117</v>
          </cell>
          <cell r="C28">
            <v>2482.29</v>
          </cell>
        </row>
        <row r="29">
          <cell r="A29">
            <v>387</v>
          </cell>
          <cell r="B29">
            <v>127</v>
          </cell>
          <cell r="C29">
            <v>2629.7</v>
          </cell>
        </row>
        <row r="30">
          <cell r="A30">
            <v>391</v>
          </cell>
          <cell r="B30">
            <v>88</v>
          </cell>
          <cell r="C30">
            <v>2202.85</v>
          </cell>
        </row>
        <row r="31">
          <cell r="A31">
            <v>399</v>
          </cell>
          <cell r="B31">
            <v>89</v>
          </cell>
          <cell r="C31">
            <v>1994.82</v>
          </cell>
        </row>
        <row r="32">
          <cell r="A32">
            <v>511</v>
          </cell>
          <cell r="B32">
            <v>106</v>
          </cell>
          <cell r="C32">
            <v>2377.13</v>
          </cell>
        </row>
        <row r="33">
          <cell r="A33">
            <v>513</v>
          </cell>
          <cell r="B33">
            <v>183</v>
          </cell>
          <cell r="C33">
            <v>4210.66</v>
          </cell>
        </row>
        <row r="34">
          <cell r="A34">
            <v>514</v>
          </cell>
          <cell r="B34">
            <v>149</v>
          </cell>
          <cell r="C34">
            <v>3268.48</v>
          </cell>
        </row>
        <row r="35">
          <cell r="A35">
            <v>515</v>
          </cell>
          <cell r="B35">
            <v>86</v>
          </cell>
          <cell r="C35">
            <v>1988.73</v>
          </cell>
        </row>
        <row r="36">
          <cell r="A36">
            <v>517</v>
          </cell>
          <cell r="B36">
            <v>164</v>
          </cell>
          <cell r="C36">
            <v>3994.08</v>
          </cell>
        </row>
        <row r="37">
          <cell r="A37">
            <v>539</v>
          </cell>
          <cell r="B37">
            <v>53</v>
          </cell>
          <cell r="C37">
            <v>1212.65</v>
          </cell>
        </row>
        <row r="38">
          <cell r="A38">
            <v>545</v>
          </cell>
          <cell r="B38">
            <v>70</v>
          </cell>
          <cell r="C38">
            <v>1575.18</v>
          </cell>
        </row>
        <row r="39">
          <cell r="A39">
            <v>546</v>
          </cell>
          <cell r="B39">
            <v>134</v>
          </cell>
          <cell r="C39">
            <v>2976.07</v>
          </cell>
        </row>
        <row r="40">
          <cell r="A40">
            <v>549</v>
          </cell>
          <cell r="B40">
            <v>46</v>
          </cell>
          <cell r="C40">
            <v>1038.61</v>
          </cell>
        </row>
        <row r="41">
          <cell r="A41">
            <v>570</v>
          </cell>
          <cell r="B41">
            <v>81</v>
          </cell>
          <cell r="C41">
            <v>1795.25</v>
          </cell>
        </row>
        <row r="42">
          <cell r="A42">
            <v>571</v>
          </cell>
          <cell r="B42">
            <v>248</v>
          </cell>
          <cell r="C42">
            <v>5599.63</v>
          </cell>
        </row>
        <row r="43">
          <cell r="A43">
            <v>572</v>
          </cell>
          <cell r="B43">
            <v>56</v>
          </cell>
          <cell r="C43">
            <v>1294.04</v>
          </cell>
        </row>
        <row r="44">
          <cell r="A44">
            <v>573</v>
          </cell>
          <cell r="B44">
            <v>83</v>
          </cell>
          <cell r="C44">
            <v>1677.11</v>
          </cell>
        </row>
        <row r="45">
          <cell r="A45">
            <v>578</v>
          </cell>
          <cell r="B45">
            <v>180</v>
          </cell>
          <cell r="C45">
            <v>4147.92</v>
          </cell>
        </row>
        <row r="46">
          <cell r="A46">
            <v>581</v>
          </cell>
          <cell r="B46">
            <v>116</v>
          </cell>
          <cell r="C46">
            <v>2587.41</v>
          </cell>
        </row>
        <row r="47">
          <cell r="A47">
            <v>582</v>
          </cell>
          <cell r="B47">
            <v>35</v>
          </cell>
          <cell r="C47">
            <v>739.49</v>
          </cell>
        </row>
        <row r="48">
          <cell r="A48">
            <v>585</v>
          </cell>
          <cell r="B48">
            <v>154</v>
          </cell>
          <cell r="C48">
            <v>3469.82</v>
          </cell>
        </row>
        <row r="49">
          <cell r="A49">
            <v>587</v>
          </cell>
          <cell r="B49">
            <v>81</v>
          </cell>
          <cell r="C49">
            <v>1759.45</v>
          </cell>
        </row>
        <row r="50">
          <cell r="A50">
            <v>591</v>
          </cell>
          <cell r="B50">
            <v>84</v>
          </cell>
          <cell r="C50">
            <v>1911.09</v>
          </cell>
        </row>
        <row r="51">
          <cell r="A51">
            <v>594</v>
          </cell>
          <cell r="B51">
            <v>31</v>
          </cell>
          <cell r="C51">
            <v>694.43</v>
          </cell>
        </row>
        <row r="52">
          <cell r="A52">
            <v>598</v>
          </cell>
          <cell r="B52">
            <v>127</v>
          </cell>
          <cell r="C52">
            <v>2686.65</v>
          </cell>
        </row>
        <row r="53">
          <cell r="A53">
            <v>704</v>
          </cell>
          <cell r="B53">
            <v>63</v>
          </cell>
          <cell r="C53">
            <v>1509.84</v>
          </cell>
        </row>
        <row r="54">
          <cell r="A54">
            <v>706</v>
          </cell>
          <cell r="B54">
            <v>48</v>
          </cell>
          <cell r="C54">
            <v>1065.99</v>
          </cell>
        </row>
        <row r="55">
          <cell r="A55">
            <v>707</v>
          </cell>
          <cell r="B55">
            <v>132</v>
          </cell>
          <cell r="C55">
            <v>3073.63</v>
          </cell>
        </row>
        <row r="56">
          <cell r="A56">
            <v>709</v>
          </cell>
          <cell r="B56">
            <v>238</v>
          </cell>
          <cell r="C56">
            <v>5068.31</v>
          </cell>
        </row>
        <row r="57">
          <cell r="A57">
            <v>710</v>
          </cell>
          <cell r="B57">
            <v>18</v>
          </cell>
          <cell r="C57">
            <v>400.44</v>
          </cell>
        </row>
        <row r="58">
          <cell r="A58">
            <v>712</v>
          </cell>
          <cell r="B58">
            <v>244</v>
          </cell>
          <cell r="C58">
            <v>5475.21</v>
          </cell>
        </row>
        <row r="59">
          <cell r="A59">
            <v>713</v>
          </cell>
          <cell r="B59">
            <v>81</v>
          </cell>
          <cell r="C59">
            <v>1834.58</v>
          </cell>
        </row>
        <row r="60">
          <cell r="A60">
            <v>716</v>
          </cell>
          <cell r="B60">
            <v>138</v>
          </cell>
          <cell r="C60">
            <v>3044.95</v>
          </cell>
        </row>
        <row r="61">
          <cell r="A61">
            <v>717</v>
          </cell>
          <cell r="B61">
            <v>78</v>
          </cell>
          <cell r="C61">
            <v>1610.01</v>
          </cell>
        </row>
        <row r="62">
          <cell r="A62">
            <v>718</v>
          </cell>
          <cell r="B62">
            <v>57</v>
          </cell>
          <cell r="C62">
            <v>1103.71</v>
          </cell>
        </row>
        <row r="63">
          <cell r="A63">
            <v>720</v>
          </cell>
          <cell r="B63">
            <v>44</v>
          </cell>
          <cell r="C63">
            <v>969.9</v>
          </cell>
        </row>
        <row r="64">
          <cell r="A64">
            <v>721</v>
          </cell>
          <cell r="B64">
            <v>68</v>
          </cell>
          <cell r="C64">
            <v>1478.37</v>
          </cell>
        </row>
        <row r="65">
          <cell r="A65">
            <v>723</v>
          </cell>
          <cell r="B65">
            <v>101</v>
          </cell>
          <cell r="C65">
            <v>2237.46</v>
          </cell>
        </row>
        <row r="66">
          <cell r="A66">
            <v>724</v>
          </cell>
          <cell r="B66">
            <v>193</v>
          </cell>
          <cell r="C66">
            <v>4541.42</v>
          </cell>
        </row>
        <row r="67">
          <cell r="A67">
            <v>726</v>
          </cell>
          <cell r="B67">
            <v>128</v>
          </cell>
          <cell r="C67">
            <v>2778.88</v>
          </cell>
        </row>
        <row r="68">
          <cell r="A68">
            <v>727</v>
          </cell>
          <cell r="B68">
            <v>56</v>
          </cell>
          <cell r="C68">
            <v>1244.94</v>
          </cell>
        </row>
        <row r="69">
          <cell r="A69">
            <v>730</v>
          </cell>
          <cell r="B69">
            <v>96</v>
          </cell>
          <cell r="C69">
            <v>2167.83</v>
          </cell>
        </row>
        <row r="70">
          <cell r="A70">
            <v>732</v>
          </cell>
          <cell r="B70">
            <v>42</v>
          </cell>
          <cell r="C70">
            <v>992.55</v>
          </cell>
        </row>
        <row r="71">
          <cell r="A71">
            <v>733</v>
          </cell>
          <cell r="B71">
            <v>70</v>
          </cell>
          <cell r="C71">
            <v>1531.7</v>
          </cell>
        </row>
        <row r="72">
          <cell r="A72">
            <v>737</v>
          </cell>
          <cell r="B72">
            <v>187</v>
          </cell>
          <cell r="C72">
            <v>4381.57</v>
          </cell>
        </row>
        <row r="73">
          <cell r="A73">
            <v>738</v>
          </cell>
          <cell r="B73">
            <v>61</v>
          </cell>
          <cell r="C73">
            <v>1414.62</v>
          </cell>
        </row>
        <row r="74">
          <cell r="A74">
            <v>740</v>
          </cell>
          <cell r="B74">
            <v>68</v>
          </cell>
          <cell r="C74">
            <v>1490.61</v>
          </cell>
        </row>
        <row r="75">
          <cell r="A75">
            <v>741</v>
          </cell>
          <cell r="B75">
            <v>29</v>
          </cell>
          <cell r="C75">
            <v>688.3</v>
          </cell>
        </row>
        <row r="76">
          <cell r="A76">
            <v>742</v>
          </cell>
          <cell r="B76">
            <v>46</v>
          </cell>
          <cell r="C76">
            <v>1054.61</v>
          </cell>
        </row>
        <row r="77">
          <cell r="A77">
            <v>743</v>
          </cell>
          <cell r="B77">
            <v>116</v>
          </cell>
          <cell r="C77">
            <v>2707.01</v>
          </cell>
        </row>
        <row r="78">
          <cell r="A78">
            <v>744</v>
          </cell>
          <cell r="B78">
            <v>180</v>
          </cell>
          <cell r="C78">
            <v>3771.26</v>
          </cell>
        </row>
        <row r="79">
          <cell r="A79">
            <v>745</v>
          </cell>
          <cell r="B79">
            <v>83</v>
          </cell>
          <cell r="C79">
            <v>1718.32</v>
          </cell>
        </row>
        <row r="80">
          <cell r="A80">
            <v>746</v>
          </cell>
          <cell r="B80">
            <v>99</v>
          </cell>
          <cell r="C80">
            <v>2317.22</v>
          </cell>
        </row>
        <row r="81">
          <cell r="A81">
            <v>747</v>
          </cell>
          <cell r="B81">
            <v>28</v>
          </cell>
          <cell r="C81">
            <v>560.57</v>
          </cell>
        </row>
        <row r="82">
          <cell r="A82">
            <v>748</v>
          </cell>
          <cell r="B82">
            <v>61</v>
          </cell>
          <cell r="C82">
            <v>1346.92</v>
          </cell>
        </row>
        <row r="83">
          <cell r="A83">
            <v>750</v>
          </cell>
          <cell r="B83">
            <v>482</v>
          </cell>
          <cell r="C83">
            <v>11193.57</v>
          </cell>
        </row>
        <row r="84">
          <cell r="A84">
            <v>752</v>
          </cell>
          <cell r="B84">
            <v>54</v>
          </cell>
          <cell r="C84">
            <v>1129.27</v>
          </cell>
        </row>
        <row r="85">
          <cell r="A85">
            <v>753</v>
          </cell>
          <cell r="B85">
            <v>42</v>
          </cell>
          <cell r="C85">
            <v>1018.79</v>
          </cell>
        </row>
        <row r="86">
          <cell r="A86">
            <v>754</v>
          </cell>
          <cell r="B86">
            <v>90</v>
          </cell>
          <cell r="C86">
            <v>2029.25</v>
          </cell>
        </row>
        <row r="87">
          <cell r="A87">
            <v>101453</v>
          </cell>
          <cell r="B87">
            <v>125</v>
          </cell>
          <cell r="C87">
            <v>2932.23</v>
          </cell>
        </row>
        <row r="88">
          <cell r="A88">
            <v>102478</v>
          </cell>
          <cell r="B88">
            <v>50</v>
          </cell>
          <cell r="C88">
            <v>1065.06</v>
          </cell>
        </row>
        <row r="89">
          <cell r="A89">
            <v>102479</v>
          </cell>
          <cell r="B89">
            <v>111</v>
          </cell>
          <cell r="C89">
            <v>2355.27</v>
          </cell>
        </row>
        <row r="90">
          <cell r="A90">
            <v>102564</v>
          </cell>
          <cell r="B90">
            <v>71</v>
          </cell>
          <cell r="C90">
            <v>1497.48</v>
          </cell>
        </row>
        <row r="91">
          <cell r="A91">
            <v>102565</v>
          </cell>
          <cell r="B91">
            <v>140</v>
          </cell>
          <cell r="C91">
            <v>3299.48</v>
          </cell>
        </row>
        <row r="92">
          <cell r="A92">
            <v>102567</v>
          </cell>
          <cell r="B92">
            <v>31</v>
          </cell>
          <cell r="C92">
            <v>693.41</v>
          </cell>
        </row>
        <row r="93">
          <cell r="A93">
            <v>102934</v>
          </cell>
          <cell r="B93">
            <v>168</v>
          </cell>
          <cell r="C93">
            <v>3668.37</v>
          </cell>
        </row>
        <row r="94">
          <cell r="A94">
            <v>102935</v>
          </cell>
          <cell r="B94">
            <v>173</v>
          </cell>
          <cell r="C94">
            <v>4175.18</v>
          </cell>
        </row>
        <row r="95">
          <cell r="A95">
            <v>103198</v>
          </cell>
          <cell r="B95">
            <v>79</v>
          </cell>
          <cell r="C95">
            <v>1699.51</v>
          </cell>
        </row>
        <row r="96">
          <cell r="A96">
            <v>103199</v>
          </cell>
          <cell r="B96">
            <v>106</v>
          </cell>
          <cell r="C96">
            <v>2243.95</v>
          </cell>
        </row>
        <row r="97">
          <cell r="A97">
            <v>103639</v>
          </cell>
          <cell r="B97">
            <v>79</v>
          </cell>
          <cell r="C97">
            <v>1777.26</v>
          </cell>
        </row>
        <row r="98">
          <cell r="A98">
            <v>104428</v>
          </cell>
          <cell r="B98">
            <v>45</v>
          </cell>
          <cell r="C98">
            <v>1051.06</v>
          </cell>
        </row>
        <row r="99">
          <cell r="A99">
            <v>104429</v>
          </cell>
          <cell r="B99">
            <v>37</v>
          </cell>
          <cell r="C99">
            <v>753.67</v>
          </cell>
        </row>
        <row r="100">
          <cell r="A100">
            <v>104430</v>
          </cell>
          <cell r="B100">
            <v>63</v>
          </cell>
          <cell r="C100">
            <v>1316.33</v>
          </cell>
        </row>
        <row r="101">
          <cell r="A101">
            <v>104533</v>
          </cell>
          <cell r="B101">
            <v>55</v>
          </cell>
          <cell r="C101">
            <v>1129.48</v>
          </cell>
        </row>
        <row r="102">
          <cell r="A102">
            <v>104838</v>
          </cell>
          <cell r="B102">
            <v>76</v>
          </cell>
          <cell r="C102">
            <v>1710.38</v>
          </cell>
        </row>
        <row r="103">
          <cell r="A103">
            <v>105267</v>
          </cell>
          <cell r="B103">
            <v>72</v>
          </cell>
          <cell r="C103">
            <v>1679.86</v>
          </cell>
        </row>
        <row r="104">
          <cell r="A104">
            <v>105396</v>
          </cell>
          <cell r="B104">
            <v>92</v>
          </cell>
          <cell r="C104">
            <v>2101.93</v>
          </cell>
        </row>
        <row r="105">
          <cell r="A105">
            <v>105751</v>
          </cell>
          <cell r="B105">
            <v>156</v>
          </cell>
          <cell r="C105">
            <v>3628.9</v>
          </cell>
        </row>
        <row r="106">
          <cell r="A106">
            <v>105910</v>
          </cell>
          <cell r="B106">
            <v>66</v>
          </cell>
          <cell r="C106">
            <v>1487.2</v>
          </cell>
        </row>
        <row r="107">
          <cell r="A107">
            <v>106066</v>
          </cell>
          <cell r="B107">
            <v>222</v>
          </cell>
          <cell r="C107">
            <v>5053.72</v>
          </cell>
        </row>
        <row r="108">
          <cell r="A108">
            <v>106399</v>
          </cell>
          <cell r="B108">
            <v>79</v>
          </cell>
          <cell r="C108">
            <v>1754.3</v>
          </cell>
        </row>
        <row r="109">
          <cell r="A109">
            <v>106485</v>
          </cell>
          <cell r="B109">
            <v>44</v>
          </cell>
          <cell r="C109">
            <v>958.53</v>
          </cell>
        </row>
        <row r="110">
          <cell r="A110">
            <v>106568</v>
          </cell>
          <cell r="B110">
            <v>47</v>
          </cell>
          <cell r="C110">
            <v>1019.89</v>
          </cell>
        </row>
        <row r="111">
          <cell r="A111">
            <v>106569</v>
          </cell>
          <cell r="B111">
            <v>52</v>
          </cell>
          <cell r="C111">
            <v>1103.77</v>
          </cell>
        </row>
        <row r="112">
          <cell r="A112">
            <v>106865</v>
          </cell>
          <cell r="B112">
            <v>60</v>
          </cell>
          <cell r="C112">
            <v>1207.66</v>
          </cell>
        </row>
        <row r="113">
          <cell r="A113">
            <v>107658</v>
          </cell>
          <cell r="B113">
            <v>61</v>
          </cell>
          <cell r="C113">
            <v>1287.58</v>
          </cell>
        </row>
        <row r="114">
          <cell r="A114">
            <v>107728</v>
          </cell>
          <cell r="B114">
            <v>39</v>
          </cell>
          <cell r="C114">
            <v>774.43</v>
          </cell>
        </row>
        <row r="115">
          <cell r="A115">
            <v>107829</v>
          </cell>
          <cell r="B115">
            <v>42</v>
          </cell>
          <cell r="C115">
            <v>924.43</v>
          </cell>
        </row>
        <row r="116">
          <cell r="A116">
            <v>108277</v>
          </cell>
          <cell r="B116">
            <v>69</v>
          </cell>
          <cell r="C116">
            <v>1379.16</v>
          </cell>
        </row>
        <row r="117">
          <cell r="A117">
            <v>108656</v>
          </cell>
          <cell r="B117">
            <v>12</v>
          </cell>
          <cell r="C117">
            <v>266.35</v>
          </cell>
        </row>
        <row r="118">
          <cell r="B118">
            <v>10970.309136</v>
          </cell>
          <cell r="C118">
            <v>245841.52</v>
          </cell>
        </row>
        <row r="119">
          <cell r="A119" t="str">
            <v>总计</v>
          </cell>
          <cell r="B119">
            <v>21940.618272</v>
          </cell>
          <cell r="C119">
            <v>491683.04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workbookViewId="0">
      <selection activeCell="N14" sqref="N14"/>
    </sheetView>
  </sheetViews>
  <sheetFormatPr defaultColWidth="9" defaultRowHeight="25" customHeight="1"/>
  <cols>
    <col min="1" max="1" width="5.75833333333333" customWidth="1"/>
    <col min="2" max="2" width="8.375" style="5" customWidth="1"/>
    <col min="3" max="5" width="9" hidden="1" customWidth="1"/>
    <col min="6" max="6" width="22.375" style="54" customWidth="1"/>
    <col min="7" max="7" width="22.125" style="54" hidden="1" customWidth="1"/>
    <col min="8" max="8" width="13" hidden="1" customWidth="1"/>
    <col min="9" max="9" width="7" hidden="1" customWidth="1"/>
    <col min="10" max="13" width="8.125" customWidth="1"/>
    <col min="14" max="14" width="8" customWidth="1"/>
    <col min="15" max="15" width="17.125" style="5" hidden="1" customWidth="1"/>
    <col min="16" max="16" width="9.5" style="5" customWidth="1"/>
    <col min="17" max="19" width="9.5" customWidth="1"/>
    <col min="20" max="20" width="28.375" style="55" customWidth="1"/>
  </cols>
  <sheetData>
    <row r="1" ht="43" customHeight="1" spans="1:20">
      <c r="A1" s="15" t="s">
        <v>0</v>
      </c>
      <c r="B1" s="16" t="s">
        <v>1</v>
      </c>
      <c r="C1" s="16" t="s">
        <v>2</v>
      </c>
      <c r="D1" s="16"/>
      <c r="E1" s="16"/>
      <c r="F1" s="16" t="s">
        <v>3</v>
      </c>
      <c r="G1" s="56" t="s">
        <v>4</v>
      </c>
      <c r="H1" s="16" t="s">
        <v>5</v>
      </c>
      <c r="I1" s="16" t="s">
        <v>6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4" t="s">
        <v>12</v>
      </c>
      <c r="P1" s="14" t="s">
        <v>13</v>
      </c>
      <c r="Q1" s="14"/>
      <c r="R1" s="14"/>
      <c r="S1" s="7" t="s">
        <v>14</v>
      </c>
      <c r="T1" s="87" t="s">
        <v>15</v>
      </c>
    </row>
    <row r="2" ht="26" customHeight="1" spans="1:20">
      <c r="A2" s="17">
        <v>1</v>
      </c>
      <c r="B2" s="57" t="s">
        <v>16</v>
      </c>
      <c r="C2" s="19">
        <v>119652</v>
      </c>
      <c r="D2" s="19" t="s">
        <v>17</v>
      </c>
      <c r="E2" s="19" t="str">
        <f t="shared" ref="E2:E9" si="0">C2&amp;D2</f>
        <v>119652,</v>
      </c>
      <c r="F2" s="58" t="s">
        <v>18</v>
      </c>
      <c r="G2" s="59" t="s">
        <v>19</v>
      </c>
      <c r="H2" s="58" t="s">
        <v>20</v>
      </c>
      <c r="I2" s="9" t="s">
        <v>21</v>
      </c>
      <c r="J2" s="7">
        <v>46.5</v>
      </c>
      <c r="K2" s="7">
        <v>72.5</v>
      </c>
      <c r="L2" s="42">
        <f t="shared" ref="L2:L46" si="1">(K2-J2)/K2</f>
        <v>0.358620689655172</v>
      </c>
      <c r="M2" s="28">
        <v>0.03</v>
      </c>
      <c r="N2" s="79">
        <f t="shared" ref="N2:N9" si="2">K2*M2</f>
        <v>2.175</v>
      </c>
      <c r="O2" s="28"/>
      <c r="P2" s="29" t="s">
        <v>22</v>
      </c>
      <c r="Q2" s="29" t="s">
        <v>23</v>
      </c>
      <c r="R2" s="29" t="s">
        <v>24</v>
      </c>
      <c r="S2" s="28">
        <v>0.03</v>
      </c>
      <c r="T2" s="87" t="s">
        <v>25</v>
      </c>
    </row>
    <row r="3" customHeight="1" spans="1:20">
      <c r="A3" s="17">
        <v>2</v>
      </c>
      <c r="B3" s="18" t="s">
        <v>26</v>
      </c>
      <c r="C3" s="17">
        <v>45754</v>
      </c>
      <c r="D3" s="19" t="s">
        <v>17</v>
      </c>
      <c r="E3" s="19" t="str">
        <f t="shared" si="0"/>
        <v>45754,</v>
      </c>
      <c r="F3" s="9" t="s">
        <v>27</v>
      </c>
      <c r="G3" s="60" t="s">
        <v>28</v>
      </c>
      <c r="H3" s="17" t="s">
        <v>29</v>
      </c>
      <c r="I3" s="9" t="s">
        <v>30</v>
      </c>
      <c r="J3" s="7">
        <v>5.5</v>
      </c>
      <c r="K3" s="7">
        <v>29.8</v>
      </c>
      <c r="L3" s="80">
        <f t="shared" si="1"/>
        <v>0.815436241610738</v>
      </c>
      <c r="M3" s="28">
        <v>0.05</v>
      </c>
      <c r="N3" s="79">
        <f t="shared" si="2"/>
        <v>1.49</v>
      </c>
      <c r="O3" s="28"/>
      <c r="P3" s="29"/>
      <c r="Q3" s="29"/>
      <c r="R3" s="29"/>
      <c r="S3" s="28"/>
      <c r="T3" s="87"/>
    </row>
    <row r="4" customHeight="1" spans="1:20">
      <c r="A4" s="17">
        <v>3</v>
      </c>
      <c r="B4" s="18"/>
      <c r="C4" s="17">
        <v>177394</v>
      </c>
      <c r="D4" s="19" t="s">
        <v>17</v>
      </c>
      <c r="E4" s="19" t="str">
        <f t="shared" si="0"/>
        <v>177394,</v>
      </c>
      <c r="F4" s="9" t="s">
        <v>31</v>
      </c>
      <c r="G4" s="60" t="s">
        <v>32</v>
      </c>
      <c r="H4" s="17" t="s">
        <v>33</v>
      </c>
      <c r="I4" s="9" t="s">
        <v>21</v>
      </c>
      <c r="J4" s="7">
        <v>7.1429</v>
      </c>
      <c r="K4" s="7">
        <v>18</v>
      </c>
      <c r="L4" s="80">
        <f t="shared" si="1"/>
        <v>0.603172222222222</v>
      </c>
      <c r="M4" s="28">
        <v>0.05</v>
      </c>
      <c r="N4" s="79">
        <f t="shared" si="2"/>
        <v>0.9</v>
      </c>
      <c r="O4" s="28"/>
      <c r="P4" s="29"/>
      <c r="Q4" s="29"/>
      <c r="R4" s="29"/>
      <c r="S4" s="28"/>
      <c r="T4" s="87"/>
    </row>
    <row r="5" customHeight="1" spans="1:20">
      <c r="A5" s="17">
        <v>4</v>
      </c>
      <c r="B5" s="18"/>
      <c r="C5" s="17">
        <v>144423</v>
      </c>
      <c r="D5" s="19" t="s">
        <v>17</v>
      </c>
      <c r="E5" s="19" t="str">
        <f t="shared" si="0"/>
        <v>144423,</v>
      </c>
      <c r="F5" s="9" t="s">
        <v>34</v>
      </c>
      <c r="G5" s="60" t="s">
        <v>32</v>
      </c>
      <c r="H5" s="17" t="s">
        <v>35</v>
      </c>
      <c r="I5" s="9" t="s">
        <v>21</v>
      </c>
      <c r="J5" s="7">
        <v>8.0952</v>
      </c>
      <c r="K5" s="7">
        <v>18</v>
      </c>
      <c r="L5" s="42">
        <f t="shared" si="1"/>
        <v>0.550266666666667</v>
      </c>
      <c r="M5" s="28">
        <v>0.04</v>
      </c>
      <c r="N5" s="79">
        <f t="shared" si="2"/>
        <v>0.72</v>
      </c>
      <c r="O5" s="28"/>
      <c r="P5" s="29"/>
      <c r="Q5" s="29"/>
      <c r="R5" s="29"/>
      <c r="S5" s="28"/>
      <c r="T5" s="87"/>
    </row>
    <row r="6" customHeight="1" spans="1:20">
      <c r="A6" s="17">
        <v>5</v>
      </c>
      <c r="B6" s="18"/>
      <c r="C6" s="18">
        <v>118013</v>
      </c>
      <c r="D6" s="19" t="s">
        <v>17</v>
      </c>
      <c r="E6" s="19" t="str">
        <f t="shared" si="0"/>
        <v>118013,</v>
      </c>
      <c r="F6" s="18" t="s">
        <v>36</v>
      </c>
      <c r="G6" s="61" t="s">
        <v>37</v>
      </c>
      <c r="H6" s="18" t="s">
        <v>38</v>
      </c>
      <c r="I6" s="9" t="s">
        <v>21</v>
      </c>
      <c r="J6" s="7">
        <v>16</v>
      </c>
      <c r="K6" s="7">
        <v>32</v>
      </c>
      <c r="L6" s="42">
        <f t="shared" si="1"/>
        <v>0.5</v>
      </c>
      <c r="M6" s="28">
        <v>0.03</v>
      </c>
      <c r="N6" s="79">
        <f t="shared" si="2"/>
        <v>0.96</v>
      </c>
      <c r="O6" s="28"/>
      <c r="P6" s="29"/>
      <c r="Q6" s="29"/>
      <c r="R6" s="29"/>
      <c r="S6" s="28"/>
      <c r="T6" s="87" t="s">
        <v>39</v>
      </c>
    </row>
    <row r="7" customHeight="1" spans="1:20">
      <c r="A7" s="17">
        <v>6</v>
      </c>
      <c r="B7" s="18"/>
      <c r="C7" s="18">
        <v>134798</v>
      </c>
      <c r="D7" s="19" t="s">
        <v>17</v>
      </c>
      <c r="E7" s="19" t="str">
        <f t="shared" si="0"/>
        <v>134798,</v>
      </c>
      <c r="F7" s="18" t="s">
        <v>40</v>
      </c>
      <c r="G7" s="61" t="s">
        <v>41</v>
      </c>
      <c r="H7" s="18" t="s">
        <v>42</v>
      </c>
      <c r="I7" s="9" t="s">
        <v>21</v>
      </c>
      <c r="J7" s="7">
        <v>19.9</v>
      </c>
      <c r="K7" s="7">
        <v>39.8</v>
      </c>
      <c r="L7" s="42">
        <f t="shared" si="1"/>
        <v>0.5</v>
      </c>
      <c r="M7" s="28">
        <v>0.03</v>
      </c>
      <c r="N7" s="79">
        <f t="shared" si="2"/>
        <v>1.194</v>
      </c>
      <c r="O7" s="28"/>
      <c r="P7" s="29"/>
      <c r="Q7" s="29"/>
      <c r="R7" s="29"/>
      <c r="S7" s="28"/>
      <c r="T7" s="87" t="s">
        <v>43</v>
      </c>
    </row>
    <row r="8" customHeight="1" spans="1:20">
      <c r="A8" s="17">
        <v>7</v>
      </c>
      <c r="B8" s="18"/>
      <c r="C8" s="18">
        <v>175429</v>
      </c>
      <c r="D8" s="19" t="s">
        <v>17</v>
      </c>
      <c r="E8" s="19" t="str">
        <f t="shared" si="0"/>
        <v>175429,</v>
      </c>
      <c r="F8" s="21" t="s">
        <v>44</v>
      </c>
      <c r="G8" s="61" t="s">
        <v>45</v>
      </c>
      <c r="H8" s="18" t="s">
        <v>46</v>
      </c>
      <c r="I8" s="9" t="s">
        <v>21</v>
      </c>
      <c r="J8" s="7">
        <v>42.27</v>
      </c>
      <c r="K8" s="7">
        <v>65</v>
      </c>
      <c r="L8" s="81">
        <f t="shared" si="1"/>
        <v>0.349692307692308</v>
      </c>
      <c r="M8" s="28">
        <v>0.03</v>
      </c>
      <c r="N8" s="79">
        <f t="shared" si="2"/>
        <v>1.95</v>
      </c>
      <c r="O8" s="28"/>
      <c r="P8" s="29"/>
      <c r="Q8" s="29"/>
      <c r="R8" s="29"/>
      <c r="S8" s="28"/>
      <c r="T8" s="87"/>
    </row>
    <row r="9" customHeight="1" spans="1:20">
      <c r="A9" s="17">
        <v>8</v>
      </c>
      <c r="B9" s="18"/>
      <c r="C9" s="7">
        <v>143148</v>
      </c>
      <c r="D9" s="19" t="s">
        <v>17</v>
      </c>
      <c r="E9" s="19" t="str">
        <f t="shared" si="0"/>
        <v>143148,</v>
      </c>
      <c r="F9" s="7" t="s">
        <v>47</v>
      </c>
      <c r="G9" s="62" t="s">
        <v>48</v>
      </c>
      <c r="H9" s="7" t="s">
        <v>49</v>
      </c>
      <c r="I9" s="9" t="s">
        <v>21</v>
      </c>
      <c r="J9" s="7">
        <v>16</v>
      </c>
      <c r="K9" s="7">
        <v>38</v>
      </c>
      <c r="L9" s="42">
        <f t="shared" si="1"/>
        <v>0.578947368421053</v>
      </c>
      <c r="M9" s="28">
        <v>0.04</v>
      </c>
      <c r="N9" s="79">
        <f t="shared" si="2"/>
        <v>1.52</v>
      </c>
      <c r="O9" s="28"/>
      <c r="P9" s="29"/>
      <c r="Q9" s="29"/>
      <c r="R9" s="29"/>
      <c r="S9" s="28"/>
      <c r="T9" s="87" t="s">
        <v>50</v>
      </c>
    </row>
    <row r="10" s="53" customFormat="1" customHeight="1" spans="1:20">
      <c r="A10" s="63"/>
      <c r="B10" s="64"/>
      <c r="C10" s="65"/>
      <c r="D10" s="66"/>
      <c r="E10" s="66"/>
      <c r="F10" s="65"/>
      <c r="G10" s="67"/>
      <c r="H10" s="65"/>
      <c r="I10" s="6"/>
      <c r="J10" s="65">
        <f>SUM(J3:J9)</f>
        <v>114.9081</v>
      </c>
      <c r="K10" s="65">
        <f>SUM(K3:K9)</f>
        <v>240.6</v>
      </c>
      <c r="L10" s="82">
        <f t="shared" si="1"/>
        <v>0.522410224438903</v>
      </c>
      <c r="M10" s="83"/>
      <c r="N10" s="79"/>
      <c r="O10" s="83"/>
      <c r="P10" s="83"/>
      <c r="Q10" s="83"/>
      <c r="R10" s="83"/>
      <c r="S10" s="83"/>
      <c r="T10" s="88"/>
    </row>
    <row r="11" ht="39" customHeight="1" spans="1:20">
      <c r="A11" s="17">
        <v>9</v>
      </c>
      <c r="B11" s="9" t="s">
        <v>51</v>
      </c>
      <c r="C11" s="17">
        <v>15238</v>
      </c>
      <c r="D11" s="19" t="s">
        <v>17</v>
      </c>
      <c r="E11" s="19" t="str">
        <f t="shared" ref="E11:E16" si="3">C11&amp;D11</f>
        <v>15238,</v>
      </c>
      <c r="F11" s="9" t="s">
        <v>52</v>
      </c>
      <c r="G11" s="60" t="s">
        <v>53</v>
      </c>
      <c r="H11" s="17" t="s">
        <v>54</v>
      </c>
      <c r="I11" s="9" t="s">
        <v>30</v>
      </c>
      <c r="J11" s="7">
        <v>68.81</v>
      </c>
      <c r="K11" s="7">
        <v>118</v>
      </c>
      <c r="L11" s="42">
        <f t="shared" si="1"/>
        <v>0.416864406779661</v>
      </c>
      <c r="M11" s="28">
        <v>0.03</v>
      </c>
      <c r="N11" s="79">
        <f t="shared" ref="N11:N16" si="4">K11*M11</f>
        <v>3.54</v>
      </c>
      <c r="O11" s="28"/>
      <c r="P11" s="29" t="s">
        <v>55</v>
      </c>
      <c r="Q11" s="29" t="s">
        <v>56</v>
      </c>
      <c r="R11" s="29" t="s">
        <v>57</v>
      </c>
      <c r="S11" s="28">
        <v>0.02</v>
      </c>
      <c r="T11" s="87"/>
    </row>
    <row r="12" ht="39" customHeight="1" spans="1:20">
      <c r="A12" s="17">
        <v>10</v>
      </c>
      <c r="B12" s="9"/>
      <c r="C12" s="17">
        <v>40995</v>
      </c>
      <c r="D12" s="19" t="s">
        <v>17</v>
      </c>
      <c r="E12" s="19" t="str">
        <f t="shared" si="3"/>
        <v>40995,</v>
      </c>
      <c r="F12" s="9" t="s">
        <v>58</v>
      </c>
      <c r="G12" s="60" t="s">
        <v>59</v>
      </c>
      <c r="H12" s="17" t="s">
        <v>60</v>
      </c>
      <c r="I12" s="9" t="s">
        <v>30</v>
      </c>
      <c r="J12" s="7">
        <v>51.2</v>
      </c>
      <c r="K12" s="7">
        <v>128</v>
      </c>
      <c r="L12" s="80">
        <f t="shared" si="1"/>
        <v>0.6</v>
      </c>
      <c r="M12" s="28">
        <v>0.04</v>
      </c>
      <c r="N12" s="79">
        <f t="shared" si="4"/>
        <v>5.12</v>
      </c>
      <c r="O12" s="28"/>
      <c r="P12" s="29"/>
      <c r="Q12" s="29"/>
      <c r="R12" s="29"/>
      <c r="S12" s="28"/>
      <c r="T12" s="87"/>
    </row>
    <row r="13" s="53" customFormat="1" customHeight="1" spans="1:20">
      <c r="A13" s="63"/>
      <c r="B13" s="6"/>
      <c r="C13" s="63"/>
      <c r="D13" s="66"/>
      <c r="E13" s="66"/>
      <c r="F13" s="6"/>
      <c r="G13" s="68"/>
      <c r="H13" s="63"/>
      <c r="I13" s="6"/>
      <c r="J13" s="65">
        <f>SUM(J11:J12)</f>
        <v>120.01</v>
      </c>
      <c r="K13" s="65">
        <f>SUM(K11:K12)</f>
        <v>246</v>
      </c>
      <c r="L13" s="80">
        <f t="shared" si="1"/>
        <v>0.512154471544715</v>
      </c>
      <c r="M13" s="83"/>
      <c r="N13" s="79"/>
      <c r="O13" s="83"/>
      <c r="P13" s="83"/>
      <c r="Q13" s="83"/>
      <c r="R13" s="83"/>
      <c r="S13" s="83"/>
      <c r="T13" s="88"/>
    </row>
    <row r="14" customHeight="1" spans="1:20">
      <c r="A14" s="17">
        <v>11</v>
      </c>
      <c r="B14" s="45" t="s">
        <v>61</v>
      </c>
      <c r="C14" s="17">
        <v>43207</v>
      </c>
      <c r="D14" s="19" t="s">
        <v>17</v>
      </c>
      <c r="E14" s="19" t="str">
        <f t="shared" si="3"/>
        <v>43207,</v>
      </c>
      <c r="F14" s="9" t="s">
        <v>62</v>
      </c>
      <c r="G14" s="60" t="s">
        <v>63</v>
      </c>
      <c r="H14" s="17" t="s">
        <v>64</v>
      </c>
      <c r="I14" s="9" t="s">
        <v>21</v>
      </c>
      <c r="J14" s="7">
        <v>11.8</v>
      </c>
      <c r="K14" s="7">
        <v>32.8</v>
      </c>
      <c r="L14" s="80">
        <f t="shared" si="1"/>
        <v>0.640243902439024</v>
      </c>
      <c r="M14" s="28">
        <v>0.05</v>
      </c>
      <c r="N14" s="79">
        <f t="shared" si="4"/>
        <v>1.64</v>
      </c>
      <c r="O14" s="28"/>
      <c r="P14" s="84" t="s">
        <v>65</v>
      </c>
      <c r="Q14" s="84" t="s">
        <v>66</v>
      </c>
      <c r="R14" s="84" t="s">
        <v>67</v>
      </c>
      <c r="S14" s="28">
        <v>0.04</v>
      </c>
      <c r="T14" s="87"/>
    </row>
    <row r="15" customHeight="1" spans="1:20">
      <c r="A15" s="17">
        <v>12</v>
      </c>
      <c r="B15" s="45"/>
      <c r="C15" s="17">
        <v>165585</v>
      </c>
      <c r="D15" s="19" t="s">
        <v>17</v>
      </c>
      <c r="E15" s="19" t="str">
        <f t="shared" si="3"/>
        <v>165585,</v>
      </c>
      <c r="F15" s="9" t="s">
        <v>68</v>
      </c>
      <c r="G15" s="60" t="s">
        <v>69</v>
      </c>
      <c r="H15" s="17" t="s">
        <v>70</v>
      </c>
      <c r="I15" s="9" t="s">
        <v>21</v>
      </c>
      <c r="J15" s="7">
        <v>21.66</v>
      </c>
      <c r="K15" s="7">
        <v>57.8</v>
      </c>
      <c r="L15" s="80">
        <f t="shared" si="1"/>
        <v>0.625259515570934</v>
      </c>
      <c r="M15" s="28">
        <v>0.05</v>
      </c>
      <c r="N15" s="79">
        <f t="shared" si="4"/>
        <v>2.89</v>
      </c>
      <c r="O15" s="28"/>
      <c r="P15" s="84"/>
      <c r="Q15" s="84"/>
      <c r="R15" s="84"/>
      <c r="S15" s="28"/>
      <c r="T15" s="87"/>
    </row>
    <row r="16" customHeight="1" spans="1:20">
      <c r="A16" s="17">
        <v>13</v>
      </c>
      <c r="B16" s="45"/>
      <c r="C16" s="7">
        <v>133360</v>
      </c>
      <c r="D16" s="19" t="s">
        <v>17</v>
      </c>
      <c r="E16" s="19" t="str">
        <f t="shared" si="3"/>
        <v>133360,</v>
      </c>
      <c r="F16" s="7" t="s">
        <v>71</v>
      </c>
      <c r="G16" s="62" t="s">
        <v>72</v>
      </c>
      <c r="H16" s="7" t="s">
        <v>73</v>
      </c>
      <c r="I16" s="9" t="s">
        <v>21</v>
      </c>
      <c r="J16" s="7">
        <v>16.4</v>
      </c>
      <c r="K16" s="7">
        <v>39.9</v>
      </c>
      <c r="L16" s="42">
        <f t="shared" si="1"/>
        <v>0.588972431077694</v>
      </c>
      <c r="M16" s="28">
        <v>0.04</v>
      </c>
      <c r="N16" s="79">
        <f t="shared" si="4"/>
        <v>1.596</v>
      </c>
      <c r="O16" s="28"/>
      <c r="P16" s="84"/>
      <c r="Q16" s="84"/>
      <c r="R16" s="84"/>
      <c r="S16" s="28"/>
      <c r="T16" s="87"/>
    </row>
    <row r="17" s="53" customFormat="1" customHeight="1" spans="1:20">
      <c r="A17" s="63"/>
      <c r="B17" s="66"/>
      <c r="C17" s="65"/>
      <c r="D17" s="66"/>
      <c r="E17" s="66"/>
      <c r="F17" s="65"/>
      <c r="G17" s="67"/>
      <c r="H17" s="65"/>
      <c r="I17" s="6"/>
      <c r="J17" s="65">
        <f>SUM(J14:J16)</f>
        <v>49.86</v>
      </c>
      <c r="K17" s="65">
        <f>SUM(K14:K16)</f>
        <v>130.5</v>
      </c>
      <c r="L17" s="82">
        <f t="shared" si="1"/>
        <v>0.617931034482759</v>
      </c>
      <c r="M17" s="83"/>
      <c r="N17" s="85"/>
      <c r="O17" s="83"/>
      <c r="P17" s="83"/>
      <c r="Q17" s="83"/>
      <c r="R17" s="83"/>
      <c r="S17" s="83"/>
      <c r="T17" s="88"/>
    </row>
    <row r="18" customHeight="1" spans="1:20">
      <c r="A18" s="17">
        <v>14</v>
      </c>
      <c r="B18" s="9" t="s">
        <v>74</v>
      </c>
      <c r="C18" s="17">
        <v>169187</v>
      </c>
      <c r="D18" s="19" t="s">
        <v>17</v>
      </c>
      <c r="E18" s="19" t="str">
        <f t="shared" ref="E18:E28" si="5">C18&amp;D18</f>
        <v>169187,</v>
      </c>
      <c r="F18" s="9" t="s">
        <v>75</v>
      </c>
      <c r="G18" s="60" t="s">
        <v>76</v>
      </c>
      <c r="H18" s="17" t="s">
        <v>77</v>
      </c>
      <c r="I18" s="9" t="s">
        <v>21</v>
      </c>
      <c r="J18" s="7">
        <v>4.5</v>
      </c>
      <c r="K18" s="7">
        <v>18</v>
      </c>
      <c r="L18" s="80">
        <f t="shared" si="1"/>
        <v>0.75</v>
      </c>
      <c r="M18" s="28">
        <v>0.05</v>
      </c>
      <c r="N18" s="79">
        <f t="shared" ref="N18:N28" si="6">K18*M18</f>
        <v>0.9</v>
      </c>
      <c r="O18" s="28"/>
      <c r="P18" s="29" t="s">
        <v>78</v>
      </c>
      <c r="Q18" s="29" t="s">
        <v>79</v>
      </c>
      <c r="R18" s="29" t="s">
        <v>80</v>
      </c>
      <c r="S18" s="28">
        <v>0.05</v>
      </c>
      <c r="T18" s="87"/>
    </row>
    <row r="19" customHeight="1" spans="1:20">
      <c r="A19" s="17">
        <v>15</v>
      </c>
      <c r="B19" s="9"/>
      <c r="C19" s="17">
        <v>38059</v>
      </c>
      <c r="D19" s="19" t="s">
        <v>17</v>
      </c>
      <c r="E19" s="19" t="str">
        <f t="shared" si="5"/>
        <v>38059,</v>
      </c>
      <c r="F19" s="9" t="s">
        <v>81</v>
      </c>
      <c r="G19" s="60" t="s">
        <v>82</v>
      </c>
      <c r="H19" s="17" t="s">
        <v>83</v>
      </c>
      <c r="I19" s="9" t="s">
        <v>21</v>
      </c>
      <c r="J19" s="7">
        <v>3.84</v>
      </c>
      <c r="K19" s="7">
        <v>16.8</v>
      </c>
      <c r="L19" s="80">
        <f t="shared" si="1"/>
        <v>0.771428571428571</v>
      </c>
      <c r="M19" s="28">
        <v>0.05</v>
      </c>
      <c r="N19" s="79">
        <f t="shared" si="6"/>
        <v>0.84</v>
      </c>
      <c r="O19" s="28"/>
      <c r="P19" s="29"/>
      <c r="Q19" s="29"/>
      <c r="R19" s="29"/>
      <c r="S19" s="28"/>
      <c r="T19" s="87"/>
    </row>
    <row r="20" customHeight="1" spans="1:20">
      <c r="A20" s="17">
        <v>16</v>
      </c>
      <c r="B20" s="9"/>
      <c r="C20" s="17">
        <v>118954</v>
      </c>
      <c r="D20" s="19" t="s">
        <v>17</v>
      </c>
      <c r="E20" s="19" t="str">
        <f t="shared" si="5"/>
        <v>118954,</v>
      </c>
      <c r="F20" s="9" t="s">
        <v>84</v>
      </c>
      <c r="G20" s="60" t="s">
        <v>85</v>
      </c>
      <c r="H20" s="17" t="s">
        <v>86</v>
      </c>
      <c r="I20" s="9" t="s">
        <v>21</v>
      </c>
      <c r="J20" s="7">
        <v>10.72</v>
      </c>
      <c r="K20" s="7">
        <v>26.8</v>
      </c>
      <c r="L20" s="80">
        <f t="shared" si="1"/>
        <v>0.6</v>
      </c>
      <c r="M20" s="28">
        <v>0.04</v>
      </c>
      <c r="N20" s="79">
        <f t="shared" si="6"/>
        <v>1.072</v>
      </c>
      <c r="O20" s="28"/>
      <c r="P20" s="29"/>
      <c r="Q20" s="29"/>
      <c r="R20" s="29"/>
      <c r="S20" s="28"/>
      <c r="T20" s="87"/>
    </row>
    <row r="21" customHeight="1" spans="1:20">
      <c r="A21" s="17">
        <v>17</v>
      </c>
      <c r="B21" s="9"/>
      <c r="C21" s="17">
        <v>139379</v>
      </c>
      <c r="D21" s="19" t="s">
        <v>17</v>
      </c>
      <c r="E21" s="19" t="str">
        <f t="shared" si="5"/>
        <v>139379,</v>
      </c>
      <c r="F21" s="9" t="s">
        <v>87</v>
      </c>
      <c r="G21" s="60" t="s">
        <v>88</v>
      </c>
      <c r="H21" s="17" t="s">
        <v>89</v>
      </c>
      <c r="I21" s="9" t="s">
        <v>21</v>
      </c>
      <c r="J21" s="7">
        <v>8.4</v>
      </c>
      <c r="K21" s="7">
        <v>24</v>
      </c>
      <c r="L21" s="80">
        <f t="shared" si="1"/>
        <v>0.65</v>
      </c>
      <c r="M21" s="28">
        <v>0.05</v>
      </c>
      <c r="N21" s="79">
        <f t="shared" si="6"/>
        <v>1.2</v>
      </c>
      <c r="O21" s="28"/>
      <c r="P21" s="29"/>
      <c r="Q21" s="29"/>
      <c r="R21" s="29"/>
      <c r="S21" s="28"/>
      <c r="T21" s="87"/>
    </row>
    <row r="22" customHeight="1" spans="1:20">
      <c r="A22" s="17">
        <v>18</v>
      </c>
      <c r="B22" s="9"/>
      <c r="C22" s="17">
        <v>148408</v>
      </c>
      <c r="D22" s="19" t="s">
        <v>17</v>
      </c>
      <c r="E22" s="19" t="str">
        <f t="shared" si="5"/>
        <v>148408,</v>
      </c>
      <c r="F22" s="9" t="s">
        <v>90</v>
      </c>
      <c r="G22" s="60" t="s">
        <v>91</v>
      </c>
      <c r="H22" s="17" t="s">
        <v>92</v>
      </c>
      <c r="I22" s="9" t="s">
        <v>21</v>
      </c>
      <c r="J22" s="7">
        <v>5.43</v>
      </c>
      <c r="K22" s="7">
        <v>28.5</v>
      </c>
      <c r="L22" s="80">
        <f t="shared" si="1"/>
        <v>0.809473684210526</v>
      </c>
      <c r="M22" s="28">
        <v>0.05</v>
      </c>
      <c r="N22" s="79">
        <f t="shared" si="6"/>
        <v>1.425</v>
      </c>
      <c r="O22" s="28"/>
      <c r="P22" s="29"/>
      <c r="Q22" s="29"/>
      <c r="R22" s="29"/>
      <c r="S22" s="28"/>
      <c r="T22" s="87"/>
    </row>
    <row r="23" customHeight="1" spans="1:20">
      <c r="A23" s="17">
        <v>19</v>
      </c>
      <c r="B23" s="9"/>
      <c r="C23" s="17">
        <v>131588</v>
      </c>
      <c r="D23" s="19" t="s">
        <v>17</v>
      </c>
      <c r="E23" s="19" t="str">
        <f t="shared" si="5"/>
        <v>131588,</v>
      </c>
      <c r="F23" s="9" t="s">
        <v>93</v>
      </c>
      <c r="G23" s="60" t="s">
        <v>91</v>
      </c>
      <c r="H23" s="17" t="s">
        <v>94</v>
      </c>
      <c r="I23" s="9" t="s">
        <v>21</v>
      </c>
      <c r="J23" s="7">
        <v>4.07</v>
      </c>
      <c r="K23" s="7">
        <v>21</v>
      </c>
      <c r="L23" s="80">
        <f t="shared" si="1"/>
        <v>0.806190476190476</v>
      </c>
      <c r="M23" s="28">
        <v>0.05</v>
      </c>
      <c r="N23" s="79">
        <f t="shared" si="6"/>
        <v>1.05</v>
      </c>
      <c r="O23" s="28"/>
      <c r="P23" s="29"/>
      <c r="Q23" s="29"/>
      <c r="R23" s="29"/>
      <c r="S23" s="28"/>
      <c r="T23" s="87"/>
    </row>
    <row r="24" customHeight="1" spans="1:20">
      <c r="A24" s="17">
        <v>20</v>
      </c>
      <c r="B24" s="9"/>
      <c r="C24" s="17">
        <v>171872</v>
      </c>
      <c r="D24" s="19" t="s">
        <v>17</v>
      </c>
      <c r="E24" s="19" t="str">
        <f t="shared" si="5"/>
        <v>171872,</v>
      </c>
      <c r="F24" s="9" t="s">
        <v>95</v>
      </c>
      <c r="G24" s="60" t="s">
        <v>96</v>
      </c>
      <c r="H24" s="17" t="s">
        <v>97</v>
      </c>
      <c r="I24" s="9" t="s">
        <v>21</v>
      </c>
      <c r="J24" s="7">
        <v>8.32</v>
      </c>
      <c r="K24" s="7">
        <v>26.9</v>
      </c>
      <c r="L24" s="80">
        <f t="shared" si="1"/>
        <v>0.690706319702602</v>
      </c>
      <c r="M24" s="28">
        <v>0.05</v>
      </c>
      <c r="N24" s="79">
        <f t="shared" si="6"/>
        <v>1.345</v>
      </c>
      <c r="O24" s="28"/>
      <c r="P24" s="29"/>
      <c r="Q24" s="29"/>
      <c r="R24" s="29"/>
      <c r="S24" s="28"/>
      <c r="T24" s="87"/>
    </row>
    <row r="25" customHeight="1" spans="1:20">
      <c r="A25" s="17">
        <v>21</v>
      </c>
      <c r="B25" s="9"/>
      <c r="C25" s="17">
        <v>1466</v>
      </c>
      <c r="D25" s="19" t="s">
        <v>17</v>
      </c>
      <c r="E25" s="19" t="str">
        <f t="shared" si="5"/>
        <v>1466,</v>
      </c>
      <c r="F25" s="9" t="s">
        <v>98</v>
      </c>
      <c r="G25" s="60" t="s">
        <v>99</v>
      </c>
      <c r="H25" s="17" t="s">
        <v>100</v>
      </c>
      <c r="I25" s="9" t="s">
        <v>21</v>
      </c>
      <c r="J25" s="7">
        <v>6</v>
      </c>
      <c r="K25" s="7">
        <v>19.8</v>
      </c>
      <c r="L25" s="80">
        <f t="shared" si="1"/>
        <v>0.696969696969697</v>
      </c>
      <c r="M25" s="28">
        <v>0.05</v>
      </c>
      <c r="N25" s="79">
        <f t="shared" si="6"/>
        <v>0.99</v>
      </c>
      <c r="O25" s="28"/>
      <c r="P25" s="29"/>
      <c r="Q25" s="29"/>
      <c r="R25" s="29"/>
      <c r="S25" s="28"/>
      <c r="T25" s="87"/>
    </row>
    <row r="26" customHeight="1" spans="1:20">
      <c r="A26" s="17">
        <v>22</v>
      </c>
      <c r="B26" s="9"/>
      <c r="C26" s="17">
        <v>39476</v>
      </c>
      <c r="D26" s="19" t="s">
        <v>17</v>
      </c>
      <c r="E26" s="19" t="str">
        <f t="shared" si="5"/>
        <v>39476,</v>
      </c>
      <c r="F26" s="9" t="s">
        <v>101</v>
      </c>
      <c r="G26" s="60" t="s">
        <v>102</v>
      </c>
      <c r="H26" s="17" t="s">
        <v>103</v>
      </c>
      <c r="I26" s="9" t="s">
        <v>30</v>
      </c>
      <c r="J26" s="7">
        <v>8.9</v>
      </c>
      <c r="K26" s="7">
        <v>22</v>
      </c>
      <c r="L26" s="42">
        <f t="shared" si="1"/>
        <v>0.595454545454545</v>
      </c>
      <c r="M26" s="28">
        <v>0.04</v>
      </c>
      <c r="N26" s="79">
        <f t="shared" si="6"/>
        <v>0.88</v>
      </c>
      <c r="O26" s="28"/>
      <c r="P26" s="29"/>
      <c r="Q26" s="29"/>
      <c r="R26" s="29"/>
      <c r="S26" s="28"/>
      <c r="T26" s="87"/>
    </row>
    <row r="27" customHeight="1" spans="1:20">
      <c r="A27" s="17">
        <v>23</v>
      </c>
      <c r="B27" s="9"/>
      <c r="C27" s="17">
        <v>108018</v>
      </c>
      <c r="D27" s="19" t="s">
        <v>17</v>
      </c>
      <c r="E27" s="19" t="str">
        <f t="shared" si="5"/>
        <v>108018,</v>
      </c>
      <c r="F27" s="9" t="s">
        <v>104</v>
      </c>
      <c r="G27" s="60" t="s">
        <v>105</v>
      </c>
      <c r="H27" s="17" t="s">
        <v>106</v>
      </c>
      <c r="I27" s="9" t="s">
        <v>21</v>
      </c>
      <c r="J27" s="7">
        <v>7.21</v>
      </c>
      <c r="K27" s="7">
        <v>27</v>
      </c>
      <c r="L27" s="80">
        <f t="shared" si="1"/>
        <v>0.732962962962963</v>
      </c>
      <c r="M27" s="28">
        <v>0.05</v>
      </c>
      <c r="N27" s="79">
        <f t="shared" si="6"/>
        <v>1.35</v>
      </c>
      <c r="O27" s="28"/>
      <c r="P27" s="29"/>
      <c r="Q27" s="29"/>
      <c r="R27" s="29"/>
      <c r="S27" s="28"/>
      <c r="T27" s="87"/>
    </row>
    <row r="28" customHeight="1" spans="1:20">
      <c r="A28" s="17">
        <v>24</v>
      </c>
      <c r="B28" s="9"/>
      <c r="C28" s="7">
        <v>117684</v>
      </c>
      <c r="D28" s="19" t="s">
        <v>17</v>
      </c>
      <c r="E28" s="19" t="str">
        <f t="shared" si="5"/>
        <v>117684,</v>
      </c>
      <c r="F28" s="7" t="s">
        <v>107</v>
      </c>
      <c r="G28" s="62" t="s">
        <v>108</v>
      </c>
      <c r="H28" s="7" t="s">
        <v>109</v>
      </c>
      <c r="I28" s="9" t="s">
        <v>21</v>
      </c>
      <c r="J28" s="7">
        <v>20.67</v>
      </c>
      <c r="K28" s="7">
        <v>68.9</v>
      </c>
      <c r="L28" s="80">
        <f t="shared" si="1"/>
        <v>0.7</v>
      </c>
      <c r="M28" s="28">
        <v>0.05</v>
      </c>
      <c r="N28" s="79">
        <f t="shared" si="6"/>
        <v>3.445</v>
      </c>
      <c r="O28" s="28"/>
      <c r="P28" s="29"/>
      <c r="Q28" s="29"/>
      <c r="R28" s="29"/>
      <c r="S28" s="28"/>
      <c r="T28" s="87"/>
    </row>
    <row r="29" s="53" customFormat="1" customHeight="1" spans="1:20">
      <c r="A29" s="63"/>
      <c r="B29" s="6"/>
      <c r="C29" s="65"/>
      <c r="D29" s="66"/>
      <c r="E29" s="66"/>
      <c r="F29" s="65"/>
      <c r="G29" s="67"/>
      <c r="H29" s="65"/>
      <c r="I29" s="6"/>
      <c r="J29" s="65">
        <f>SUM(J18:J28)</f>
        <v>88.06</v>
      </c>
      <c r="K29" s="65">
        <f>SUM(K18:K28)</f>
        <v>299.7</v>
      </c>
      <c r="L29" s="86">
        <f t="shared" si="1"/>
        <v>0.706172839506173</v>
      </c>
      <c r="M29" s="83"/>
      <c r="N29" s="85"/>
      <c r="O29" s="83"/>
      <c r="P29" s="83"/>
      <c r="Q29" s="83"/>
      <c r="R29" s="83"/>
      <c r="S29" s="83"/>
      <c r="T29" s="88"/>
    </row>
    <row r="30" customHeight="1" spans="1:20">
      <c r="A30" s="17">
        <v>25</v>
      </c>
      <c r="B30" s="57" t="s">
        <v>110</v>
      </c>
      <c r="C30" s="58">
        <v>148955</v>
      </c>
      <c r="D30" s="19" t="s">
        <v>17</v>
      </c>
      <c r="E30" s="19" t="str">
        <f t="shared" ref="E30:E35" si="7">C30&amp;D30</f>
        <v>148955,</v>
      </c>
      <c r="F30" s="58" t="s">
        <v>111</v>
      </c>
      <c r="G30" s="59" t="s">
        <v>112</v>
      </c>
      <c r="H30" s="58" t="s">
        <v>113</v>
      </c>
      <c r="I30" s="9" t="s">
        <v>21</v>
      </c>
      <c r="J30" s="7">
        <v>120</v>
      </c>
      <c r="K30" s="7">
        <v>198</v>
      </c>
      <c r="L30" s="42">
        <f t="shared" si="1"/>
        <v>0.393939393939394</v>
      </c>
      <c r="M30" s="28">
        <v>0.03</v>
      </c>
      <c r="N30" s="79">
        <f t="shared" ref="N30:N35" si="8">K30*M30</f>
        <v>5.94</v>
      </c>
      <c r="O30" s="28"/>
      <c r="P30" s="28" t="s">
        <v>114</v>
      </c>
      <c r="Q30" s="28"/>
      <c r="R30" s="28"/>
      <c r="S30" s="28"/>
      <c r="T30" s="87" t="s">
        <v>115</v>
      </c>
    </row>
    <row r="31" customHeight="1" spans="1:20">
      <c r="A31" s="17">
        <v>26</v>
      </c>
      <c r="B31" s="57"/>
      <c r="C31" s="58">
        <v>1454</v>
      </c>
      <c r="D31" s="19" t="s">
        <v>17</v>
      </c>
      <c r="E31" s="19" t="str">
        <f t="shared" si="7"/>
        <v>1454,</v>
      </c>
      <c r="F31" s="58" t="s">
        <v>116</v>
      </c>
      <c r="G31" s="69" t="s">
        <v>117</v>
      </c>
      <c r="H31" s="58" t="s">
        <v>118</v>
      </c>
      <c r="I31" s="9" t="s">
        <v>21</v>
      </c>
      <c r="J31" s="7">
        <v>385</v>
      </c>
      <c r="K31" s="7">
        <v>520</v>
      </c>
      <c r="L31" s="42">
        <f t="shared" si="1"/>
        <v>0.259615384615385</v>
      </c>
      <c r="M31" s="28">
        <v>0.02</v>
      </c>
      <c r="N31" s="79">
        <f t="shared" si="8"/>
        <v>10.4</v>
      </c>
      <c r="O31" s="28"/>
      <c r="P31" s="28"/>
      <c r="Q31" s="28"/>
      <c r="R31" s="28"/>
      <c r="S31" s="28"/>
      <c r="T31" s="87" t="s">
        <v>119</v>
      </c>
    </row>
    <row r="32" s="53" customFormat="1" customHeight="1" spans="1:20">
      <c r="A32" s="63"/>
      <c r="B32" s="70"/>
      <c r="C32" s="71"/>
      <c r="D32" s="66"/>
      <c r="E32" s="66"/>
      <c r="F32" s="71"/>
      <c r="G32" s="72"/>
      <c r="H32" s="71"/>
      <c r="I32" s="6"/>
      <c r="J32" s="65">
        <f>SUM(J30:J31)</f>
        <v>505</v>
      </c>
      <c r="K32" s="65">
        <f>SUM(K30:K31)</f>
        <v>718</v>
      </c>
      <c r="L32" s="82">
        <f t="shared" si="1"/>
        <v>0.296657381615599</v>
      </c>
      <c r="M32" s="83"/>
      <c r="N32" s="85"/>
      <c r="O32" s="83"/>
      <c r="P32" s="83"/>
      <c r="Q32" s="83"/>
      <c r="R32" s="83"/>
      <c r="S32" s="83"/>
      <c r="T32" s="88"/>
    </row>
    <row r="33" customHeight="1" spans="1:20">
      <c r="A33" s="17">
        <v>27</v>
      </c>
      <c r="B33" s="9" t="s">
        <v>120</v>
      </c>
      <c r="C33" s="18">
        <v>63764</v>
      </c>
      <c r="D33" s="19" t="s">
        <v>17</v>
      </c>
      <c r="E33" s="19" t="str">
        <f t="shared" si="7"/>
        <v>63764,</v>
      </c>
      <c r="F33" s="18" t="s">
        <v>121</v>
      </c>
      <c r="G33" s="73" t="s">
        <v>122</v>
      </c>
      <c r="H33" s="18" t="s">
        <v>123</v>
      </c>
      <c r="I33" s="9" t="s">
        <v>21</v>
      </c>
      <c r="J33" s="7">
        <v>99.66</v>
      </c>
      <c r="K33" s="7">
        <v>135</v>
      </c>
      <c r="L33" s="42">
        <f t="shared" si="1"/>
        <v>0.261777777777778</v>
      </c>
      <c r="M33" s="28">
        <v>0.02</v>
      </c>
      <c r="N33" s="79">
        <f t="shared" si="8"/>
        <v>2.7</v>
      </c>
      <c r="O33" s="28"/>
      <c r="P33" s="29" t="s">
        <v>124</v>
      </c>
      <c r="Q33" s="29" t="s">
        <v>125</v>
      </c>
      <c r="R33" s="29" t="s">
        <v>126</v>
      </c>
      <c r="S33" s="28">
        <v>0.02</v>
      </c>
      <c r="T33" s="87"/>
    </row>
    <row r="34" customHeight="1" spans="1:20">
      <c r="A34" s="17">
        <v>28</v>
      </c>
      <c r="B34" s="9"/>
      <c r="C34" s="17">
        <v>69172</v>
      </c>
      <c r="D34" s="19" t="s">
        <v>17</v>
      </c>
      <c r="E34" s="19" t="str">
        <f t="shared" si="7"/>
        <v>69172,</v>
      </c>
      <c r="F34" s="9" t="s">
        <v>127</v>
      </c>
      <c r="G34" s="60" t="s">
        <v>128</v>
      </c>
      <c r="H34" s="17" t="s">
        <v>129</v>
      </c>
      <c r="I34" s="9" t="s">
        <v>21</v>
      </c>
      <c r="J34" s="7">
        <v>13.5</v>
      </c>
      <c r="K34" s="7">
        <v>45.8</v>
      </c>
      <c r="L34" s="80">
        <f t="shared" si="1"/>
        <v>0.705240174672489</v>
      </c>
      <c r="M34" s="28">
        <v>0.05</v>
      </c>
      <c r="N34" s="79">
        <f t="shared" si="8"/>
        <v>2.29</v>
      </c>
      <c r="O34" s="28"/>
      <c r="P34" s="29"/>
      <c r="Q34" s="29"/>
      <c r="R34" s="29"/>
      <c r="S34" s="28"/>
      <c r="T34" s="87"/>
    </row>
    <row r="35" customHeight="1" spans="1:20">
      <c r="A35" s="17">
        <v>29</v>
      </c>
      <c r="B35" s="9"/>
      <c r="C35" s="17">
        <v>65506</v>
      </c>
      <c r="D35" s="19" t="s">
        <v>17</v>
      </c>
      <c r="E35" s="19" t="str">
        <f t="shared" si="7"/>
        <v>65506,</v>
      </c>
      <c r="F35" s="9" t="s">
        <v>130</v>
      </c>
      <c r="G35" s="60" t="s">
        <v>131</v>
      </c>
      <c r="H35" s="17" t="s">
        <v>132</v>
      </c>
      <c r="I35" s="9" t="s">
        <v>21</v>
      </c>
      <c r="J35" s="7">
        <v>11.8</v>
      </c>
      <c r="K35" s="7">
        <v>32</v>
      </c>
      <c r="L35" s="80">
        <f t="shared" si="1"/>
        <v>0.63125</v>
      </c>
      <c r="M35" s="28">
        <v>0.05</v>
      </c>
      <c r="N35" s="79">
        <f t="shared" si="8"/>
        <v>1.6</v>
      </c>
      <c r="O35" s="28"/>
      <c r="P35" s="29"/>
      <c r="Q35" s="29"/>
      <c r="R35" s="29"/>
      <c r="S35" s="28"/>
      <c r="T35" s="87" t="s">
        <v>133</v>
      </c>
    </row>
    <row r="36" s="53" customFormat="1" customHeight="1" spans="1:20">
      <c r="A36" s="63"/>
      <c r="B36" s="6"/>
      <c r="C36" s="63"/>
      <c r="D36" s="66"/>
      <c r="E36" s="66"/>
      <c r="F36" s="6"/>
      <c r="G36" s="68"/>
      <c r="H36" s="63"/>
      <c r="I36" s="6"/>
      <c r="J36" s="65">
        <f>SUM(J33:J35)</f>
        <v>124.96</v>
      </c>
      <c r="K36" s="65">
        <f>SUM(K33:K35)</f>
        <v>212.8</v>
      </c>
      <c r="L36" s="86">
        <f t="shared" si="1"/>
        <v>0.412781954887218</v>
      </c>
      <c r="M36" s="83"/>
      <c r="N36" s="85"/>
      <c r="O36" s="83"/>
      <c r="P36" s="83"/>
      <c r="Q36" s="83"/>
      <c r="R36" s="83"/>
      <c r="S36" s="83"/>
      <c r="T36" s="88"/>
    </row>
    <row r="37" customHeight="1" spans="1:20">
      <c r="A37" s="17">
        <v>30</v>
      </c>
      <c r="B37" s="9" t="s">
        <v>134</v>
      </c>
      <c r="C37" s="17">
        <v>153885</v>
      </c>
      <c r="D37" s="19" t="s">
        <v>17</v>
      </c>
      <c r="E37" s="19" t="str">
        <f t="shared" ref="E37:E41" si="9">C37&amp;D37</f>
        <v>153885,</v>
      </c>
      <c r="F37" s="9" t="s">
        <v>135</v>
      </c>
      <c r="G37" s="60" t="s">
        <v>136</v>
      </c>
      <c r="H37" s="17" t="s">
        <v>137</v>
      </c>
      <c r="I37" s="9" t="s">
        <v>21</v>
      </c>
      <c r="J37" s="7">
        <v>9</v>
      </c>
      <c r="K37" s="7">
        <v>36</v>
      </c>
      <c r="L37" s="80">
        <f t="shared" si="1"/>
        <v>0.75</v>
      </c>
      <c r="M37" s="28">
        <v>0.15</v>
      </c>
      <c r="N37" s="79">
        <f t="shared" ref="N37:N41" si="10">K37*M37</f>
        <v>5.4</v>
      </c>
      <c r="O37" s="28"/>
      <c r="P37" s="29" t="s">
        <v>138</v>
      </c>
      <c r="Q37" s="29" t="s">
        <v>139</v>
      </c>
      <c r="R37" s="29" t="s">
        <v>140</v>
      </c>
      <c r="S37" s="28">
        <v>0.15</v>
      </c>
      <c r="T37" s="87"/>
    </row>
    <row r="38" customHeight="1" spans="1:20">
      <c r="A38" s="17">
        <v>31</v>
      </c>
      <c r="B38" s="9"/>
      <c r="C38" s="17">
        <v>177390</v>
      </c>
      <c r="D38" s="19" t="s">
        <v>17</v>
      </c>
      <c r="E38" s="19" t="str">
        <f t="shared" si="9"/>
        <v>177390,</v>
      </c>
      <c r="F38" s="9" t="s">
        <v>141</v>
      </c>
      <c r="G38" s="60" t="s">
        <v>136</v>
      </c>
      <c r="H38" s="17" t="s">
        <v>142</v>
      </c>
      <c r="I38" s="9" t="s">
        <v>21</v>
      </c>
      <c r="J38" s="7">
        <v>8.2</v>
      </c>
      <c r="K38" s="7">
        <v>35</v>
      </c>
      <c r="L38" s="80">
        <f t="shared" si="1"/>
        <v>0.765714285714286</v>
      </c>
      <c r="M38" s="28">
        <v>0.15</v>
      </c>
      <c r="N38" s="79">
        <f t="shared" si="10"/>
        <v>5.25</v>
      </c>
      <c r="O38" s="28"/>
      <c r="P38" s="29"/>
      <c r="Q38" s="29"/>
      <c r="R38" s="29"/>
      <c r="S38" s="28"/>
      <c r="T38" s="87"/>
    </row>
    <row r="39" customHeight="1" spans="1:20">
      <c r="A39" s="17">
        <v>32</v>
      </c>
      <c r="B39" s="9"/>
      <c r="C39" s="17">
        <v>117370</v>
      </c>
      <c r="D39" s="19" t="s">
        <v>17</v>
      </c>
      <c r="E39" s="19" t="str">
        <f t="shared" si="9"/>
        <v>117370,</v>
      </c>
      <c r="F39" s="9" t="s">
        <v>143</v>
      </c>
      <c r="G39" s="60" t="s">
        <v>136</v>
      </c>
      <c r="H39" s="17" t="s">
        <v>144</v>
      </c>
      <c r="I39" s="9" t="s">
        <v>21</v>
      </c>
      <c r="J39" s="7">
        <v>16</v>
      </c>
      <c r="K39" s="7">
        <v>65</v>
      </c>
      <c r="L39" s="80">
        <f t="shared" si="1"/>
        <v>0.753846153846154</v>
      </c>
      <c r="M39" s="28">
        <v>0.15</v>
      </c>
      <c r="N39" s="79">
        <f t="shared" si="10"/>
        <v>9.75</v>
      </c>
      <c r="O39" s="28"/>
      <c r="P39" s="29"/>
      <c r="Q39" s="29"/>
      <c r="R39" s="29"/>
      <c r="S39" s="28"/>
      <c r="T39" s="87"/>
    </row>
    <row r="40" customHeight="1" spans="1:20">
      <c r="A40" s="17">
        <v>33</v>
      </c>
      <c r="B40" s="9"/>
      <c r="C40" s="17">
        <v>105230</v>
      </c>
      <c r="D40" s="19" t="s">
        <v>17</v>
      </c>
      <c r="E40" s="19" t="str">
        <f t="shared" si="9"/>
        <v>105230,</v>
      </c>
      <c r="F40" s="9" t="s">
        <v>145</v>
      </c>
      <c r="G40" s="60" t="s">
        <v>136</v>
      </c>
      <c r="H40" s="17" t="s">
        <v>146</v>
      </c>
      <c r="I40" s="9" t="s">
        <v>30</v>
      </c>
      <c r="J40" s="7">
        <v>21</v>
      </c>
      <c r="K40" s="7">
        <v>88</v>
      </c>
      <c r="L40" s="80">
        <f t="shared" si="1"/>
        <v>0.761363636363636</v>
      </c>
      <c r="M40" s="28">
        <v>0.15</v>
      </c>
      <c r="N40" s="79">
        <f t="shared" si="10"/>
        <v>13.2</v>
      </c>
      <c r="O40" s="28"/>
      <c r="P40" s="29"/>
      <c r="Q40" s="29"/>
      <c r="R40" s="29"/>
      <c r="S40" s="28"/>
      <c r="T40" s="87"/>
    </row>
    <row r="41" customHeight="1" spans="1:20">
      <c r="A41" s="17">
        <v>34</v>
      </c>
      <c r="B41" s="9"/>
      <c r="C41" s="17">
        <v>117371</v>
      </c>
      <c r="D41" s="19" t="s">
        <v>17</v>
      </c>
      <c r="E41" s="19" t="str">
        <f t="shared" si="9"/>
        <v>117371,</v>
      </c>
      <c r="F41" s="9" t="s">
        <v>147</v>
      </c>
      <c r="G41" s="60" t="s">
        <v>136</v>
      </c>
      <c r="H41" s="17" t="s">
        <v>148</v>
      </c>
      <c r="I41" s="9" t="s">
        <v>21</v>
      </c>
      <c r="J41" s="7">
        <v>13.5</v>
      </c>
      <c r="K41" s="7">
        <v>55</v>
      </c>
      <c r="L41" s="80">
        <f t="shared" si="1"/>
        <v>0.754545454545455</v>
      </c>
      <c r="M41" s="28">
        <v>0.15</v>
      </c>
      <c r="N41" s="79">
        <f t="shared" si="10"/>
        <v>8.25</v>
      </c>
      <c r="O41" s="28"/>
      <c r="P41" s="29"/>
      <c r="Q41" s="29"/>
      <c r="R41" s="29"/>
      <c r="S41" s="28"/>
      <c r="T41" s="87"/>
    </row>
    <row r="42" s="53" customFormat="1" customHeight="1" spans="1:20">
      <c r="A42" s="63"/>
      <c r="B42" s="6"/>
      <c r="C42" s="63"/>
      <c r="D42" s="66"/>
      <c r="E42" s="66"/>
      <c r="F42" s="6"/>
      <c r="G42" s="68"/>
      <c r="H42" s="63"/>
      <c r="I42" s="6"/>
      <c r="J42" s="65">
        <f>SUM(J37:J41)</f>
        <v>67.7</v>
      </c>
      <c r="K42" s="65">
        <f>SUM(K37:K41)</f>
        <v>279</v>
      </c>
      <c r="L42" s="86">
        <f t="shared" si="1"/>
        <v>0.757347670250896</v>
      </c>
      <c r="M42" s="83"/>
      <c r="N42" s="85"/>
      <c r="O42" s="83"/>
      <c r="P42" s="83"/>
      <c r="Q42" s="83"/>
      <c r="R42" s="83"/>
      <c r="S42" s="83"/>
      <c r="T42" s="88"/>
    </row>
    <row r="43" customHeight="1" spans="1:20">
      <c r="A43" s="17">
        <v>35</v>
      </c>
      <c r="B43" s="74" t="s">
        <v>149</v>
      </c>
      <c r="C43" s="75">
        <v>39103</v>
      </c>
      <c r="D43" s="19" t="s">
        <v>17</v>
      </c>
      <c r="E43" s="19" t="str">
        <f t="shared" ref="E43:E45" si="11">C43&amp;D43</f>
        <v>39103,</v>
      </c>
      <c r="F43" s="75" t="s">
        <v>150</v>
      </c>
      <c r="G43" s="76" t="s">
        <v>151</v>
      </c>
      <c r="H43" s="75" t="s">
        <v>152</v>
      </c>
      <c r="I43" s="9" t="s">
        <v>21</v>
      </c>
      <c r="J43" s="7">
        <v>42</v>
      </c>
      <c r="K43" s="7">
        <v>69</v>
      </c>
      <c r="L43" s="42">
        <f t="shared" si="1"/>
        <v>0.391304347826087</v>
      </c>
      <c r="M43" s="28">
        <v>0.03</v>
      </c>
      <c r="N43" s="79">
        <f t="shared" ref="N43:N45" si="12">K43*M43</f>
        <v>2.07</v>
      </c>
      <c r="O43" s="28"/>
      <c r="P43" s="29" t="s">
        <v>153</v>
      </c>
      <c r="Q43" s="29" t="s">
        <v>154</v>
      </c>
      <c r="R43" s="29" t="s">
        <v>155</v>
      </c>
      <c r="S43" s="28">
        <v>0.02</v>
      </c>
      <c r="T43" s="87"/>
    </row>
    <row r="44" customHeight="1" spans="1:20">
      <c r="A44" s="17">
        <v>36</v>
      </c>
      <c r="B44" s="74"/>
      <c r="C44" s="75">
        <v>183439</v>
      </c>
      <c r="D44" s="19" t="s">
        <v>17</v>
      </c>
      <c r="E44" s="19" t="str">
        <f t="shared" si="11"/>
        <v>183439,</v>
      </c>
      <c r="F44" s="75" t="s">
        <v>156</v>
      </c>
      <c r="G44" s="76" t="s">
        <v>157</v>
      </c>
      <c r="H44" s="75" t="s">
        <v>158</v>
      </c>
      <c r="I44" s="9" t="s">
        <v>21</v>
      </c>
      <c r="J44" s="7">
        <v>56</v>
      </c>
      <c r="K44" s="7">
        <v>112</v>
      </c>
      <c r="L44" s="80">
        <f t="shared" si="1"/>
        <v>0.5</v>
      </c>
      <c r="M44" s="28">
        <v>0.03</v>
      </c>
      <c r="N44" s="79">
        <f t="shared" si="12"/>
        <v>3.36</v>
      </c>
      <c r="O44" s="28"/>
      <c r="P44" s="29"/>
      <c r="Q44" s="29"/>
      <c r="R44" s="29"/>
      <c r="S44" s="28"/>
      <c r="T44" s="87"/>
    </row>
    <row r="45" customHeight="1" spans="1:20">
      <c r="A45" s="17">
        <v>37</v>
      </c>
      <c r="B45" s="74"/>
      <c r="C45" s="75">
        <v>174232</v>
      </c>
      <c r="D45" s="19" t="s">
        <v>17</v>
      </c>
      <c r="E45" s="19" t="str">
        <f t="shared" si="11"/>
        <v>174232,</v>
      </c>
      <c r="F45" s="77" t="s">
        <v>150</v>
      </c>
      <c r="G45" s="76" t="s">
        <v>151</v>
      </c>
      <c r="H45" s="75" t="s">
        <v>159</v>
      </c>
      <c r="I45" s="9" t="s">
        <v>21</v>
      </c>
      <c r="J45" s="7">
        <v>84</v>
      </c>
      <c r="K45" s="7">
        <v>138</v>
      </c>
      <c r="L45" s="42">
        <f t="shared" si="1"/>
        <v>0.391304347826087</v>
      </c>
      <c r="M45" s="28">
        <v>0.03</v>
      </c>
      <c r="N45" s="79">
        <f t="shared" si="12"/>
        <v>4.14</v>
      </c>
      <c r="O45" s="28"/>
      <c r="P45" s="29"/>
      <c r="Q45" s="29"/>
      <c r="R45" s="29"/>
      <c r="S45" s="28"/>
      <c r="T45" s="87"/>
    </row>
    <row r="46" s="53" customFormat="1" customHeight="1" spans="1:20">
      <c r="A46" s="78"/>
      <c r="B46" s="65"/>
      <c r="C46" s="78"/>
      <c r="D46" s="78"/>
      <c r="E46" s="78"/>
      <c r="F46" s="67"/>
      <c r="G46" s="67"/>
      <c r="H46" s="78"/>
      <c r="I46" s="78"/>
      <c r="J46" s="78">
        <f>SUM(J43:J45)</f>
        <v>182</v>
      </c>
      <c r="K46" s="78">
        <f>SUM(K43:K45)</f>
        <v>319</v>
      </c>
      <c r="L46" s="82">
        <f t="shared" si="1"/>
        <v>0.429467084639498</v>
      </c>
      <c r="M46" s="78"/>
      <c r="N46" s="78"/>
      <c r="O46" s="65"/>
      <c r="P46" s="65"/>
      <c r="Q46" s="78"/>
      <c r="R46" s="78"/>
      <c r="S46" s="78"/>
      <c r="T46" s="88"/>
    </row>
  </sheetData>
  <mergeCells count="38">
    <mergeCell ref="P1:R1"/>
    <mergeCell ref="B3:B9"/>
    <mergeCell ref="B11:B12"/>
    <mergeCell ref="B14:B16"/>
    <mergeCell ref="B18:B28"/>
    <mergeCell ref="B30:B31"/>
    <mergeCell ref="B33:B35"/>
    <mergeCell ref="B37:B41"/>
    <mergeCell ref="B43:B45"/>
    <mergeCell ref="P2:P9"/>
    <mergeCell ref="P11:P12"/>
    <mergeCell ref="P14:P16"/>
    <mergeCell ref="P18:P28"/>
    <mergeCell ref="P33:P35"/>
    <mergeCell ref="P37:P41"/>
    <mergeCell ref="P43:P45"/>
    <mergeCell ref="Q2:Q9"/>
    <mergeCell ref="Q11:Q12"/>
    <mergeCell ref="Q14:Q16"/>
    <mergeCell ref="Q18:Q28"/>
    <mergeCell ref="Q33:Q35"/>
    <mergeCell ref="Q37:Q41"/>
    <mergeCell ref="Q43:Q45"/>
    <mergeCell ref="R2:R9"/>
    <mergeCell ref="R11:R12"/>
    <mergeCell ref="R14:R16"/>
    <mergeCell ref="R18:R28"/>
    <mergeCell ref="R33:R35"/>
    <mergeCell ref="R37:R41"/>
    <mergeCell ref="R43:R45"/>
    <mergeCell ref="S2:S9"/>
    <mergeCell ref="S11:S12"/>
    <mergeCell ref="S14:S16"/>
    <mergeCell ref="S18:S28"/>
    <mergeCell ref="S33:S35"/>
    <mergeCell ref="S37:S41"/>
    <mergeCell ref="S43:S45"/>
    <mergeCell ref="P30:S31"/>
  </mergeCells>
  <pageMargins left="0.118055555555556" right="0.118055555555556" top="0.196527777777778" bottom="0.196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115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K15" sqref="K15"/>
    </sheetView>
  </sheetViews>
  <sheetFormatPr defaultColWidth="9" defaultRowHeight="13.5"/>
  <cols>
    <col min="1" max="1" width="5.125" style="1" customWidth="1"/>
    <col min="2" max="2" width="6.5" style="2" customWidth="1"/>
    <col min="3" max="3" width="29.5" style="3" customWidth="1"/>
    <col min="4" max="4" width="10.625" style="3" customWidth="1"/>
    <col min="5" max="9" width="10.125" style="13" customWidth="1"/>
    <col min="10" max="10" width="9.625" style="5" customWidth="1"/>
    <col min="11" max="11" width="13.125" style="5" customWidth="1"/>
    <col min="12" max="25" width="16.625" style="5" customWidth="1"/>
    <col min="26" max="26" width="15.375" style="5" customWidth="1"/>
    <col min="27" max="32" width="10.875" customWidth="1"/>
    <col min="33" max="33" width="15.5" customWidth="1"/>
    <col min="35" max="35" width="9" style="5"/>
    <col min="36" max="36" width="10.375" style="5"/>
    <col min="37" max="37" width="12.625" style="5"/>
    <col min="38" max="38" width="11.5"/>
    <col min="39" max="39" width="16.125" style="5" customWidth="1"/>
    <col min="41" max="41" width="10.375"/>
    <col min="42" max="42" width="12.625"/>
    <col min="44" max="44" width="12.125" style="5" customWidth="1"/>
    <col min="45" max="45" width="12.625" style="5" hidden="1" customWidth="1"/>
    <col min="46" max="46" width="12.625" customWidth="1"/>
  </cols>
  <sheetData>
    <row r="1" ht="43" customHeight="1" spans="1:47">
      <c r="A1" s="6" t="s">
        <v>160</v>
      </c>
      <c r="B1" s="6" t="s">
        <v>161</v>
      </c>
      <c r="C1" s="6" t="s">
        <v>162</v>
      </c>
      <c r="D1" s="6" t="s">
        <v>163</v>
      </c>
      <c r="E1" s="36" t="s">
        <v>164</v>
      </c>
      <c r="F1" s="36" t="s">
        <v>165</v>
      </c>
      <c r="G1" s="37" t="s">
        <v>166</v>
      </c>
      <c r="H1" s="36" t="s">
        <v>167</v>
      </c>
      <c r="I1" s="36" t="s">
        <v>168</v>
      </c>
      <c r="J1" s="36" t="s">
        <v>169</v>
      </c>
      <c r="K1" s="40" t="s">
        <v>170</v>
      </c>
      <c r="L1" s="41" t="s">
        <v>171</v>
      </c>
      <c r="M1" s="41" t="s">
        <v>172</v>
      </c>
      <c r="N1" s="41" t="s">
        <v>173</v>
      </c>
      <c r="O1" s="41" t="s">
        <v>174</v>
      </c>
      <c r="P1" s="41" t="s">
        <v>170</v>
      </c>
      <c r="Q1" s="46" t="s">
        <v>61</v>
      </c>
      <c r="R1" s="46" t="s">
        <v>175</v>
      </c>
      <c r="S1" s="46" t="s">
        <v>176</v>
      </c>
      <c r="T1" s="46" t="s">
        <v>174</v>
      </c>
      <c r="U1" s="46" t="s">
        <v>170</v>
      </c>
      <c r="V1" s="8" t="s">
        <v>177</v>
      </c>
      <c r="W1" s="8" t="s">
        <v>172</v>
      </c>
      <c r="X1" s="8" t="s">
        <v>173</v>
      </c>
      <c r="Y1" s="8" t="s">
        <v>174</v>
      </c>
      <c r="Z1" s="8" t="s">
        <v>170</v>
      </c>
      <c r="AA1" s="41" t="s">
        <v>178</v>
      </c>
      <c r="AB1" s="47" t="s">
        <v>179</v>
      </c>
      <c r="AC1" s="47" t="s">
        <v>180</v>
      </c>
      <c r="AD1" s="47" t="s">
        <v>181</v>
      </c>
      <c r="AE1" s="41" t="s">
        <v>182</v>
      </c>
      <c r="AF1" s="41" t="s">
        <v>174</v>
      </c>
      <c r="AG1" s="41" t="s">
        <v>170</v>
      </c>
      <c r="AH1" s="48" t="s">
        <v>183</v>
      </c>
      <c r="AI1" s="48" t="s">
        <v>184</v>
      </c>
      <c r="AJ1" s="48" t="s">
        <v>176</v>
      </c>
      <c r="AK1" s="48" t="s">
        <v>174</v>
      </c>
      <c r="AL1" s="48" t="s">
        <v>170</v>
      </c>
      <c r="AM1" s="49" t="s">
        <v>185</v>
      </c>
      <c r="AN1" s="46" t="s">
        <v>186</v>
      </c>
      <c r="AO1" s="46" t="s">
        <v>176</v>
      </c>
      <c r="AP1" s="46" t="s">
        <v>187</v>
      </c>
      <c r="AQ1" s="46" t="s">
        <v>188</v>
      </c>
      <c r="AR1" s="46" t="s">
        <v>169</v>
      </c>
      <c r="AS1" s="46" t="s">
        <v>189</v>
      </c>
      <c r="AT1" s="46" t="s">
        <v>170</v>
      </c>
      <c r="AU1" s="45" t="s">
        <v>190</v>
      </c>
    </row>
    <row r="2" spans="1:47">
      <c r="A2" s="9">
        <v>1</v>
      </c>
      <c r="B2" s="9">
        <v>108277</v>
      </c>
      <c r="C2" s="9" t="s">
        <v>191</v>
      </c>
      <c r="D2" s="9" t="s">
        <v>192</v>
      </c>
      <c r="E2" s="14">
        <v>16</v>
      </c>
      <c r="F2" s="14">
        <f>G2+H2</f>
        <v>12</v>
      </c>
      <c r="G2" s="14">
        <f>VLOOKUP(B:B,[5]Sheet3!$A$1:$B$65536,2,0)</f>
        <v>5</v>
      </c>
      <c r="H2" s="14">
        <v>7</v>
      </c>
      <c r="I2" s="14">
        <f>VLOOKUP(B:B,[5]Sheet4!$A$1:$C$65536,3,0)</f>
        <v>180.5</v>
      </c>
      <c r="J2" s="42">
        <f>F2/E2</f>
        <v>0.75</v>
      </c>
      <c r="K2" s="7">
        <f>I2*0.04</f>
        <v>7.22</v>
      </c>
      <c r="L2" s="7">
        <v>4</v>
      </c>
      <c r="M2" s="7">
        <v>6</v>
      </c>
      <c r="N2" s="7">
        <v>504.02</v>
      </c>
      <c r="O2" s="42">
        <f>M2/L2</f>
        <v>1.5</v>
      </c>
      <c r="P2" s="7">
        <f>N2*0.06</f>
        <v>30.2412</v>
      </c>
      <c r="Q2" s="7">
        <v>10</v>
      </c>
      <c r="R2" s="7">
        <v>17</v>
      </c>
      <c r="S2" s="7">
        <v>554.09</v>
      </c>
      <c r="T2" s="42">
        <f>R2/Q2</f>
        <v>1.7</v>
      </c>
      <c r="U2" s="7">
        <f>S2*0.06</f>
        <v>33.2454</v>
      </c>
      <c r="V2" s="7">
        <v>74</v>
      </c>
      <c r="W2" s="7">
        <f>VLOOKUP(B:B,[6]Sheet2!$A$1:$B$65536,2,0)</f>
        <v>69</v>
      </c>
      <c r="X2" s="7">
        <f>VLOOKUP(B:B,[6]Sheet2!$A$1:$C$65536,3,0)</f>
        <v>1379.16</v>
      </c>
      <c r="Y2" s="42">
        <f>W2/V2</f>
        <v>0.932432432432432</v>
      </c>
      <c r="Z2" s="7">
        <f>X2*0.05</f>
        <v>68.958</v>
      </c>
      <c r="AA2" s="7">
        <v>13</v>
      </c>
      <c r="AB2" s="7">
        <v>25</v>
      </c>
      <c r="AC2" s="7">
        <v>2244</v>
      </c>
      <c r="AD2" s="7">
        <v>0</v>
      </c>
      <c r="AE2" s="7">
        <f>AB2+AD2</f>
        <v>25</v>
      </c>
      <c r="AF2" s="42">
        <f>AE2/AA2</f>
        <v>1.92307692307692</v>
      </c>
      <c r="AG2" s="7">
        <f>AC2*0.03</f>
        <v>67.32</v>
      </c>
      <c r="AH2" s="7">
        <v>7</v>
      </c>
      <c r="AI2" s="7">
        <v>12</v>
      </c>
      <c r="AJ2" s="7">
        <v>784</v>
      </c>
      <c r="AK2" s="42">
        <f>AI2/AH2</f>
        <v>1.71428571428571</v>
      </c>
      <c r="AL2" s="7">
        <f>AJ2*0.06</f>
        <v>47.04</v>
      </c>
      <c r="AM2" s="7">
        <v>4</v>
      </c>
      <c r="AN2" s="7">
        <v>0</v>
      </c>
      <c r="AO2" s="7">
        <v>0</v>
      </c>
      <c r="AP2" s="7">
        <v>0</v>
      </c>
      <c r="AQ2" s="7">
        <v>0</v>
      </c>
      <c r="AR2" s="42">
        <f>(AN2+AQ2)/AM2</f>
        <v>0</v>
      </c>
      <c r="AS2" s="7">
        <f>AN2*AP2*0.06</f>
        <v>0</v>
      </c>
      <c r="AT2" s="50">
        <f>AN2*AP2*0.06</f>
        <v>0</v>
      </c>
      <c r="AU2" s="7">
        <f>ROUND(K2+P2+U2+Z2+AG2+AL2+AT2,0)</f>
        <v>254</v>
      </c>
    </row>
    <row r="3" spans="1:47">
      <c r="A3" s="9">
        <v>2</v>
      </c>
      <c r="B3" s="9">
        <v>107658</v>
      </c>
      <c r="C3" s="9" t="s">
        <v>193</v>
      </c>
      <c r="D3" s="9" t="s">
        <v>192</v>
      </c>
      <c r="E3" s="14">
        <v>15</v>
      </c>
      <c r="F3" s="14">
        <f t="shared" ref="F3:F34" si="0">G3+H3</f>
        <v>27</v>
      </c>
      <c r="G3" s="14">
        <f>VLOOKUP(B:B,[5]Sheet3!$A$1:$B$65536,2,0)</f>
        <v>15</v>
      </c>
      <c r="H3" s="14">
        <v>12</v>
      </c>
      <c r="I3" s="14">
        <f>VLOOKUP(B:B,[5]Sheet4!$A$1:$C$65536,3,0)</f>
        <v>269.55</v>
      </c>
      <c r="J3" s="42">
        <f t="shared" ref="J3:J34" si="1">F3/E3</f>
        <v>1.8</v>
      </c>
      <c r="K3" s="43">
        <f>I3*0.06</f>
        <v>16.173</v>
      </c>
      <c r="L3" s="7">
        <v>4</v>
      </c>
      <c r="M3" s="7">
        <v>2</v>
      </c>
      <c r="N3" s="7">
        <v>168</v>
      </c>
      <c r="O3" s="42">
        <f t="shared" ref="O3:O34" si="2">M3/L3</f>
        <v>0.5</v>
      </c>
      <c r="P3" s="7">
        <f>N3*0.04</f>
        <v>6.72</v>
      </c>
      <c r="Q3" s="7">
        <v>10</v>
      </c>
      <c r="R3" s="7">
        <v>1</v>
      </c>
      <c r="S3" s="7">
        <v>57.8</v>
      </c>
      <c r="T3" s="42">
        <f t="shared" ref="T3:T34" si="3">R3/Q3</f>
        <v>0.1</v>
      </c>
      <c r="U3" s="7">
        <f>S3*0.04</f>
        <v>2.312</v>
      </c>
      <c r="V3" s="7">
        <v>48</v>
      </c>
      <c r="W3" s="7">
        <f>VLOOKUP(B:B,[6]Sheet2!$A$1:$B$65536,2,0)</f>
        <v>61</v>
      </c>
      <c r="X3" s="7">
        <f>VLOOKUP(B:B,[6]Sheet2!$A$1:$C$65536,3,0)</f>
        <v>1287.58</v>
      </c>
      <c r="Y3" s="42">
        <f t="shared" ref="Y3:Y34" si="4">W3/V3</f>
        <v>1.27083333333333</v>
      </c>
      <c r="Z3" s="7">
        <f>X3*0.07</f>
        <v>90.1306</v>
      </c>
      <c r="AA3" s="7">
        <v>10</v>
      </c>
      <c r="AB3" s="7">
        <v>6</v>
      </c>
      <c r="AC3" s="7">
        <v>528.01</v>
      </c>
      <c r="AD3" s="7">
        <v>12</v>
      </c>
      <c r="AE3" s="7">
        <f t="shared" ref="AE3:AE34" si="5">AB3+AD3</f>
        <v>18</v>
      </c>
      <c r="AF3" s="42">
        <f t="shared" ref="AF3:AF34" si="6">AE3/AA3</f>
        <v>1.8</v>
      </c>
      <c r="AG3" s="7">
        <f>AC3*0.03</f>
        <v>15.8403</v>
      </c>
      <c r="AH3" s="7">
        <v>7</v>
      </c>
      <c r="AI3" s="7">
        <v>18</v>
      </c>
      <c r="AJ3" s="7">
        <v>1164</v>
      </c>
      <c r="AK3" s="42">
        <f t="shared" ref="AK3:AK34" si="7">AI3/AH3</f>
        <v>2.57142857142857</v>
      </c>
      <c r="AL3" s="7">
        <f>AJ3*0.06</f>
        <v>69.84</v>
      </c>
      <c r="AM3" s="7">
        <v>2</v>
      </c>
      <c r="AN3" s="7">
        <v>4</v>
      </c>
      <c r="AO3" s="7">
        <v>2700</v>
      </c>
      <c r="AP3" s="7">
        <f t="shared" ref="AP3:AP34" si="8">AO3/AN3</f>
        <v>675</v>
      </c>
      <c r="AQ3" s="7">
        <v>0</v>
      </c>
      <c r="AR3" s="42">
        <f t="shared" ref="AR3:AR34" si="9">(AN3+AQ3)/AM3</f>
        <v>2</v>
      </c>
      <c r="AS3" s="51">
        <f>AP3*AN3*0.06+AP3*(AN3-AM3)*0.02</f>
        <v>189</v>
      </c>
      <c r="AT3" s="51">
        <f>AM3*AP3*0.06+(AN3-AM3)*AP3*0.08</f>
        <v>189</v>
      </c>
      <c r="AU3" s="7">
        <f t="shared" ref="AU3:AU34" si="10">ROUND(K3+P3+U3+Z3+AG3+AL3+AT3,0)</f>
        <v>390</v>
      </c>
    </row>
    <row r="4" spans="1:47">
      <c r="A4" s="9">
        <v>3</v>
      </c>
      <c r="B4" s="9">
        <v>106865</v>
      </c>
      <c r="C4" s="9" t="s">
        <v>194</v>
      </c>
      <c r="D4" s="9" t="s">
        <v>192</v>
      </c>
      <c r="E4" s="14">
        <v>16</v>
      </c>
      <c r="F4" s="14">
        <f t="shared" si="0"/>
        <v>10</v>
      </c>
      <c r="G4" s="14">
        <f>VLOOKUP(B:B,[5]Sheet3!$A$1:$B$65536,2,0)</f>
        <v>5</v>
      </c>
      <c r="H4" s="14">
        <v>5</v>
      </c>
      <c r="I4" s="14">
        <f>VLOOKUP(B:B,[5]Sheet4!$A$1:$C$65536,3,0)</f>
        <v>115</v>
      </c>
      <c r="J4" s="42">
        <f t="shared" si="1"/>
        <v>0.625</v>
      </c>
      <c r="K4" s="7">
        <f>I4*0.04</f>
        <v>4.6</v>
      </c>
      <c r="L4" s="7">
        <v>4</v>
      </c>
      <c r="M4" s="7">
        <v>3</v>
      </c>
      <c r="N4" s="7">
        <v>296.01</v>
      </c>
      <c r="O4" s="42">
        <f t="shared" si="2"/>
        <v>0.75</v>
      </c>
      <c r="P4" s="7">
        <f>N4*0.04</f>
        <v>11.8404</v>
      </c>
      <c r="Q4" s="7">
        <v>10</v>
      </c>
      <c r="R4" s="7">
        <v>0</v>
      </c>
      <c r="S4" s="7">
        <v>0</v>
      </c>
      <c r="T4" s="42">
        <f t="shared" si="3"/>
        <v>0</v>
      </c>
      <c r="U4" s="7">
        <f t="shared" ref="U4:U12" si="11">S4*0.04</f>
        <v>0</v>
      </c>
      <c r="V4" s="7">
        <v>38</v>
      </c>
      <c r="W4" s="7">
        <f>VLOOKUP(B:B,[6]Sheet2!$A$1:$B$65536,2,0)</f>
        <v>60</v>
      </c>
      <c r="X4" s="7">
        <f>VLOOKUP(B:B,[6]Sheet2!$A$1:$C$65536,3,0)</f>
        <v>1207.66</v>
      </c>
      <c r="Y4" s="42">
        <f t="shared" si="4"/>
        <v>1.57894736842105</v>
      </c>
      <c r="Z4" s="7">
        <f>X4*0.07</f>
        <v>84.5362</v>
      </c>
      <c r="AA4" s="7">
        <v>10</v>
      </c>
      <c r="AB4" s="7">
        <v>12</v>
      </c>
      <c r="AC4" s="7">
        <v>1056</v>
      </c>
      <c r="AD4" s="7">
        <v>0</v>
      </c>
      <c r="AE4" s="7">
        <f t="shared" si="5"/>
        <v>12</v>
      </c>
      <c r="AF4" s="42">
        <f t="shared" si="6"/>
        <v>1.2</v>
      </c>
      <c r="AG4" s="7">
        <f>AC4*0.03</f>
        <v>31.68</v>
      </c>
      <c r="AH4" s="7">
        <v>7</v>
      </c>
      <c r="AI4" s="7">
        <v>9</v>
      </c>
      <c r="AJ4" s="7">
        <v>588</v>
      </c>
      <c r="AK4" s="42">
        <f t="shared" si="7"/>
        <v>1.28571428571429</v>
      </c>
      <c r="AL4" s="7">
        <f>AJ4*0.06</f>
        <v>35.28</v>
      </c>
      <c r="AM4" s="7">
        <v>2</v>
      </c>
      <c r="AN4" s="7">
        <v>2</v>
      </c>
      <c r="AO4" s="7">
        <v>1350</v>
      </c>
      <c r="AP4" s="7">
        <f t="shared" si="8"/>
        <v>675</v>
      </c>
      <c r="AQ4" s="7">
        <v>0</v>
      </c>
      <c r="AR4" s="42">
        <f t="shared" si="9"/>
        <v>1</v>
      </c>
      <c r="AS4" s="51">
        <f>AP4*AN4*0.06+AP4*(AN4-AM4)*0.02</f>
        <v>81</v>
      </c>
      <c r="AT4" s="51">
        <f>AM4*AP4*0.06+(AN4-AM4)*AP4*0.08</f>
        <v>81</v>
      </c>
      <c r="AU4" s="7">
        <f t="shared" si="10"/>
        <v>249</v>
      </c>
    </row>
    <row r="5" spans="1:47">
      <c r="A5" s="9">
        <v>4</v>
      </c>
      <c r="B5" s="9">
        <v>106569</v>
      </c>
      <c r="C5" s="9" t="s">
        <v>195</v>
      </c>
      <c r="D5" s="9" t="s">
        <v>192</v>
      </c>
      <c r="E5" s="14">
        <v>24</v>
      </c>
      <c r="F5" s="14">
        <f t="shared" si="0"/>
        <v>26</v>
      </c>
      <c r="G5" s="14">
        <f>VLOOKUP(B:B,[5]Sheet3!$A$1:$B$65536,2,0)</f>
        <v>12</v>
      </c>
      <c r="H5" s="14">
        <v>14</v>
      </c>
      <c r="I5" s="14">
        <f>VLOOKUP(B:B,[5]Sheet4!$A$1:$C$65536,3,0)</f>
        <v>425.45</v>
      </c>
      <c r="J5" s="42">
        <f t="shared" si="1"/>
        <v>1.08333333333333</v>
      </c>
      <c r="K5" s="43">
        <f>I5*0.06</f>
        <v>25.527</v>
      </c>
      <c r="L5" s="7">
        <v>5</v>
      </c>
      <c r="M5" s="7">
        <v>4</v>
      </c>
      <c r="N5" s="7">
        <v>336.02</v>
      </c>
      <c r="O5" s="42">
        <f t="shared" si="2"/>
        <v>0.8</v>
      </c>
      <c r="P5" s="7">
        <f>N5*0.04</f>
        <v>13.4408</v>
      </c>
      <c r="Q5" s="7">
        <v>10</v>
      </c>
      <c r="R5" s="7">
        <v>4</v>
      </c>
      <c r="S5" s="7">
        <v>147.62</v>
      </c>
      <c r="T5" s="42">
        <f t="shared" si="3"/>
        <v>0.4</v>
      </c>
      <c r="U5" s="7">
        <f t="shared" si="11"/>
        <v>5.9048</v>
      </c>
      <c r="V5" s="7">
        <v>32</v>
      </c>
      <c r="W5" s="7">
        <f>VLOOKUP(B:B,[6]Sheet2!$A$1:$B$65536,2,0)</f>
        <v>52</v>
      </c>
      <c r="X5" s="7">
        <f>VLOOKUP(B:B,[6]Sheet2!$A$1:$C$65536,3,0)</f>
        <v>1103.77</v>
      </c>
      <c r="Y5" s="42">
        <f t="shared" si="4"/>
        <v>1.625</v>
      </c>
      <c r="Z5" s="7">
        <f>X5*0.07</f>
        <v>77.2639</v>
      </c>
      <c r="AA5" s="7">
        <v>18</v>
      </c>
      <c r="AB5" s="7">
        <v>12</v>
      </c>
      <c r="AC5" s="7">
        <v>1056.02</v>
      </c>
      <c r="AD5" s="7">
        <v>2</v>
      </c>
      <c r="AE5" s="7">
        <f t="shared" si="5"/>
        <v>14</v>
      </c>
      <c r="AF5" s="42">
        <f t="shared" si="6"/>
        <v>0.777777777777778</v>
      </c>
      <c r="AG5" s="7">
        <f>AC5*0.02</f>
        <v>21.1204</v>
      </c>
      <c r="AH5" s="7">
        <v>15</v>
      </c>
      <c r="AI5" s="7">
        <v>8</v>
      </c>
      <c r="AJ5" s="7">
        <v>522</v>
      </c>
      <c r="AK5" s="42">
        <f t="shared" si="7"/>
        <v>0.533333333333333</v>
      </c>
      <c r="AL5" s="7">
        <f>AJ5*0.04</f>
        <v>20.88</v>
      </c>
      <c r="AM5" s="7">
        <v>4</v>
      </c>
      <c r="AN5" s="7">
        <v>0</v>
      </c>
      <c r="AO5" s="7">
        <v>0</v>
      </c>
      <c r="AP5" s="7">
        <v>0</v>
      </c>
      <c r="AQ5" s="7">
        <v>1</v>
      </c>
      <c r="AR5" s="42">
        <f t="shared" si="9"/>
        <v>0.25</v>
      </c>
      <c r="AS5" s="7">
        <f>AN5*AP5*0.06</f>
        <v>0</v>
      </c>
      <c r="AT5" s="50">
        <f>AN5*AP5*0.06</f>
        <v>0</v>
      </c>
      <c r="AU5" s="7">
        <f t="shared" si="10"/>
        <v>164</v>
      </c>
    </row>
    <row r="6" spans="1:47">
      <c r="A6" s="9">
        <v>5</v>
      </c>
      <c r="B6" s="9">
        <v>106399</v>
      </c>
      <c r="C6" s="9" t="s">
        <v>196</v>
      </c>
      <c r="D6" s="9" t="s">
        <v>192</v>
      </c>
      <c r="E6" s="14">
        <v>37</v>
      </c>
      <c r="F6" s="14">
        <f t="shared" si="0"/>
        <v>35</v>
      </c>
      <c r="G6" s="14">
        <f>VLOOKUP(B:B,[5]Sheet3!$A$1:$B$65536,2,0)</f>
        <v>9</v>
      </c>
      <c r="H6" s="14">
        <v>26</v>
      </c>
      <c r="I6" s="14">
        <f>VLOOKUP(B:B,[5]Sheet4!$A$1:$C$65536,3,0)</f>
        <v>701.42</v>
      </c>
      <c r="J6" s="42">
        <f t="shared" si="1"/>
        <v>0.945945945945946</v>
      </c>
      <c r="K6" s="7">
        <f t="shared" ref="K6:K16" si="12">I6*0.04</f>
        <v>28.0568</v>
      </c>
      <c r="L6" s="7">
        <v>4</v>
      </c>
      <c r="M6" s="7">
        <v>4</v>
      </c>
      <c r="N6" s="7">
        <v>336</v>
      </c>
      <c r="O6" s="42">
        <f t="shared" si="2"/>
        <v>1</v>
      </c>
      <c r="P6" s="7">
        <f>N6*0.06</f>
        <v>20.16</v>
      </c>
      <c r="Q6" s="7">
        <v>10</v>
      </c>
      <c r="R6" s="7">
        <v>1</v>
      </c>
      <c r="S6" s="7">
        <v>57.8</v>
      </c>
      <c r="T6" s="42">
        <f t="shared" si="3"/>
        <v>0.1</v>
      </c>
      <c r="U6" s="7">
        <f t="shared" si="11"/>
        <v>2.312</v>
      </c>
      <c r="V6" s="7">
        <v>27</v>
      </c>
      <c r="W6" s="7">
        <f>VLOOKUP(B:B,[6]Sheet2!$A$1:$B$65536,2,0)</f>
        <v>79</v>
      </c>
      <c r="X6" s="7">
        <f>VLOOKUP(B:B,[6]Sheet2!$A$1:$C$65536,3,0)</f>
        <v>1754.3</v>
      </c>
      <c r="Y6" s="42">
        <f t="shared" si="4"/>
        <v>2.92592592592593</v>
      </c>
      <c r="Z6" s="7">
        <f>X6*0.07</f>
        <v>122.801</v>
      </c>
      <c r="AA6" s="7">
        <v>6</v>
      </c>
      <c r="AB6" s="7">
        <v>0</v>
      </c>
      <c r="AC6" s="7">
        <v>0</v>
      </c>
      <c r="AD6" s="7">
        <v>0</v>
      </c>
      <c r="AE6" s="7">
        <f t="shared" si="5"/>
        <v>0</v>
      </c>
      <c r="AF6" s="42">
        <f t="shared" si="6"/>
        <v>0</v>
      </c>
      <c r="AG6" s="7">
        <f>AC6*0.02</f>
        <v>0</v>
      </c>
      <c r="AH6" s="7">
        <v>12</v>
      </c>
      <c r="AI6" s="7">
        <v>15</v>
      </c>
      <c r="AJ6" s="7">
        <v>980.03</v>
      </c>
      <c r="AK6" s="42">
        <f t="shared" si="7"/>
        <v>1.25</v>
      </c>
      <c r="AL6" s="7">
        <f>AJ6*0.06</f>
        <v>58.8018</v>
      </c>
      <c r="AM6" s="7">
        <v>4</v>
      </c>
      <c r="AN6" s="7">
        <v>4</v>
      </c>
      <c r="AO6" s="7">
        <v>2850.48</v>
      </c>
      <c r="AP6" s="7">
        <f t="shared" si="8"/>
        <v>712.62</v>
      </c>
      <c r="AQ6" s="7">
        <v>0</v>
      </c>
      <c r="AR6" s="42">
        <f t="shared" si="9"/>
        <v>1</v>
      </c>
      <c r="AS6" s="51">
        <f>AP6*AN6*0.06+AP6*(AN6-AM6)*0.02</f>
        <v>171.0288</v>
      </c>
      <c r="AT6" s="51">
        <f>AM6*AP6*0.06+(AN6-AM6)*AP6*0.08</f>
        <v>171.0288</v>
      </c>
      <c r="AU6" s="7">
        <f t="shared" si="10"/>
        <v>403</v>
      </c>
    </row>
    <row r="7" spans="1:47">
      <c r="A7" s="9">
        <v>6</v>
      </c>
      <c r="B7" s="9">
        <v>105267</v>
      </c>
      <c r="C7" s="9" t="s">
        <v>197</v>
      </c>
      <c r="D7" s="9" t="s">
        <v>192</v>
      </c>
      <c r="E7" s="14">
        <v>26</v>
      </c>
      <c r="F7" s="14">
        <f t="shared" si="0"/>
        <v>25</v>
      </c>
      <c r="G7" s="14">
        <f>VLOOKUP(B:B,[5]Sheet3!$A$1:$B$65536,2,0)</f>
        <v>7</v>
      </c>
      <c r="H7" s="14">
        <v>18</v>
      </c>
      <c r="I7" s="14">
        <f>VLOOKUP(B:B,[5]Sheet4!$A$1:$C$65536,3,0)</f>
        <v>407.46</v>
      </c>
      <c r="J7" s="42">
        <f t="shared" si="1"/>
        <v>0.961538461538462</v>
      </c>
      <c r="K7" s="7">
        <f t="shared" si="12"/>
        <v>16.2984</v>
      </c>
      <c r="L7" s="7">
        <v>8</v>
      </c>
      <c r="M7" s="7">
        <v>4</v>
      </c>
      <c r="N7" s="7">
        <v>336.01</v>
      </c>
      <c r="O7" s="42">
        <f t="shared" si="2"/>
        <v>0.5</v>
      </c>
      <c r="P7" s="7">
        <f>N7*0.04</f>
        <v>13.4404</v>
      </c>
      <c r="Q7" s="7">
        <v>12</v>
      </c>
      <c r="R7" s="7">
        <v>9</v>
      </c>
      <c r="S7" s="7">
        <v>302.25</v>
      </c>
      <c r="T7" s="42">
        <f t="shared" si="3"/>
        <v>0.75</v>
      </c>
      <c r="U7" s="7">
        <f t="shared" si="11"/>
        <v>12.09</v>
      </c>
      <c r="V7" s="7">
        <v>62</v>
      </c>
      <c r="W7" s="7">
        <f>VLOOKUP(B:B,[6]Sheet2!$A$1:$B$65536,2,0)</f>
        <v>72</v>
      </c>
      <c r="X7" s="7">
        <f>VLOOKUP(B:B,[6]Sheet2!$A$1:$C$65536,3,0)</f>
        <v>1679.86</v>
      </c>
      <c r="Y7" s="42">
        <f t="shared" si="4"/>
        <v>1.16129032258065</v>
      </c>
      <c r="Z7" s="7">
        <f>X7*0.07</f>
        <v>117.5902</v>
      </c>
      <c r="AA7" s="7">
        <v>12</v>
      </c>
      <c r="AB7" s="7">
        <v>0</v>
      </c>
      <c r="AC7" s="7">
        <v>0</v>
      </c>
      <c r="AD7" s="7">
        <v>1</v>
      </c>
      <c r="AE7" s="7">
        <f t="shared" si="5"/>
        <v>1</v>
      </c>
      <c r="AF7" s="42">
        <f t="shared" si="6"/>
        <v>0.0833333333333333</v>
      </c>
      <c r="AG7" s="7">
        <f>AC7*0.02</f>
        <v>0</v>
      </c>
      <c r="AH7" s="7">
        <v>12</v>
      </c>
      <c r="AI7" s="7">
        <v>6</v>
      </c>
      <c r="AJ7" s="7">
        <v>392</v>
      </c>
      <c r="AK7" s="42">
        <f t="shared" si="7"/>
        <v>0.5</v>
      </c>
      <c r="AL7" s="7">
        <f t="shared" ref="AL7:AL21" si="13">AJ7*0.04</f>
        <v>15.68</v>
      </c>
      <c r="AM7" s="7">
        <v>4</v>
      </c>
      <c r="AN7" s="7">
        <v>0</v>
      </c>
      <c r="AO7" s="7">
        <v>0</v>
      </c>
      <c r="AP7" s="7">
        <v>0</v>
      </c>
      <c r="AQ7" s="7">
        <v>0</v>
      </c>
      <c r="AR7" s="42">
        <f t="shared" si="9"/>
        <v>0</v>
      </c>
      <c r="AS7" s="7">
        <f>AN7*AP7*0.06</f>
        <v>0</v>
      </c>
      <c r="AT7" s="50">
        <f>AN7*AP7*0.06</f>
        <v>0</v>
      </c>
      <c r="AU7" s="7">
        <f t="shared" si="10"/>
        <v>175</v>
      </c>
    </row>
    <row r="8" spans="1:47">
      <c r="A8" s="9">
        <v>7</v>
      </c>
      <c r="B8" s="9">
        <v>104429</v>
      </c>
      <c r="C8" s="9" t="s">
        <v>198</v>
      </c>
      <c r="D8" s="9" t="s">
        <v>192</v>
      </c>
      <c r="E8" s="14">
        <v>25</v>
      </c>
      <c r="F8" s="14">
        <f t="shared" si="0"/>
        <v>18</v>
      </c>
      <c r="G8" s="14">
        <f>VLOOKUP(B:B,[5]Sheet3!$A$1:$B$65536,2,0)</f>
        <v>9</v>
      </c>
      <c r="H8" s="14">
        <v>9</v>
      </c>
      <c r="I8" s="14">
        <f>VLOOKUP(B:B,[5]Sheet4!$A$1:$C$65536,3,0)</f>
        <v>127.36</v>
      </c>
      <c r="J8" s="42">
        <f t="shared" si="1"/>
        <v>0.72</v>
      </c>
      <c r="K8" s="7">
        <f t="shared" si="12"/>
        <v>5.0944</v>
      </c>
      <c r="L8" s="7">
        <v>5</v>
      </c>
      <c r="M8" s="7">
        <v>0</v>
      </c>
      <c r="N8" s="7">
        <v>0</v>
      </c>
      <c r="O8" s="42">
        <f t="shared" si="2"/>
        <v>0</v>
      </c>
      <c r="P8" s="7">
        <f>N8*0.04</f>
        <v>0</v>
      </c>
      <c r="Q8" s="7">
        <v>10</v>
      </c>
      <c r="R8" s="7">
        <v>0</v>
      </c>
      <c r="S8" s="7">
        <v>0</v>
      </c>
      <c r="T8" s="42">
        <f t="shared" si="3"/>
        <v>0</v>
      </c>
      <c r="U8" s="7">
        <f t="shared" si="11"/>
        <v>0</v>
      </c>
      <c r="V8" s="7">
        <v>38</v>
      </c>
      <c r="W8" s="7">
        <f>VLOOKUP(B:B,[6]Sheet2!$A$1:$B$65536,2,0)</f>
        <v>37</v>
      </c>
      <c r="X8" s="7">
        <f>VLOOKUP(B:B,[6]Sheet2!$A$1:$C$65536,3,0)</f>
        <v>753.67</v>
      </c>
      <c r="Y8" s="42">
        <f t="shared" si="4"/>
        <v>0.973684210526316</v>
      </c>
      <c r="Z8" s="7">
        <f>X8*0.05</f>
        <v>37.6835</v>
      </c>
      <c r="AA8" s="7">
        <v>12</v>
      </c>
      <c r="AB8" s="7">
        <v>7</v>
      </c>
      <c r="AC8" s="7">
        <v>660</v>
      </c>
      <c r="AD8" s="7">
        <v>1</v>
      </c>
      <c r="AE8" s="7">
        <f t="shared" si="5"/>
        <v>8</v>
      </c>
      <c r="AF8" s="42">
        <f t="shared" si="6"/>
        <v>0.666666666666667</v>
      </c>
      <c r="AG8" s="7">
        <f>AC8*0.02</f>
        <v>13.2</v>
      </c>
      <c r="AH8" s="7">
        <v>15</v>
      </c>
      <c r="AI8" s="7">
        <v>12</v>
      </c>
      <c r="AJ8" s="7">
        <v>784</v>
      </c>
      <c r="AK8" s="42">
        <f t="shared" si="7"/>
        <v>0.8</v>
      </c>
      <c r="AL8" s="7">
        <f t="shared" si="13"/>
        <v>31.36</v>
      </c>
      <c r="AM8" s="7">
        <v>4</v>
      </c>
      <c r="AN8" s="7">
        <v>0</v>
      </c>
      <c r="AO8" s="7">
        <v>0</v>
      </c>
      <c r="AP8" s="7">
        <v>0</v>
      </c>
      <c r="AQ8" s="7">
        <v>0</v>
      </c>
      <c r="AR8" s="42">
        <f t="shared" si="9"/>
        <v>0</v>
      </c>
      <c r="AS8" s="7">
        <f>AN8*AP8*0.06</f>
        <v>0</v>
      </c>
      <c r="AT8" s="50">
        <f>AN8*AP8*0.06</f>
        <v>0</v>
      </c>
      <c r="AU8" s="7">
        <f t="shared" si="10"/>
        <v>87</v>
      </c>
    </row>
    <row r="9" spans="1:47">
      <c r="A9" s="9">
        <v>8</v>
      </c>
      <c r="B9" s="9">
        <v>103199</v>
      </c>
      <c r="C9" s="9" t="s">
        <v>199</v>
      </c>
      <c r="D9" s="9" t="s">
        <v>192</v>
      </c>
      <c r="E9" s="14">
        <v>47</v>
      </c>
      <c r="F9" s="14">
        <f t="shared" si="0"/>
        <v>39</v>
      </c>
      <c r="G9" s="14">
        <f>VLOOKUP(B:B,[5]Sheet3!$A$1:$B$65536,2,0)</f>
        <v>14</v>
      </c>
      <c r="H9" s="14">
        <v>25</v>
      </c>
      <c r="I9" s="14">
        <f>VLOOKUP(B:B,[5]Sheet4!$A$1:$C$65536,3,0)</f>
        <v>481.1</v>
      </c>
      <c r="J9" s="42">
        <f t="shared" si="1"/>
        <v>0.829787234042553</v>
      </c>
      <c r="K9" s="7">
        <f t="shared" si="12"/>
        <v>19.244</v>
      </c>
      <c r="L9" s="7">
        <v>8</v>
      </c>
      <c r="M9" s="7">
        <v>10</v>
      </c>
      <c r="N9" s="7">
        <v>840.04</v>
      </c>
      <c r="O9" s="42">
        <f t="shared" si="2"/>
        <v>1.25</v>
      </c>
      <c r="P9" s="7">
        <f>N9*0.06</f>
        <v>50.4024</v>
      </c>
      <c r="Q9" s="7">
        <v>12</v>
      </c>
      <c r="R9" s="7">
        <v>1</v>
      </c>
      <c r="S9" s="7">
        <v>33.91</v>
      </c>
      <c r="T9" s="42">
        <f t="shared" si="3"/>
        <v>0.0833333333333333</v>
      </c>
      <c r="U9" s="7">
        <f t="shared" si="11"/>
        <v>1.3564</v>
      </c>
      <c r="V9" s="7">
        <v>82</v>
      </c>
      <c r="W9" s="7">
        <f>VLOOKUP(B:B,[6]Sheet2!$A$1:$B$65536,2,0)</f>
        <v>106</v>
      </c>
      <c r="X9" s="7">
        <f>VLOOKUP(B:B,[6]Sheet2!$A$1:$C$65536,3,0)</f>
        <v>2243.95</v>
      </c>
      <c r="Y9" s="42">
        <f t="shared" si="4"/>
        <v>1.29268292682927</v>
      </c>
      <c r="Z9" s="7">
        <f>X9*0.07</f>
        <v>157.0765</v>
      </c>
      <c r="AA9" s="7">
        <v>12</v>
      </c>
      <c r="AB9" s="7">
        <v>6</v>
      </c>
      <c r="AC9" s="7">
        <v>660</v>
      </c>
      <c r="AD9" s="7">
        <v>0</v>
      </c>
      <c r="AE9" s="7">
        <f t="shared" si="5"/>
        <v>6</v>
      </c>
      <c r="AF9" s="42">
        <f t="shared" si="6"/>
        <v>0.5</v>
      </c>
      <c r="AG9" s="7">
        <f>AC9*0.02</f>
        <v>13.2</v>
      </c>
      <c r="AH9" s="7">
        <v>12</v>
      </c>
      <c r="AI9" s="7">
        <v>6</v>
      </c>
      <c r="AJ9" s="7">
        <v>374</v>
      </c>
      <c r="AK9" s="42">
        <f t="shared" si="7"/>
        <v>0.5</v>
      </c>
      <c r="AL9" s="7">
        <f t="shared" si="13"/>
        <v>14.96</v>
      </c>
      <c r="AM9" s="7">
        <v>4</v>
      </c>
      <c r="AN9" s="7">
        <v>2</v>
      </c>
      <c r="AO9" s="7">
        <v>1350</v>
      </c>
      <c r="AP9" s="7">
        <f t="shared" si="8"/>
        <v>675</v>
      </c>
      <c r="AQ9" s="7">
        <v>0</v>
      </c>
      <c r="AR9" s="42">
        <f t="shared" si="9"/>
        <v>0.5</v>
      </c>
      <c r="AS9" s="7">
        <f>AN9*AP9*0.06</f>
        <v>81</v>
      </c>
      <c r="AT9" s="7">
        <f>AN9*AP12*0.06</f>
        <v>81</v>
      </c>
      <c r="AU9" s="7">
        <f t="shared" si="10"/>
        <v>337</v>
      </c>
    </row>
    <row r="10" spans="1:47">
      <c r="A10" s="9">
        <v>9</v>
      </c>
      <c r="B10" s="9">
        <v>103198</v>
      </c>
      <c r="C10" s="9" t="s">
        <v>200</v>
      </c>
      <c r="D10" s="9" t="s">
        <v>192</v>
      </c>
      <c r="E10" s="14">
        <v>47</v>
      </c>
      <c r="F10" s="14">
        <f t="shared" si="0"/>
        <v>37</v>
      </c>
      <c r="G10" s="14">
        <f>VLOOKUP(B:B,[5]Sheet3!$A$1:$B$65536,2,0)</f>
        <v>13</v>
      </c>
      <c r="H10" s="14">
        <v>24</v>
      </c>
      <c r="I10" s="14">
        <f>VLOOKUP(B:B,[5]Sheet4!$A$1:$C$65536,3,0)</f>
        <v>481.63</v>
      </c>
      <c r="J10" s="42">
        <f t="shared" si="1"/>
        <v>0.787234042553192</v>
      </c>
      <c r="K10" s="7">
        <f t="shared" si="12"/>
        <v>19.2652</v>
      </c>
      <c r="L10" s="7">
        <v>8</v>
      </c>
      <c r="M10" s="7">
        <v>0</v>
      </c>
      <c r="N10" s="7">
        <v>0</v>
      </c>
      <c r="O10" s="42">
        <f t="shared" si="2"/>
        <v>0</v>
      </c>
      <c r="P10" s="7">
        <f>N10*0.04</f>
        <v>0</v>
      </c>
      <c r="Q10" s="7">
        <v>14</v>
      </c>
      <c r="R10" s="7">
        <v>0</v>
      </c>
      <c r="S10" s="7">
        <v>0</v>
      </c>
      <c r="T10" s="42">
        <f t="shared" si="3"/>
        <v>0</v>
      </c>
      <c r="U10" s="7">
        <f t="shared" si="11"/>
        <v>0</v>
      </c>
      <c r="V10" s="7">
        <v>101</v>
      </c>
      <c r="W10" s="7">
        <f>VLOOKUP(B:B,[6]Sheet2!$A$1:$B$65536,2,0)</f>
        <v>79</v>
      </c>
      <c r="X10" s="7">
        <f>VLOOKUP(B:B,[6]Sheet2!$A$1:$C$65536,3,0)</f>
        <v>1699.51</v>
      </c>
      <c r="Y10" s="42">
        <f t="shared" si="4"/>
        <v>0.782178217821782</v>
      </c>
      <c r="Z10" s="7">
        <f>X10*0.05</f>
        <v>84.9755</v>
      </c>
      <c r="AA10" s="7">
        <v>12</v>
      </c>
      <c r="AB10" s="7">
        <v>6</v>
      </c>
      <c r="AC10" s="7">
        <v>528.01</v>
      </c>
      <c r="AD10" s="7">
        <v>10</v>
      </c>
      <c r="AE10" s="7">
        <f t="shared" si="5"/>
        <v>16</v>
      </c>
      <c r="AF10" s="42">
        <f t="shared" si="6"/>
        <v>1.33333333333333</v>
      </c>
      <c r="AG10" s="7">
        <f>AC10*0.03</f>
        <v>15.8403</v>
      </c>
      <c r="AH10" s="7">
        <v>18</v>
      </c>
      <c r="AI10" s="7">
        <v>10</v>
      </c>
      <c r="AJ10" s="7">
        <v>654</v>
      </c>
      <c r="AK10" s="42">
        <f t="shared" si="7"/>
        <v>0.555555555555556</v>
      </c>
      <c r="AL10" s="7">
        <f t="shared" si="13"/>
        <v>26.16</v>
      </c>
      <c r="AM10" s="7">
        <v>4</v>
      </c>
      <c r="AN10" s="7">
        <v>13</v>
      </c>
      <c r="AO10" s="7">
        <v>8033.01</v>
      </c>
      <c r="AP10" s="7">
        <f t="shared" si="8"/>
        <v>617.923846153846</v>
      </c>
      <c r="AQ10" s="7">
        <v>2</v>
      </c>
      <c r="AR10" s="42">
        <f t="shared" si="9"/>
        <v>3.75</v>
      </c>
      <c r="AS10" s="51">
        <f>AP10*AN10*0.06+AP10*(AN10-AM10)*0.02</f>
        <v>593.206892307692</v>
      </c>
      <c r="AT10" s="51">
        <f>AM10*AP10*0.06+(AN10-AM10)*AP10*0.08</f>
        <v>593.206892307692</v>
      </c>
      <c r="AU10" s="7">
        <f t="shared" si="10"/>
        <v>739</v>
      </c>
    </row>
    <row r="11" spans="1:47">
      <c r="A11" s="9">
        <v>10</v>
      </c>
      <c r="B11" s="9">
        <v>102934</v>
      </c>
      <c r="C11" s="9" t="s">
        <v>201</v>
      </c>
      <c r="D11" s="9" t="s">
        <v>192</v>
      </c>
      <c r="E11" s="14">
        <v>72</v>
      </c>
      <c r="F11" s="14">
        <f t="shared" si="0"/>
        <v>57</v>
      </c>
      <c r="G11" s="14">
        <f>VLOOKUP(B:B,[5]Sheet3!$A$1:$B$65536,2,0)</f>
        <v>25</v>
      </c>
      <c r="H11" s="14">
        <v>32</v>
      </c>
      <c r="I11" s="14">
        <f>VLOOKUP(B:B,[5]Sheet4!$A$1:$C$65536,3,0)</f>
        <v>589.39</v>
      </c>
      <c r="J11" s="42">
        <f t="shared" si="1"/>
        <v>0.791666666666667</v>
      </c>
      <c r="K11" s="7">
        <f t="shared" si="12"/>
        <v>23.5756</v>
      </c>
      <c r="L11" s="7">
        <v>11</v>
      </c>
      <c r="M11" s="7">
        <v>13</v>
      </c>
      <c r="N11" s="7">
        <v>1136.05</v>
      </c>
      <c r="O11" s="42">
        <f t="shared" si="2"/>
        <v>1.18181818181818</v>
      </c>
      <c r="P11" s="7">
        <f>N11*0.06</f>
        <v>68.163</v>
      </c>
      <c r="Q11" s="7">
        <v>19</v>
      </c>
      <c r="R11" s="7">
        <v>0</v>
      </c>
      <c r="S11" s="7">
        <v>0</v>
      </c>
      <c r="T11" s="42">
        <f t="shared" si="3"/>
        <v>0</v>
      </c>
      <c r="U11" s="7">
        <f t="shared" si="11"/>
        <v>0</v>
      </c>
      <c r="V11" s="7">
        <v>108</v>
      </c>
      <c r="W11" s="7">
        <f>VLOOKUP(B:B,[6]Sheet2!$A$1:$B$65536,2,0)</f>
        <v>168</v>
      </c>
      <c r="X11" s="7">
        <f>VLOOKUP(B:B,[6]Sheet2!$A$1:$C$65536,3,0)</f>
        <v>3668.37</v>
      </c>
      <c r="Y11" s="42">
        <f t="shared" si="4"/>
        <v>1.55555555555556</v>
      </c>
      <c r="Z11" s="7">
        <f>X11*0.07</f>
        <v>256.7859</v>
      </c>
      <c r="AA11" s="7">
        <v>27</v>
      </c>
      <c r="AB11" s="7">
        <v>4</v>
      </c>
      <c r="AC11" s="7">
        <v>396</v>
      </c>
      <c r="AD11" s="7">
        <v>5</v>
      </c>
      <c r="AE11" s="7">
        <f t="shared" si="5"/>
        <v>9</v>
      </c>
      <c r="AF11" s="42">
        <f t="shared" si="6"/>
        <v>0.333333333333333</v>
      </c>
      <c r="AG11" s="7">
        <f>AC11*0.02</f>
        <v>7.92</v>
      </c>
      <c r="AH11" s="7">
        <v>17</v>
      </c>
      <c r="AI11" s="7">
        <v>3</v>
      </c>
      <c r="AJ11" s="7">
        <v>196.01</v>
      </c>
      <c r="AK11" s="42">
        <f t="shared" si="7"/>
        <v>0.176470588235294</v>
      </c>
      <c r="AL11" s="7">
        <f t="shared" si="13"/>
        <v>7.8404</v>
      </c>
      <c r="AM11" s="7">
        <v>16</v>
      </c>
      <c r="AN11" s="7">
        <v>4</v>
      </c>
      <c r="AO11" s="7">
        <v>2700</v>
      </c>
      <c r="AP11" s="7">
        <f t="shared" si="8"/>
        <v>675</v>
      </c>
      <c r="AQ11" s="7">
        <v>0</v>
      </c>
      <c r="AR11" s="42">
        <f t="shared" si="9"/>
        <v>0.25</v>
      </c>
      <c r="AS11" s="7">
        <f t="shared" ref="AS11:AS16" si="14">AN11*AP11*0.06</f>
        <v>162</v>
      </c>
      <c r="AT11" s="7">
        <f t="shared" ref="AT11:AT16" si="15">AN11*AP14*0.06</f>
        <v>162</v>
      </c>
      <c r="AU11" s="7">
        <f t="shared" si="10"/>
        <v>526</v>
      </c>
    </row>
    <row r="12" spans="1:47">
      <c r="A12" s="9">
        <v>11</v>
      </c>
      <c r="B12" s="9">
        <v>102565</v>
      </c>
      <c r="C12" s="9" t="s">
        <v>202</v>
      </c>
      <c r="D12" s="9" t="s">
        <v>192</v>
      </c>
      <c r="E12" s="14">
        <v>41</v>
      </c>
      <c r="F12" s="14">
        <f t="shared" si="0"/>
        <v>27</v>
      </c>
      <c r="G12" s="14">
        <f>VLOOKUP(B:B,[5]Sheet3!$A$1:$B$65536,2,0)</f>
        <v>11</v>
      </c>
      <c r="H12" s="14">
        <v>16</v>
      </c>
      <c r="I12" s="14">
        <f>VLOOKUP(B:B,[5]Sheet4!$A$1:$C$65536,3,0)</f>
        <v>395.41</v>
      </c>
      <c r="J12" s="42">
        <f t="shared" si="1"/>
        <v>0.658536585365854</v>
      </c>
      <c r="K12" s="7">
        <f t="shared" si="12"/>
        <v>15.8164</v>
      </c>
      <c r="L12" s="7">
        <v>8</v>
      </c>
      <c r="M12" s="7">
        <v>13</v>
      </c>
      <c r="N12" s="7">
        <v>1060.04</v>
      </c>
      <c r="O12" s="42">
        <f t="shared" si="2"/>
        <v>1.625</v>
      </c>
      <c r="P12" s="7">
        <f>N12*0.06</f>
        <v>63.6024</v>
      </c>
      <c r="Q12" s="7">
        <v>14</v>
      </c>
      <c r="R12" s="7">
        <v>12</v>
      </c>
      <c r="S12" s="7">
        <v>399.02</v>
      </c>
      <c r="T12" s="42">
        <f t="shared" si="3"/>
        <v>0.857142857142857</v>
      </c>
      <c r="U12" s="7">
        <f t="shared" si="11"/>
        <v>15.9608</v>
      </c>
      <c r="V12" s="7">
        <v>128</v>
      </c>
      <c r="W12" s="7">
        <f>VLOOKUP(B:B,[6]Sheet2!$A$1:$B$65536,2,0)</f>
        <v>140</v>
      </c>
      <c r="X12" s="7">
        <f>VLOOKUP(B:B,[6]Sheet2!$A$1:$C$65536,3,0)</f>
        <v>3299.48</v>
      </c>
      <c r="Y12" s="42">
        <f t="shared" si="4"/>
        <v>1.09375</v>
      </c>
      <c r="Z12" s="7">
        <f>X12*0.07</f>
        <v>230.9636</v>
      </c>
      <c r="AA12" s="7">
        <v>18</v>
      </c>
      <c r="AB12" s="7">
        <v>14</v>
      </c>
      <c r="AC12" s="7">
        <v>1320</v>
      </c>
      <c r="AD12" s="7">
        <v>7</v>
      </c>
      <c r="AE12" s="7">
        <f t="shared" si="5"/>
        <v>21</v>
      </c>
      <c r="AF12" s="42">
        <f t="shared" si="6"/>
        <v>1.16666666666667</v>
      </c>
      <c r="AG12" s="7">
        <f>AC12*0.03</f>
        <v>39.6</v>
      </c>
      <c r="AH12" s="7">
        <v>12</v>
      </c>
      <c r="AI12" s="7">
        <v>9</v>
      </c>
      <c r="AJ12" s="7">
        <v>588.03</v>
      </c>
      <c r="AK12" s="42">
        <f t="shared" si="7"/>
        <v>0.75</v>
      </c>
      <c r="AL12" s="7">
        <f t="shared" si="13"/>
        <v>23.5212</v>
      </c>
      <c r="AM12" s="7">
        <v>4</v>
      </c>
      <c r="AN12" s="7">
        <v>2</v>
      </c>
      <c r="AO12" s="7">
        <v>1350</v>
      </c>
      <c r="AP12" s="7">
        <f t="shared" si="8"/>
        <v>675</v>
      </c>
      <c r="AQ12" s="7">
        <v>0</v>
      </c>
      <c r="AR12" s="42">
        <f t="shared" si="9"/>
        <v>0.5</v>
      </c>
      <c r="AS12" s="7">
        <f t="shared" si="14"/>
        <v>81</v>
      </c>
      <c r="AT12" s="7">
        <f t="shared" si="15"/>
        <v>81</v>
      </c>
      <c r="AU12" s="7">
        <f t="shared" si="10"/>
        <v>470</v>
      </c>
    </row>
    <row r="13" spans="1:47">
      <c r="A13" s="9">
        <v>12</v>
      </c>
      <c r="B13" s="9">
        <v>752</v>
      </c>
      <c r="C13" s="9" t="s">
        <v>203</v>
      </c>
      <c r="D13" s="9" t="s">
        <v>192</v>
      </c>
      <c r="E13" s="14">
        <v>20</v>
      </c>
      <c r="F13" s="14">
        <f t="shared" si="0"/>
        <v>19</v>
      </c>
      <c r="G13" s="14">
        <f>VLOOKUP(B:B,[5]Sheet3!$A$1:$B$65536,2,0)</f>
        <v>18</v>
      </c>
      <c r="H13" s="14">
        <v>1</v>
      </c>
      <c r="I13" s="14">
        <f>VLOOKUP(B:B,[5]Sheet4!$A$1:$C$65536,3,0)</f>
        <v>21.3</v>
      </c>
      <c r="J13" s="42">
        <f t="shared" si="1"/>
        <v>0.95</v>
      </c>
      <c r="K13" s="7">
        <f t="shared" si="12"/>
        <v>0.852</v>
      </c>
      <c r="L13" s="7">
        <v>5</v>
      </c>
      <c r="M13" s="7">
        <v>2</v>
      </c>
      <c r="N13" s="7">
        <v>168</v>
      </c>
      <c r="O13" s="42">
        <f t="shared" si="2"/>
        <v>0.4</v>
      </c>
      <c r="P13" s="7">
        <f>N13*0.04</f>
        <v>6.72</v>
      </c>
      <c r="Q13" s="7">
        <v>10</v>
      </c>
      <c r="R13" s="7">
        <v>10</v>
      </c>
      <c r="S13" s="7">
        <v>236.72</v>
      </c>
      <c r="T13" s="42">
        <f t="shared" si="3"/>
        <v>1</v>
      </c>
      <c r="U13" s="7">
        <f>S13*0.06</f>
        <v>14.2032</v>
      </c>
      <c r="V13" s="7">
        <v>71</v>
      </c>
      <c r="W13" s="7">
        <f>VLOOKUP(B:B,[6]Sheet2!$A$1:$B$65536,2,0)</f>
        <v>54</v>
      </c>
      <c r="X13" s="7">
        <f>VLOOKUP(B:B,[6]Sheet2!$A$1:$C$65536,3,0)</f>
        <v>1129.27</v>
      </c>
      <c r="Y13" s="42">
        <f t="shared" si="4"/>
        <v>0.76056338028169</v>
      </c>
      <c r="Z13" s="7">
        <f>X13*0.05</f>
        <v>56.4635</v>
      </c>
      <c r="AA13" s="7">
        <v>12</v>
      </c>
      <c r="AB13" s="7">
        <v>6</v>
      </c>
      <c r="AC13" s="7">
        <v>528</v>
      </c>
      <c r="AD13" s="7">
        <v>2</v>
      </c>
      <c r="AE13" s="7">
        <f t="shared" si="5"/>
        <v>8</v>
      </c>
      <c r="AF13" s="42">
        <f t="shared" si="6"/>
        <v>0.666666666666667</v>
      </c>
      <c r="AG13" s="7">
        <f t="shared" ref="AG13:AG22" si="16">AC13*0.02</f>
        <v>10.56</v>
      </c>
      <c r="AH13" s="7">
        <v>18</v>
      </c>
      <c r="AI13" s="7">
        <v>0</v>
      </c>
      <c r="AJ13" s="7">
        <v>0</v>
      </c>
      <c r="AK13" s="42">
        <f t="shared" si="7"/>
        <v>0</v>
      </c>
      <c r="AL13" s="7">
        <f t="shared" si="13"/>
        <v>0</v>
      </c>
      <c r="AM13" s="7">
        <v>4</v>
      </c>
      <c r="AN13" s="7">
        <v>1</v>
      </c>
      <c r="AO13" s="7">
        <v>675</v>
      </c>
      <c r="AP13" s="7">
        <f t="shared" si="8"/>
        <v>675</v>
      </c>
      <c r="AQ13" s="7">
        <v>0</v>
      </c>
      <c r="AR13" s="42">
        <f t="shared" si="9"/>
        <v>0.25</v>
      </c>
      <c r="AS13" s="7">
        <f t="shared" si="14"/>
        <v>40.5</v>
      </c>
      <c r="AT13" s="7">
        <f t="shared" si="15"/>
        <v>40.5</v>
      </c>
      <c r="AU13" s="7">
        <f t="shared" si="10"/>
        <v>129</v>
      </c>
    </row>
    <row r="14" spans="1:47">
      <c r="A14" s="9">
        <v>13</v>
      </c>
      <c r="B14" s="9">
        <v>745</v>
      </c>
      <c r="C14" s="9" t="s">
        <v>204</v>
      </c>
      <c r="D14" s="9" t="s">
        <v>192</v>
      </c>
      <c r="E14" s="14">
        <v>37</v>
      </c>
      <c r="F14" s="14">
        <f t="shared" si="0"/>
        <v>33</v>
      </c>
      <c r="G14" s="14">
        <f>VLOOKUP(B:B,[5]Sheet3!$A$1:$B$65536,2,0)</f>
        <v>17</v>
      </c>
      <c r="H14" s="14">
        <v>16</v>
      </c>
      <c r="I14" s="14">
        <f>VLOOKUP(B:B,[5]Sheet4!$A$1:$C$65536,3,0)</f>
        <v>345.9</v>
      </c>
      <c r="J14" s="42">
        <f t="shared" si="1"/>
        <v>0.891891891891892</v>
      </c>
      <c r="K14" s="7">
        <f t="shared" si="12"/>
        <v>13.836</v>
      </c>
      <c r="L14" s="7">
        <v>5</v>
      </c>
      <c r="M14" s="7">
        <v>2</v>
      </c>
      <c r="N14" s="7">
        <v>168.01</v>
      </c>
      <c r="O14" s="42">
        <f t="shared" si="2"/>
        <v>0.4</v>
      </c>
      <c r="P14" s="7">
        <f>N14*0.04</f>
        <v>6.7204</v>
      </c>
      <c r="Q14" s="7">
        <v>10</v>
      </c>
      <c r="R14" s="7">
        <v>7</v>
      </c>
      <c r="S14" s="7">
        <v>233.41</v>
      </c>
      <c r="T14" s="42">
        <f t="shared" si="3"/>
        <v>0.7</v>
      </c>
      <c r="U14" s="7">
        <f t="shared" ref="U14:U32" si="17">S14*0.04</f>
        <v>9.3364</v>
      </c>
      <c r="V14" s="7">
        <v>75</v>
      </c>
      <c r="W14" s="7">
        <f>VLOOKUP(B:B,[6]Sheet2!$A$1:$B$65536,2,0)</f>
        <v>83</v>
      </c>
      <c r="X14" s="7">
        <f>VLOOKUP(B:B,[6]Sheet2!$A$1:$C$65536,3,0)</f>
        <v>1718.32</v>
      </c>
      <c r="Y14" s="42">
        <f t="shared" si="4"/>
        <v>1.10666666666667</v>
      </c>
      <c r="Z14" s="7">
        <f>X14*0.07</f>
        <v>120.2824</v>
      </c>
      <c r="AA14" s="7">
        <v>18</v>
      </c>
      <c r="AB14" s="7">
        <v>0</v>
      </c>
      <c r="AC14" s="7">
        <v>0</v>
      </c>
      <c r="AD14" s="7">
        <v>0</v>
      </c>
      <c r="AE14" s="7">
        <f t="shared" si="5"/>
        <v>0</v>
      </c>
      <c r="AF14" s="42">
        <f t="shared" si="6"/>
        <v>0</v>
      </c>
      <c r="AG14" s="7">
        <f t="shared" si="16"/>
        <v>0</v>
      </c>
      <c r="AH14" s="7">
        <v>16</v>
      </c>
      <c r="AI14" s="7">
        <v>3</v>
      </c>
      <c r="AJ14" s="7">
        <v>196</v>
      </c>
      <c r="AK14" s="42">
        <f t="shared" si="7"/>
        <v>0.1875</v>
      </c>
      <c r="AL14" s="7">
        <f t="shared" si="13"/>
        <v>7.84</v>
      </c>
      <c r="AM14" s="7">
        <v>8</v>
      </c>
      <c r="AN14" s="7">
        <v>4</v>
      </c>
      <c r="AO14" s="7">
        <v>2700</v>
      </c>
      <c r="AP14" s="7">
        <f t="shared" si="8"/>
        <v>675</v>
      </c>
      <c r="AQ14" s="7">
        <v>0</v>
      </c>
      <c r="AR14" s="42">
        <f t="shared" si="9"/>
        <v>0.5</v>
      </c>
      <c r="AS14" s="7">
        <f t="shared" si="14"/>
        <v>162</v>
      </c>
      <c r="AT14" s="7">
        <f t="shared" si="15"/>
        <v>147.776842105263</v>
      </c>
      <c r="AU14" s="7">
        <f t="shared" si="10"/>
        <v>306</v>
      </c>
    </row>
    <row r="15" spans="1:47">
      <c r="A15" s="9">
        <v>14</v>
      </c>
      <c r="B15" s="9">
        <v>730</v>
      </c>
      <c r="C15" s="38" t="s">
        <v>205</v>
      </c>
      <c r="D15" s="9" t="s">
        <v>192</v>
      </c>
      <c r="E15" s="39">
        <v>48</v>
      </c>
      <c r="F15" s="14">
        <f t="shared" si="0"/>
        <v>46</v>
      </c>
      <c r="G15" s="14">
        <f>VLOOKUP(B:B,[5]Sheet3!$A$1:$B$65536,2,0)</f>
        <v>20</v>
      </c>
      <c r="H15" s="14">
        <v>26</v>
      </c>
      <c r="I15" s="14">
        <f>VLOOKUP(B:B,[5]Sheet4!$A$1:$C$65536,3,0)</f>
        <v>709.8</v>
      </c>
      <c r="J15" s="44">
        <f t="shared" si="1"/>
        <v>0.958333333333333</v>
      </c>
      <c r="K15" s="7">
        <f t="shared" si="12"/>
        <v>28.392</v>
      </c>
      <c r="L15" s="45">
        <v>9</v>
      </c>
      <c r="M15" s="7">
        <v>6</v>
      </c>
      <c r="N15" s="7">
        <v>621.62</v>
      </c>
      <c r="O15" s="42">
        <f t="shared" si="2"/>
        <v>0.666666666666667</v>
      </c>
      <c r="P15" s="7">
        <f>N15*0.04</f>
        <v>24.8648</v>
      </c>
      <c r="Q15" s="45">
        <v>13</v>
      </c>
      <c r="R15" s="7">
        <v>9</v>
      </c>
      <c r="S15" s="7">
        <v>404.61</v>
      </c>
      <c r="T15" s="42">
        <f t="shared" si="3"/>
        <v>0.692307692307692</v>
      </c>
      <c r="U15" s="7">
        <f t="shared" si="17"/>
        <v>16.1844</v>
      </c>
      <c r="V15" s="45">
        <v>51</v>
      </c>
      <c r="W15" s="7">
        <f>VLOOKUP(B:B,[6]Sheet2!$A$1:$B$65536,2,0)</f>
        <v>96</v>
      </c>
      <c r="X15" s="7">
        <f>VLOOKUP(B:B,[6]Sheet2!$A$1:$C$65536,3,0)</f>
        <v>2167.83</v>
      </c>
      <c r="Y15" s="42">
        <f t="shared" si="4"/>
        <v>1.88235294117647</v>
      </c>
      <c r="Z15" s="7">
        <f>X15*0.07</f>
        <v>151.7481</v>
      </c>
      <c r="AA15" s="45">
        <v>34</v>
      </c>
      <c r="AB15" s="7">
        <v>0</v>
      </c>
      <c r="AC15" s="7">
        <v>0</v>
      </c>
      <c r="AD15" s="7">
        <v>20</v>
      </c>
      <c r="AE15" s="7">
        <f t="shared" si="5"/>
        <v>20</v>
      </c>
      <c r="AF15" s="42">
        <f t="shared" si="6"/>
        <v>0.588235294117647</v>
      </c>
      <c r="AG15" s="7">
        <f t="shared" si="16"/>
        <v>0</v>
      </c>
      <c r="AH15" s="45">
        <v>30</v>
      </c>
      <c r="AI15" s="7">
        <v>36</v>
      </c>
      <c r="AJ15" s="7">
        <v>2352</v>
      </c>
      <c r="AK15" s="42">
        <f t="shared" si="7"/>
        <v>1.2</v>
      </c>
      <c r="AL15" s="7">
        <f>AJ15*0.06</f>
        <v>141.12</v>
      </c>
      <c r="AM15" s="7">
        <v>6</v>
      </c>
      <c r="AN15" s="7">
        <v>4</v>
      </c>
      <c r="AO15" s="7">
        <v>2700</v>
      </c>
      <c r="AP15" s="7">
        <f t="shared" si="8"/>
        <v>675</v>
      </c>
      <c r="AQ15" s="7">
        <v>0</v>
      </c>
      <c r="AR15" s="42">
        <f t="shared" si="9"/>
        <v>0.666666666666667</v>
      </c>
      <c r="AS15" s="7">
        <f t="shared" si="14"/>
        <v>162</v>
      </c>
      <c r="AT15" s="7">
        <f t="shared" si="15"/>
        <v>138.8568</v>
      </c>
      <c r="AU15" s="7">
        <f t="shared" si="10"/>
        <v>501</v>
      </c>
    </row>
    <row r="16" spans="1:47">
      <c r="A16" s="9">
        <v>15</v>
      </c>
      <c r="B16" s="9">
        <v>727</v>
      </c>
      <c r="C16" s="9" t="s">
        <v>206</v>
      </c>
      <c r="D16" s="9" t="s">
        <v>192</v>
      </c>
      <c r="E16" s="14">
        <v>25</v>
      </c>
      <c r="F16" s="14">
        <f t="shared" si="0"/>
        <v>21</v>
      </c>
      <c r="G16" s="14">
        <f>VLOOKUP(B:B,[5]Sheet3!$A$1:$B$65536,2,0)</f>
        <v>12</v>
      </c>
      <c r="H16" s="14">
        <v>9</v>
      </c>
      <c r="I16" s="14">
        <f>VLOOKUP(B:B,[5]Sheet4!$A$1:$C$65536,3,0)</f>
        <v>259</v>
      </c>
      <c r="J16" s="42">
        <f t="shared" si="1"/>
        <v>0.84</v>
      </c>
      <c r="K16" s="7">
        <f t="shared" si="12"/>
        <v>10.36</v>
      </c>
      <c r="L16" s="7">
        <v>8</v>
      </c>
      <c r="M16" s="7">
        <v>10</v>
      </c>
      <c r="N16" s="7">
        <v>840.03</v>
      </c>
      <c r="O16" s="42">
        <f t="shared" si="2"/>
        <v>1.25</v>
      </c>
      <c r="P16" s="7">
        <f>N16*0.06</f>
        <v>50.4018</v>
      </c>
      <c r="Q16" s="7">
        <v>12</v>
      </c>
      <c r="R16" s="7">
        <v>0</v>
      </c>
      <c r="S16" s="7">
        <v>0</v>
      </c>
      <c r="T16" s="42">
        <f t="shared" si="3"/>
        <v>0</v>
      </c>
      <c r="U16" s="7">
        <f t="shared" si="17"/>
        <v>0</v>
      </c>
      <c r="V16" s="7">
        <v>78</v>
      </c>
      <c r="W16" s="7">
        <f>VLOOKUP(B:B,[6]Sheet2!$A$1:$B$65536,2,0)</f>
        <v>56</v>
      </c>
      <c r="X16" s="7">
        <f>VLOOKUP(B:B,[6]Sheet2!$A$1:$C$65536,3,0)</f>
        <v>1244.94</v>
      </c>
      <c r="Y16" s="42">
        <f t="shared" si="4"/>
        <v>0.717948717948718</v>
      </c>
      <c r="Z16" s="7">
        <f>X16*0.05</f>
        <v>62.247</v>
      </c>
      <c r="AA16" s="7">
        <v>18</v>
      </c>
      <c r="AB16" s="7">
        <v>1</v>
      </c>
      <c r="AC16" s="7">
        <v>132</v>
      </c>
      <c r="AD16" s="7">
        <v>1</v>
      </c>
      <c r="AE16" s="7">
        <f t="shared" si="5"/>
        <v>2</v>
      </c>
      <c r="AF16" s="42">
        <f t="shared" si="6"/>
        <v>0.111111111111111</v>
      </c>
      <c r="AG16" s="7">
        <f t="shared" si="16"/>
        <v>2.64</v>
      </c>
      <c r="AH16" s="7">
        <v>13</v>
      </c>
      <c r="AI16" s="7">
        <v>5</v>
      </c>
      <c r="AJ16" s="7">
        <v>389</v>
      </c>
      <c r="AK16" s="42">
        <f t="shared" si="7"/>
        <v>0.384615384615385</v>
      </c>
      <c r="AL16" s="7">
        <f t="shared" si="13"/>
        <v>15.56</v>
      </c>
      <c r="AM16" s="7">
        <v>8</v>
      </c>
      <c r="AN16" s="7">
        <v>2</v>
      </c>
      <c r="AO16" s="7">
        <v>1350</v>
      </c>
      <c r="AP16" s="7">
        <f t="shared" si="8"/>
        <v>675</v>
      </c>
      <c r="AQ16" s="7">
        <v>0</v>
      </c>
      <c r="AR16" s="42">
        <f t="shared" si="9"/>
        <v>0.25</v>
      </c>
      <c r="AS16" s="7">
        <f t="shared" si="14"/>
        <v>81</v>
      </c>
      <c r="AT16" s="7">
        <f t="shared" si="15"/>
        <v>81</v>
      </c>
      <c r="AU16" s="7">
        <f t="shared" si="10"/>
        <v>222</v>
      </c>
    </row>
    <row r="17" spans="1:47">
      <c r="A17" s="9">
        <v>16</v>
      </c>
      <c r="B17" s="9">
        <v>726</v>
      </c>
      <c r="C17" s="9" t="s">
        <v>207</v>
      </c>
      <c r="D17" s="9" t="s">
        <v>192</v>
      </c>
      <c r="E17" s="14">
        <v>46</v>
      </c>
      <c r="F17" s="14">
        <f t="shared" si="0"/>
        <v>46</v>
      </c>
      <c r="G17" s="14">
        <f>VLOOKUP(B:B,[5]Sheet3!$A$1:$B$65536,2,0)</f>
        <v>19</v>
      </c>
      <c r="H17" s="14">
        <v>27</v>
      </c>
      <c r="I17" s="14">
        <f>VLOOKUP(B:B,[5]Sheet4!$A$1:$C$65536,3,0)</f>
        <v>743.09</v>
      </c>
      <c r="J17" s="42">
        <f t="shared" si="1"/>
        <v>1</v>
      </c>
      <c r="K17" s="43">
        <f>I17*0.06</f>
        <v>44.5854</v>
      </c>
      <c r="L17" s="7">
        <v>11</v>
      </c>
      <c r="M17" s="7">
        <v>15</v>
      </c>
      <c r="N17" s="7">
        <v>1314.92</v>
      </c>
      <c r="O17" s="42">
        <f t="shared" si="2"/>
        <v>1.36363636363636</v>
      </c>
      <c r="P17" s="7">
        <f>N17*0.06</f>
        <v>78.8952</v>
      </c>
      <c r="Q17" s="7">
        <v>19</v>
      </c>
      <c r="R17" s="7">
        <v>0</v>
      </c>
      <c r="S17" s="7">
        <v>0</v>
      </c>
      <c r="T17" s="42">
        <f t="shared" si="3"/>
        <v>0</v>
      </c>
      <c r="U17" s="7">
        <f t="shared" si="17"/>
        <v>0</v>
      </c>
      <c r="V17" s="7">
        <v>103</v>
      </c>
      <c r="W17" s="7">
        <f>VLOOKUP(B:B,[6]Sheet2!$A$1:$B$65536,2,0)</f>
        <v>128</v>
      </c>
      <c r="X17" s="7">
        <f>VLOOKUP(B:B,[6]Sheet2!$A$1:$C$65536,3,0)</f>
        <v>2778.88</v>
      </c>
      <c r="Y17" s="42">
        <f t="shared" si="4"/>
        <v>1.24271844660194</v>
      </c>
      <c r="Z17" s="7">
        <f>X17*0.07</f>
        <v>194.5216</v>
      </c>
      <c r="AA17" s="7">
        <v>27</v>
      </c>
      <c r="AB17" s="7">
        <v>6</v>
      </c>
      <c r="AC17" s="7">
        <v>528</v>
      </c>
      <c r="AD17" s="7">
        <v>13</v>
      </c>
      <c r="AE17" s="7">
        <f t="shared" si="5"/>
        <v>19</v>
      </c>
      <c r="AF17" s="42">
        <f t="shared" si="6"/>
        <v>0.703703703703704</v>
      </c>
      <c r="AG17" s="7">
        <f t="shared" si="16"/>
        <v>10.56</v>
      </c>
      <c r="AH17" s="7">
        <v>35</v>
      </c>
      <c r="AI17" s="7">
        <v>3</v>
      </c>
      <c r="AJ17" s="7">
        <v>196</v>
      </c>
      <c r="AK17" s="42">
        <f t="shared" si="7"/>
        <v>0.0857142857142857</v>
      </c>
      <c r="AL17" s="7">
        <f t="shared" si="13"/>
        <v>7.84</v>
      </c>
      <c r="AM17" s="7">
        <v>12</v>
      </c>
      <c r="AN17" s="7">
        <v>19</v>
      </c>
      <c r="AO17" s="7">
        <v>11699</v>
      </c>
      <c r="AP17" s="7">
        <f t="shared" si="8"/>
        <v>615.736842105263</v>
      </c>
      <c r="AQ17" s="7">
        <v>0</v>
      </c>
      <c r="AR17" s="42">
        <f t="shared" si="9"/>
        <v>1.58333333333333</v>
      </c>
      <c r="AS17" s="51">
        <f>AP17*AN17*0.06+AP17*(AN17-AM17)*0.02</f>
        <v>788.143157894737</v>
      </c>
      <c r="AT17" s="51">
        <f>AM17*AP17*0.06+(AN17-AM17)*AP17*0.08</f>
        <v>788.143157894737</v>
      </c>
      <c r="AU17" s="7">
        <f t="shared" si="10"/>
        <v>1125</v>
      </c>
    </row>
    <row r="18" spans="1:47">
      <c r="A18" s="9">
        <v>17</v>
      </c>
      <c r="B18" s="9">
        <v>709</v>
      </c>
      <c r="C18" s="9" t="s">
        <v>208</v>
      </c>
      <c r="D18" s="9" t="s">
        <v>192</v>
      </c>
      <c r="E18" s="14">
        <v>45</v>
      </c>
      <c r="F18" s="14">
        <f t="shared" si="0"/>
        <v>37</v>
      </c>
      <c r="G18" s="14">
        <f>VLOOKUP(B:B,[5]Sheet3!$A$1:$B$65536,2,0)</f>
        <v>21</v>
      </c>
      <c r="H18" s="14">
        <v>16</v>
      </c>
      <c r="I18" s="14">
        <f>VLOOKUP(B:B,[5]Sheet4!$A$1:$C$65536,3,0)</f>
        <v>350.8</v>
      </c>
      <c r="J18" s="42">
        <f t="shared" si="1"/>
        <v>0.822222222222222</v>
      </c>
      <c r="K18" s="7">
        <f t="shared" ref="K18:K25" si="18">I18*0.04</f>
        <v>14.032</v>
      </c>
      <c r="L18" s="7">
        <v>11</v>
      </c>
      <c r="M18" s="7">
        <v>4</v>
      </c>
      <c r="N18" s="7">
        <v>336.01</v>
      </c>
      <c r="O18" s="42">
        <f t="shared" si="2"/>
        <v>0.363636363636364</v>
      </c>
      <c r="P18" s="7">
        <f t="shared" ref="P18:P24" si="19">N18*0.04</f>
        <v>13.4404</v>
      </c>
      <c r="Q18" s="7">
        <v>19</v>
      </c>
      <c r="R18" s="7">
        <v>7</v>
      </c>
      <c r="S18" s="7">
        <v>239.4</v>
      </c>
      <c r="T18" s="42">
        <f t="shared" si="3"/>
        <v>0.368421052631579</v>
      </c>
      <c r="U18" s="7">
        <f t="shared" si="17"/>
        <v>9.576</v>
      </c>
      <c r="V18" s="7">
        <v>157</v>
      </c>
      <c r="W18" s="7">
        <f>VLOOKUP(B:B,[6]Sheet2!$A$1:$B$65536,2,0)</f>
        <v>238</v>
      </c>
      <c r="X18" s="7">
        <f>VLOOKUP(B:B,[6]Sheet2!$A$1:$C$65536,3,0)</f>
        <v>5068.31</v>
      </c>
      <c r="Y18" s="42">
        <f t="shared" si="4"/>
        <v>1.51592356687898</v>
      </c>
      <c r="Z18" s="7">
        <f>X18*0.07</f>
        <v>354.7817</v>
      </c>
      <c r="AA18" s="7">
        <v>47</v>
      </c>
      <c r="AB18" s="7">
        <v>39</v>
      </c>
      <c r="AC18" s="7">
        <v>3432.03</v>
      </c>
      <c r="AD18" s="7">
        <v>2</v>
      </c>
      <c r="AE18" s="7">
        <f t="shared" si="5"/>
        <v>41</v>
      </c>
      <c r="AF18" s="42">
        <f t="shared" si="6"/>
        <v>0.872340425531915</v>
      </c>
      <c r="AG18" s="7">
        <f t="shared" si="16"/>
        <v>68.6406</v>
      </c>
      <c r="AH18" s="7">
        <v>27</v>
      </c>
      <c r="AI18" s="7">
        <v>3</v>
      </c>
      <c r="AJ18" s="7">
        <v>196</v>
      </c>
      <c r="AK18" s="42">
        <f t="shared" si="7"/>
        <v>0.111111111111111</v>
      </c>
      <c r="AL18" s="7">
        <f t="shared" si="13"/>
        <v>7.84</v>
      </c>
      <c r="AM18" s="7">
        <v>18</v>
      </c>
      <c r="AN18" s="7">
        <v>7</v>
      </c>
      <c r="AO18" s="7">
        <v>4049.99</v>
      </c>
      <c r="AP18" s="7">
        <f t="shared" si="8"/>
        <v>578.57</v>
      </c>
      <c r="AQ18" s="7">
        <v>0</v>
      </c>
      <c r="AR18" s="42">
        <f t="shared" si="9"/>
        <v>0.388888888888889</v>
      </c>
      <c r="AS18" s="7">
        <f>AN18*AP18*0.06</f>
        <v>242.9994</v>
      </c>
      <c r="AT18" s="7">
        <f>AN18*AP21*0.06</f>
        <v>283.5</v>
      </c>
      <c r="AU18" s="7">
        <f t="shared" si="10"/>
        <v>752</v>
      </c>
    </row>
    <row r="19" spans="1:47">
      <c r="A19" s="9">
        <v>18</v>
      </c>
      <c r="B19" s="9">
        <v>585</v>
      </c>
      <c r="C19" s="9" t="s">
        <v>209</v>
      </c>
      <c r="D19" s="9" t="s">
        <v>192</v>
      </c>
      <c r="E19" s="14">
        <v>59</v>
      </c>
      <c r="F19" s="14">
        <f t="shared" si="0"/>
        <v>41</v>
      </c>
      <c r="G19" s="14">
        <f>VLOOKUP(B:B,[5]Sheet3!$A$1:$B$65536,2,0)</f>
        <v>23</v>
      </c>
      <c r="H19" s="14">
        <v>18</v>
      </c>
      <c r="I19" s="14">
        <f>VLOOKUP(B:B,[5]Sheet4!$A$1:$C$65536,3,0)</f>
        <v>531.55</v>
      </c>
      <c r="J19" s="42">
        <f t="shared" si="1"/>
        <v>0.694915254237288</v>
      </c>
      <c r="K19" s="7">
        <f t="shared" si="18"/>
        <v>21.262</v>
      </c>
      <c r="L19" s="7">
        <v>14</v>
      </c>
      <c r="M19" s="7">
        <v>12</v>
      </c>
      <c r="N19" s="7">
        <v>1008.03</v>
      </c>
      <c r="O19" s="42">
        <f t="shared" si="2"/>
        <v>0.857142857142857</v>
      </c>
      <c r="P19" s="7">
        <f t="shared" si="19"/>
        <v>40.3212</v>
      </c>
      <c r="Q19" s="7">
        <v>19</v>
      </c>
      <c r="R19" s="7">
        <v>8</v>
      </c>
      <c r="S19" s="7">
        <v>235.1</v>
      </c>
      <c r="T19" s="42">
        <f t="shared" si="3"/>
        <v>0.421052631578947</v>
      </c>
      <c r="U19" s="7">
        <f t="shared" si="17"/>
        <v>9.404</v>
      </c>
      <c r="V19" s="7">
        <v>128</v>
      </c>
      <c r="W19" s="7">
        <f>VLOOKUP(B:B,[6]Sheet2!$A$1:$B$65536,2,0)</f>
        <v>154</v>
      </c>
      <c r="X19" s="7">
        <f>VLOOKUP(B:B,[6]Sheet2!$A$1:$C$65536,3,0)</f>
        <v>3469.82</v>
      </c>
      <c r="Y19" s="42">
        <f t="shared" si="4"/>
        <v>1.203125</v>
      </c>
      <c r="Z19" s="7">
        <f>X19*0.07</f>
        <v>242.8874</v>
      </c>
      <c r="AA19" s="7">
        <v>27</v>
      </c>
      <c r="AB19" s="7">
        <v>14</v>
      </c>
      <c r="AC19" s="7">
        <v>1320</v>
      </c>
      <c r="AD19" s="7">
        <v>10</v>
      </c>
      <c r="AE19" s="7">
        <f t="shared" si="5"/>
        <v>24</v>
      </c>
      <c r="AF19" s="42">
        <f t="shared" si="6"/>
        <v>0.888888888888889</v>
      </c>
      <c r="AG19" s="7">
        <f t="shared" si="16"/>
        <v>26.4</v>
      </c>
      <c r="AH19" s="7">
        <v>38</v>
      </c>
      <c r="AI19" s="7">
        <v>18</v>
      </c>
      <c r="AJ19" s="7">
        <v>1268.01</v>
      </c>
      <c r="AK19" s="42">
        <f t="shared" si="7"/>
        <v>0.473684210526316</v>
      </c>
      <c r="AL19" s="7">
        <f t="shared" si="13"/>
        <v>50.7204</v>
      </c>
      <c r="AM19" s="7">
        <v>26</v>
      </c>
      <c r="AN19" s="7">
        <v>6</v>
      </c>
      <c r="AO19" s="7">
        <v>4050</v>
      </c>
      <c r="AP19" s="7">
        <f t="shared" si="8"/>
        <v>675</v>
      </c>
      <c r="AQ19" s="7">
        <v>0</v>
      </c>
      <c r="AR19" s="42">
        <f t="shared" si="9"/>
        <v>0.230769230769231</v>
      </c>
      <c r="AS19" s="7">
        <f>AN19*AP19*0.06</f>
        <v>243</v>
      </c>
      <c r="AT19" s="7">
        <f>AN19*AP22*0.06</f>
        <v>323.64</v>
      </c>
      <c r="AU19" s="7">
        <f t="shared" si="10"/>
        <v>715</v>
      </c>
    </row>
    <row r="20" spans="1:47">
      <c r="A20" s="9">
        <v>19</v>
      </c>
      <c r="B20" s="9">
        <v>582</v>
      </c>
      <c r="C20" s="9" t="s">
        <v>210</v>
      </c>
      <c r="D20" s="9" t="s">
        <v>192</v>
      </c>
      <c r="E20" s="14">
        <v>80</v>
      </c>
      <c r="F20" s="14">
        <f t="shared" si="0"/>
        <v>14</v>
      </c>
      <c r="G20" s="14">
        <f>VLOOKUP(B:B,[5]Sheet3!$A$1:$B$65536,2,0)</f>
        <v>5</v>
      </c>
      <c r="H20" s="14">
        <v>9</v>
      </c>
      <c r="I20" s="14">
        <f>VLOOKUP(B:B,[5]Sheet4!$A$1:$C$65536,3,0)</f>
        <v>295.6</v>
      </c>
      <c r="J20" s="42">
        <f t="shared" si="1"/>
        <v>0.175</v>
      </c>
      <c r="K20" s="7">
        <f t="shared" si="18"/>
        <v>11.824</v>
      </c>
      <c r="L20" s="7">
        <v>14</v>
      </c>
      <c r="M20" s="7">
        <v>5</v>
      </c>
      <c r="N20" s="7">
        <v>420</v>
      </c>
      <c r="O20" s="42">
        <f t="shared" si="2"/>
        <v>0.357142857142857</v>
      </c>
      <c r="P20" s="7">
        <f t="shared" si="19"/>
        <v>16.8</v>
      </c>
      <c r="Q20" s="7">
        <v>26</v>
      </c>
      <c r="R20" s="7">
        <v>7</v>
      </c>
      <c r="S20" s="7">
        <v>239.4</v>
      </c>
      <c r="T20" s="42">
        <f t="shared" si="3"/>
        <v>0.269230769230769</v>
      </c>
      <c r="U20" s="7">
        <f t="shared" si="17"/>
        <v>9.576</v>
      </c>
      <c r="V20" s="7">
        <v>152</v>
      </c>
      <c r="W20" s="7">
        <f>VLOOKUP(B:B,[6]Sheet2!$A$1:$B$65536,2,0)</f>
        <v>35</v>
      </c>
      <c r="X20" s="7">
        <f>VLOOKUP(B:B,[6]Sheet2!$A$1:$C$65536,3,0)</f>
        <v>739.49</v>
      </c>
      <c r="Y20" s="42">
        <f t="shared" si="4"/>
        <v>0.230263157894737</v>
      </c>
      <c r="Z20" s="7">
        <f>X20*0.05</f>
        <v>36.9745</v>
      </c>
      <c r="AA20" s="7">
        <v>145</v>
      </c>
      <c r="AB20" s="7">
        <v>19</v>
      </c>
      <c r="AC20" s="7">
        <v>1725.63</v>
      </c>
      <c r="AD20" s="7">
        <v>7</v>
      </c>
      <c r="AE20" s="7">
        <f t="shared" si="5"/>
        <v>26</v>
      </c>
      <c r="AF20" s="42">
        <f t="shared" si="6"/>
        <v>0.179310344827586</v>
      </c>
      <c r="AG20" s="7">
        <f t="shared" si="16"/>
        <v>34.5126</v>
      </c>
      <c r="AH20" s="7">
        <v>23</v>
      </c>
      <c r="AI20" s="7">
        <v>3</v>
      </c>
      <c r="AJ20" s="7">
        <v>195.9</v>
      </c>
      <c r="AK20" s="42">
        <f t="shared" si="7"/>
        <v>0.130434782608696</v>
      </c>
      <c r="AL20" s="7">
        <f t="shared" si="13"/>
        <v>7.836</v>
      </c>
      <c r="AM20" s="7">
        <v>16</v>
      </c>
      <c r="AN20" s="7">
        <v>23</v>
      </c>
      <c r="AO20" s="7">
        <v>13499.99</v>
      </c>
      <c r="AP20" s="7">
        <f t="shared" si="8"/>
        <v>586.956086956522</v>
      </c>
      <c r="AQ20" s="7">
        <v>0</v>
      </c>
      <c r="AR20" s="42">
        <f t="shared" si="9"/>
        <v>1.4375</v>
      </c>
      <c r="AS20" s="51">
        <f>AP20*AN20*0.06+AP20*(AN20-AM20)*0.02</f>
        <v>892.173252173913</v>
      </c>
      <c r="AT20" s="51">
        <f>AM20*AP20*0.06+(AN20-AM20)*AP20*0.08</f>
        <v>892.173252173913</v>
      </c>
      <c r="AU20" s="7">
        <f t="shared" si="10"/>
        <v>1010</v>
      </c>
    </row>
    <row r="21" spans="1:47">
      <c r="A21" s="9">
        <v>20</v>
      </c>
      <c r="B21" s="9">
        <v>581</v>
      </c>
      <c r="C21" s="9" t="s">
        <v>211</v>
      </c>
      <c r="D21" s="9" t="s">
        <v>192</v>
      </c>
      <c r="E21" s="14">
        <v>68</v>
      </c>
      <c r="F21" s="14">
        <f t="shared" si="0"/>
        <v>48</v>
      </c>
      <c r="G21" s="14">
        <f>VLOOKUP(B:B,[5]Sheet3!$A$1:$B$65536,2,0)</f>
        <v>25</v>
      </c>
      <c r="H21" s="14">
        <v>23</v>
      </c>
      <c r="I21" s="14">
        <f>VLOOKUP(B:B,[5]Sheet4!$A$1:$C$65536,3,0)</f>
        <v>473.19</v>
      </c>
      <c r="J21" s="42">
        <f t="shared" si="1"/>
        <v>0.705882352941177</v>
      </c>
      <c r="K21" s="7">
        <f t="shared" si="18"/>
        <v>18.9276</v>
      </c>
      <c r="L21" s="7">
        <v>14</v>
      </c>
      <c r="M21" s="7">
        <v>4</v>
      </c>
      <c r="N21" s="7">
        <v>336</v>
      </c>
      <c r="O21" s="42">
        <f t="shared" si="2"/>
        <v>0.285714285714286</v>
      </c>
      <c r="P21" s="7">
        <f t="shared" si="19"/>
        <v>13.44</v>
      </c>
      <c r="Q21" s="7">
        <v>19</v>
      </c>
      <c r="R21" s="7">
        <v>5</v>
      </c>
      <c r="S21" s="7">
        <v>217.4</v>
      </c>
      <c r="T21" s="42">
        <f t="shared" si="3"/>
        <v>0.263157894736842</v>
      </c>
      <c r="U21" s="7">
        <f t="shared" si="17"/>
        <v>8.696</v>
      </c>
      <c r="V21" s="7">
        <v>171</v>
      </c>
      <c r="W21" s="7">
        <f>VLOOKUP(B:B,[6]Sheet2!$A$1:$B$65536,2,0)</f>
        <v>116</v>
      </c>
      <c r="X21" s="7">
        <f>VLOOKUP(B:B,[6]Sheet2!$A$1:$C$65536,3,0)</f>
        <v>2587.41</v>
      </c>
      <c r="Y21" s="42">
        <f t="shared" si="4"/>
        <v>0.678362573099415</v>
      </c>
      <c r="Z21" s="7">
        <f>X21*0.05</f>
        <v>129.3705</v>
      </c>
      <c r="AA21" s="7">
        <v>47</v>
      </c>
      <c r="AB21" s="7">
        <v>13</v>
      </c>
      <c r="AC21" s="7">
        <v>1188</v>
      </c>
      <c r="AD21" s="7">
        <v>13</v>
      </c>
      <c r="AE21" s="7">
        <f t="shared" si="5"/>
        <v>26</v>
      </c>
      <c r="AF21" s="42">
        <f t="shared" si="6"/>
        <v>0.553191489361702</v>
      </c>
      <c r="AG21" s="7">
        <f t="shared" si="16"/>
        <v>23.76</v>
      </c>
      <c r="AH21" s="7">
        <v>25</v>
      </c>
      <c r="AI21" s="7">
        <v>14</v>
      </c>
      <c r="AJ21" s="7">
        <v>944</v>
      </c>
      <c r="AK21" s="42">
        <f t="shared" si="7"/>
        <v>0.56</v>
      </c>
      <c r="AL21" s="7">
        <f t="shared" si="13"/>
        <v>37.76</v>
      </c>
      <c r="AM21" s="7">
        <v>6</v>
      </c>
      <c r="AN21" s="7">
        <v>9</v>
      </c>
      <c r="AO21" s="7">
        <v>6075</v>
      </c>
      <c r="AP21" s="7">
        <f t="shared" si="8"/>
        <v>675</v>
      </c>
      <c r="AQ21" s="7">
        <v>2</v>
      </c>
      <c r="AR21" s="42">
        <f t="shared" si="9"/>
        <v>1.83333333333333</v>
      </c>
      <c r="AS21" s="51">
        <f>AP21*AN21*0.06+AP21*(AN21-AM21)*0.02</f>
        <v>405</v>
      </c>
      <c r="AT21" s="51">
        <f>AM21*AP21*0.06+(AN21-AM21)*AP21*0.08</f>
        <v>405</v>
      </c>
      <c r="AU21" s="7">
        <f t="shared" si="10"/>
        <v>637</v>
      </c>
    </row>
    <row r="22" spans="1:47">
      <c r="A22" s="9">
        <v>21</v>
      </c>
      <c r="B22" s="9">
        <v>570</v>
      </c>
      <c r="C22" s="9" t="s">
        <v>212</v>
      </c>
      <c r="D22" s="9" t="s">
        <v>192</v>
      </c>
      <c r="E22" s="14">
        <v>20</v>
      </c>
      <c r="F22" s="14">
        <f t="shared" si="0"/>
        <v>19</v>
      </c>
      <c r="G22" s="14">
        <f>VLOOKUP(B:B,[5]Sheet3!$A$1:$B$65536,2,0)</f>
        <v>12</v>
      </c>
      <c r="H22" s="14">
        <v>7</v>
      </c>
      <c r="I22" s="14">
        <f>VLOOKUP(B:B,[5]Sheet4!$A$1:$C$65536,3,0)</f>
        <v>110.63</v>
      </c>
      <c r="J22" s="42">
        <f t="shared" si="1"/>
        <v>0.95</v>
      </c>
      <c r="K22" s="7">
        <f t="shared" si="18"/>
        <v>4.4252</v>
      </c>
      <c r="L22" s="7">
        <v>8</v>
      </c>
      <c r="M22" s="7">
        <v>6</v>
      </c>
      <c r="N22" s="7">
        <v>504</v>
      </c>
      <c r="O22" s="42">
        <f t="shared" si="2"/>
        <v>0.75</v>
      </c>
      <c r="P22" s="7">
        <f t="shared" si="19"/>
        <v>20.16</v>
      </c>
      <c r="Q22" s="7">
        <v>12</v>
      </c>
      <c r="R22" s="7">
        <v>11</v>
      </c>
      <c r="S22" s="7">
        <v>393.01</v>
      </c>
      <c r="T22" s="42">
        <f t="shared" si="3"/>
        <v>0.916666666666667</v>
      </c>
      <c r="U22" s="7">
        <f t="shared" si="17"/>
        <v>15.7204</v>
      </c>
      <c r="V22" s="7">
        <v>121</v>
      </c>
      <c r="W22" s="7">
        <f>VLOOKUP(B:B,[6]Sheet2!$A$1:$B$65536,2,0)</f>
        <v>81</v>
      </c>
      <c r="X22" s="7">
        <f>VLOOKUP(B:B,[6]Sheet2!$A$1:$C$65536,3,0)</f>
        <v>1795.25</v>
      </c>
      <c r="Y22" s="42">
        <f t="shared" si="4"/>
        <v>0.669421487603306</v>
      </c>
      <c r="Z22" s="7">
        <f>X22*0.05</f>
        <v>89.7625</v>
      </c>
      <c r="AA22" s="7">
        <v>18</v>
      </c>
      <c r="AB22" s="7">
        <v>9</v>
      </c>
      <c r="AC22" s="7">
        <v>792</v>
      </c>
      <c r="AD22" s="7">
        <v>0</v>
      </c>
      <c r="AE22" s="7">
        <f t="shared" si="5"/>
        <v>9</v>
      </c>
      <c r="AF22" s="42">
        <f t="shared" si="6"/>
        <v>0.5</v>
      </c>
      <c r="AG22" s="7">
        <f t="shared" si="16"/>
        <v>15.84</v>
      </c>
      <c r="AH22" s="7">
        <v>15</v>
      </c>
      <c r="AI22" s="7">
        <v>15</v>
      </c>
      <c r="AJ22" s="7">
        <v>1075.01</v>
      </c>
      <c r="AK22" s="42">
        <f t="shared" si="7"/>
        <v>1</v>
      </c>
      <c r="AL22" s="7">
        <f>AJ22*0.06</f>
        <v>64.5006</v>
      </c>
      <c r="AM22" s="7">
        <v>6</v>
      </c>
      <c r="AN22" s="7">
        <v>1</v>
      </c>
      <c r="AO22" s="7">
        <v>899</v>
      </c>
      <c r="AP22" s="7">
        <f t="shared" si="8"/>
        <v>899</v>
      </c>
      <c r="AQ22" s="7">
        <v>0</v>
      </c>
      <c r="AR22" s="42">
        <f t="shared" si="9"/>
        <v>0.166666666666667</v>
      </c>
      <c r="AS22" s="7">
        <f>AN22*AP22*0.06</f>
        <v>53.94</v>
      </c>
      <c r="AT22" s="7">
        <f>AN22*AP25*0.06</f>
        <v>40.5</v>
      </c>
      <c r="AU22" s="7">
        <f t="shared" si="10"/>
        <v>251</v>
      </c>
    </row>
    <row r="23" spans="1:47">
      <c r="A23" s="9">
        <v>22</v>
      </c>
      <c r="B23" s="9">
        <v>513</v>
      </c>
      <c r="C23" s="9" t="s">
        <v>213</v>
      </c>
      <c r="D23" s="9" t="s">
        <v>192</v>
      </c>
      <c r="E23" s="14">
        <v>61</v>
      </c>
      <c r="F23" s="14">
        <f t="shared" si="0"/>
        <v>60</v>
      </c>
      <c r="G23" s="14">
        <f>VLOOKUP(B:B,[5]Sheet3!$A$1:$B$65536,2,0)</f>
        <v>26</v>
      </c>
      <c r="H23" s="14">
        <v>34</v>
      </c>
      <c r="I23" s="14">
        <f>VLOOKUP(B:B,[5]Sheet4!$A$1:$C$65536,3,0)</f>
        <v>901.71</v>
      </c>
      <c r="J23" s="42">
        <f t="shared" si="1"/>
        <v>0.983606557377049</v>
      </c>
      <c r="K23" s="7">
        <f t="shared" si="18"/>
        <v>36.0684</v>
      </c>
      <c r="L23" s="7">
        <v>11</v>
      </c>
      <c r="M23" s="7">
        <v>10</v>
      </c>
      <c r="N23" s="7">
        <v>840.04</v>
      </c>
      <c r="O23" s="42">
        <f t="shared" si="2"/>
        <v>0.909090909090909</v>
      </c>
      <c r="P23" s="7">
        <f t="shared" si="19"/>
        <v>33.6016</v>
      </c>
      <c r="Q23" s="7">
        <v>19</v>
      </c>
      <c r="R23" s="7">
        <v>9</v>
      </c>
      <c r="S23" s="7">
        <v>359.1</v>
      </c>
      <c r="T23" s="42">
        <f t="shared" si="3"/>
        <v>0.473684210526316</v>
      </c>
      <c r="U23" s="7">
        <f t="shared" si="17"/>
        <v>14.364</v>
      </c>
      <c r="V23" s="7">
        <v>135</v>
      </c>
      <c r="W23" s="7">
        <f>VLOOKUP(B:B,[6]Sheet2!$A$1:$B$65536,2,0)</f>
        <v>183</v>
      </c>
      <c r="X23" s="7">
        <f>VLOOKUP(B:B,[6]Sheet2!$A$1:$C$65536,3,0)</f>
        <v>4210.66</v>
      </c>
      <c r="Y23" s="42">
        <f t="shared" si="4"/>
        <v>1.35555555555556</v>
      </c>
      <c r="Z23" s="7">
        <f>X23*0.07</f>
        <v>294.7462</v>
      </c>
      <c r="AA23" s="7">
        <v>38</v>
      </c>
      <c r="AB23" s="7">
        <v>33</v>
      </c>
      <c r="AC23" s="7">
        <v>3036.02</v>
      </c>
      <c r="AD23" s="7">
        <v>18</v>
      </c>
      <c r="AE23" s="7">
        <f t="shared" si="5"/>
        <v>51</v>
      </c>
      <c r="AF23" s="42">
        <f t="shared" si="6"/>
        <v>1.34210526315789</v>
      </c>
      <c r="AG23" s="7">
        <f>AC23*0.03</f>
        <v>91.0806</v>
      </c>
      <c r="AH23" s="7">
        <v>19</v>
      </c>
      <c r="AI23" s="7">
        <v>9</v>
      </c>
      <c r="AJ23" s="7">
        <v>588</v>
      </c>
      <c r="AK23" s="42">
        <f t="shared" si="7"/>
        <v>0.473684210526316</v>
      </c>
      <c r="AL23" s="7">
        <f>AJ23*0.04</f>
        <v>23.52</v>
      </c>
      <c r="AM23" s="7">
        <v>6</v>
      </c>
      <c r="AN23" s="7">
        <v>20</v>
      </c>
      <c r="AO23" s="7">
        <v>12825</v>
      </c>
      <c r="AP23" s="7">
        <f t="shared" si="8"/>
        <v>641.25</v>
      </c>
      <c r="AQ23" s="7">
        <v>0</v>
      </c>
      <c r="AR23" s="42">
        <f t="shared" si="9"/>
        <v>3.33333333333333</v>
      </c>
      <c r="AS23" s="51">
        <f>AP23*AN23*0.06+AP23*(AN23-AM23)*0.02</f>
        <v>949.05</v>
      </c>
      <c r="AT23" s="51">
        <f>AM23*AP23*0.06+(AN23-AM23)*AP23*0.08</f>
        <v>949.05</v>
      </c>
      <c r="AU23" s="7">
        <f t="shared" si="10"/>
        <v>1442</v>
      </c>
    </row>
    <row r="24" spans="1:47">
      <c r="A24" s="9">
        <v>23</v>
      </c>
      <c r="B24" s="9">
        <v>379</v>
      </c>
      <c r="C24" s="9" t="s">
        <v>214</v>
      </c>
      <c r="D24" s="9" t="s">
        <v>192</v>
      </c>
      <c r="E24" s="14">
        <v>45</v>
      </c>
      <c r="F24" s="14">
        <f t="shared" si="0"/>
        <v>34</v>
      </c>
      <c r="G24" s="14">
        <f>VLOOKUP(B:B,[5]Sheet3!$A$1:$B$65536,2,0)</f>
        <v>20</v>
      </c>
      <c r="H24" s="14">
        <v>14</v>
      </c>
      <c r="I24" s="14">
        <f>VLOOKUP(B:B,[5]Sheet4!$A$1:$C$65536,3,0)</f>
        <v>417.4</v>
      </c>
      <c r="J24" s="42">
        <f t="shared" si="1"/>
        <v>0.755555555555556</v>
      </c>
      <c r="K24" s="7">
        <f t="shared" si="18"/>
        <v>16.696</v>
      </c>
      <c r="L24" s="7">
        <v>11</v>
      </c>
      <c r="M24" s="7">
        <v>4</v>
      </c>
      <c r="N24" s="7">
        <v>336.01</v>
      </c>
      <c r="O24" s="42">
        <f t="shared" si="2"/>
        <v>0.363636363636364</v>
      </c>
      <c r="P24" s="7">
        <f t="shared" si="19"/>
        <v>13.4404</v>
      </c>
      <c r="Q24" s="7">
        <v>19</v>
      </c>
      <c r="R24" s="7">
        <v>3</v>
      </c>
      <c r="S24" s="7">
        <v>137.6</v>
      </c>
      <c r="T24" s="42">
        <f t="shared" si="3"/>
        <v>0.157894736842105</v>
      </c>
      <c r="U24" s="7">
        <f t="shared" si="17"/>
        <v>5.504</v>
      </c>
      <c r="V24" s="7">
        <v>113</v>
      </c>
      <c r="W24" s="7">
        <f>VLOOKUP(B:B,[6]Sheet2!$A$1:$B$65536,2,0)</f>
        <v>96</v>
      </c>
      <c r="X24" s="7">
        <f>VLOOKUP(B:B,[6]Sheet2!$A$1:$C$65536,3,0)</f>
        <v>2058.99</v>
      </c>
      <c r="Y24" s="42">
        <f t="shared" si="4"/>
        <v>0.849557522123894</v>
      </c>
      <c r="Z24" s="7">
        <f>X24*0.05</f>
        <v>102.9495</v>
      </c>
      <c r="AA24" s="7">
        <v>27</v>
      </c>
      <c r="AB24" s="7">
        <v>16</v>
      </c>
      <c r="AC24" s="7">
        <v>1452</v>
      </c>
      <c r="AD24" s="7">
        <v>12</v>
      </c>
      <c r="AE24" s="7">
        <f t="shared" si="5"/>
        <v>28</v>
      </c>
      <c r="AF24" s="42">
        <f t="shared" si="6"/>
        <v>1.03703703703704</v>
      </c>
      <c r="AG24" s="7">
        <f>AC24*0.03</f>
        <v>43.56</v>
      </c>
      <c r="AH24" s="7">
        <v>27</v>
      </c>
      <c r="AI24" s="7">
        <v>31</v>
      </c>
      <c r="AJ24" s="7">
        <v>2055.03</v>
      </c>
      <c r="AK24" s="42">
        <f t="shared" si="7"/>
        <v>1.14814814814815</v>
      </c>
      <c r="AL24" s="7">
        <f>AJ24*0.06</f>
        <v>123.3018</v>
      </c>
      <c r="AM24" s="7">
        <v>16</v>
      </c>
      <c r="AN24" s="7">
        <v>25</v>
      </c>
      <c r="AO24" s="7">
        <v>14850</v>
      </c>
      <c r="AP24" s="7">
        <f t="shared" si="8"/>
        <v>594</v>
      </c>
      <c r="AQ24" s="7">
        <v>10</v>
      </c>
      <c r="AR24" s="42">
        <f t="shared" si="9"/>
        <v>2.1875</v>
      </c>
      <c r="AS24" s="51">
        <f>AP24*AN24*0.06+AP24*(AN24-AM24)*0.02</f>
        <v>997.92</v>
      </c>
      <c r="AT24" s="51">
        <f>AM24*AP24*0.06+(AN24-AM24)*AP24*0.08</f>
        <v>997.92</v>
      </c>
      <c r="AU24" s="7">
        <f t="shared" si="10"/>
        <v>1303</v>
      </c>
    </row>
    <row r="25" spans="1:47">
      <c r="A25" s="9">
        <v>24</v>
      </c>
      <c r="B25" s="9">
        <v>365</v>
      </c>
      <c r="C25" s="9" t="s">
        <v>215</v>
      </c>
      <c r="D25" s="9" t="s">
        <v>192</v>
      </c>
      <c r="E25" s="14">
        <v>79</v>
      </c>
      <c r="F25" s="14">
        <f t="shared" si="0"/>
        <v>47</v>
      </c>
      <c r="G25" s="14">
        <f>VLOOKUP(B:B,[5]Sheet3!$A$1:$B$65536,2,0)</f>
        <v>31</v>
      </c>
      <c r="H25" s="14">
        <v>16</v>
      </c>
      <c r="I25" s="14">
        <f>VLOOKUP(B:B,[5]Sheet4!$A$1:$C$65536,3,0)</f>
        <v>319.45</v>
      </c>
      <c r="J25" s="42">
        <f t="shared" si="1"/>
        <v>0.594936708860759</v>
      </c>
      <c r="K25" s="7">
        <f t="shared" si="18"/>
        <v>12.778</v>
      </c>
      <c r="L25" s="7">
        <v>11</v>
      </c>
      <c r="M25" s="7">
        <v>22</v>
      </c>
      <c r="N25" s="7">
        <v>2016.06</v>
      </c>
      <c r="O25" s="42">
        <f t="shared" si="2"/>
        <v>2</v>
      </c>
      <c r="P25" s="7">
        <f>N25*0.06</f>
        <v>120.9636</v>
      </c>
      <c r="Q25" s="7">
        <v>19</v>
      </c>
      <c r="R25" s="7">
        <v>0</v>
      </c>
      <c r="S25" s="7">
        <v>0</v>
      </c>
      <c r="T25" s="42">
        <f t="shared" si="3"/>
        <v>0</v>
      </c>
      <c r="U25" s="7">
        <f t="shared" si="17"/>
        <v>0</v>
      </c>
      <c r="V25" s="7">
        <v>176</v>
      </c>
      <c r="W25" s="7">
        <f>VLOOKUP(B:B,[6]Sheet2!$A$1:$B$65536,2,0)</f>
        <v>147</v>
      </c>
      <c r="X25" s="7">
        <f>VLOOKUP(B:B,[6]Sheet2!$A$1:$C$65536,3,0)</f>
        <v>3570.96</v>
      </c>
      <c r="Y25" s="42">
        <f t="shared" si="4"/>
        <v>0.835227272727273</v>
      </c>
      <c r="Z25" s="7">
        <f>X25*0.05</f>
        <v>178.548</v>
      </c>
      <c r="AA25" s="7">
        <v>27</v>
      </c>
      <c r="AB25" s="7">
        <v>9</v>
      </c>
      <c r="AC25" s="7">
        <v>792.01</v>
      </c>
      <c r="AD25" s="7">
        <v>10</v>
      </c>
      <c r="AE25" s="7">
        <f t="shared" si="5"/>
        <v>19</v>
      </c>
      <c r="AF25" s="42">
        <f t="shared" si="6"/>
        <v>0.703703703703704</v>
      </c>
      <c r="AG25" s="7">
        <f t="shared" ref="AG25:AG30" si="20">AC25*0.02</f>
        <v>15.8402</v>
      </c>
      <c r="AH25" s="7">
        <v>35</v>
      </c>
      <c r="AI25" s="7">
        <v>36</v>
      </c>
      <c r="AJ25" s="7">
        <v>2548</v>
      </c>
      <c r="AK25" s="42">
        <f t="shared" si="7"/>
        <v>1.02857142857143</v>
      </c>
      <c r="AL25" s="7">
        <f>AJ25*0.06</f>
        <v>152.88</v>
      </c>
      <c r="AM25" s="7">
        <v>10</v>
      </c>
      <c r="AN25" s="7">
        <v>4</v>
      </c>
      <c r="AO25" s="7">
        <v>2700</v>
      </c>
      <c r="AP25" s="7">
        <f t="shared" si="8"/>
        <v>675</v>
      </c>
      <c r="AQ25" s="7">
        <v>0</v>
      </c>
      <c r="AR25" s="42">
        <f t="shared" si="9"/>
        <v>0.4</v>
      </c>
      <c r="AS25" s="7">
        <f>AN25*AP25*0.06</f>
        <v>162</v>
      </c>
      <c r="AT25" s="50">
        <f>AN25*AP25*0.06</f>
        <v>162</v>
      </c>
      <c r="AU25" s="7">
        <f t="shared" si="10"/>
        <v>643</v>
      </c>
    </row>
    <row r="26" spans="1:47">
      <c r="A26" s="9">
        <v>25</v>
      </c>
      <c r="B26" s="9">
        <v>359</v>
      </c>
      <c r="C26" s="9" t="s">
        <v>216</v>
      </c>
      <c r="D26" s="9" t="s">
        <v>192</v>
      </c>
      <c r="E26" s="14">
        <v>42</v>
      </c>
      <c r="F26" s="14">
        <f t="shared" si="0"/>
        <v>49</v>
      </c>
      <c r="G26" s="14">
        <f>VLOOKUP(B:B,[5]Sheet3!$A$1:$B$65536,2,0)</f>
        <v>11</v>
      </c>
      <c r="H26" s="14">
        <v>38</v>
      </c>
      <c r="I26" s="14">
        <f>VLOOKUP(B:B,[5]Sheet4!$A$1:$C$65536,3,0)</f>
        <v>995.92</v>
      </c>
      <c r="J26" s="42">
        <f t="shared" si="1"/>
        <v>1.16666666666667</v>
      </c>
      <c r="K26" s="43">
        <f>I26*0.06</f>
        <v>59.7552</v>
      </c>
      <c r="L26" s="7">
        <v>8</v>
      </c>
      <c r="M26" s="7">
        <v>6</v>
      </c>
      <c r="N26" s="7">
        <v>504.01</v>
      </c>
      <c r="O26" s="42">
        <f t="shared" si="2"/>
        <v>0.75</v>
      </c>
      <c r="P26" s="7">
        <f>N26*0.04</f>
        <v>20.1604</v>
      </c>
      <c r="Q26" s="7">
        <v>14</v>
      </c>
      <c r="R26" s="7">
        <v>1</v>
      </c>
      <c r="S26" s="7">
        <v>39.9</v>
      </c>
      <c r="T26" s="42">
        <f t="shared" si="3"/>
        <v>0.0714285714285714</v>
      </c>
      <c r="U26" s="7">
        <f t="shared" si="17"/>
        <v>1.596</v>
      </c>
      <c r="V26" s="7">
        <v>139</v>
      </c>
      <c r="W26" s="7">
        <f>VLOOKUP(B:B,[6]Sheet2!$A$1:$B$65536,2,0)</f>
        <v>124</v>
      </c>
      <c r="X26" s="7">
        <f>VLOOKUP(B:B,[6]Sheet2!$A$1:$C$65536,3,0)</f>
        <v>2672.46</v>
      </c>
      <c r="Y26" s="42">
        <f t="shared" si="4"/>
        <v>0.892086330935252</v>
      </c>
      <c r="Z26" s="7">
        <f>X26*0.05</f>
        <v>133.623</v>
      </c>
      <c r="AA26" s="7">
        <v>27</v>
      </c>
      <c r="AB26" s="7">
        <v>13</v>
      </c>
      <c r="AC26" s="7">
        <v>1320</v>
      </c>
      <c r="AD26" s="7">
        <v>0</v>
      </c>
      <c r="AE26" s="7">
        <f t="shared" si="5"/>
        <v>13</v>
      </c>
      <c r="AF26" s="42">
        <f t="shared" si="6"/>
        <v>0.481481481481481</v>
      </c>
      <c r="AG26" s="7">
        <f t="shared" si="20"/>
        <v>26.4</v>
      </c>
      <c r="AH26" s="7">
        <v>17</v>
      </c>
      <c r="AI26" s="7">
        <v>6</v>
      </c>
      <c r="AJ26" s="7">
        <v>392</v>
      </c>
      <c r="AK26" s="42">
        <f t="shared" si="7"/>
        <v>0.352941176470588</v>
      </c>
      <c r="AL26" s="7">
        <f>AJ26*0.04</f>
        <v>15.68</v>
      </c>
      <c r="AM26" s="7">
        <v>6</v>
      </c>
      <c r="AN26" s="7">
        <v>9</v>
      </c>
      <c r="AO26" s="7">
        <v>5400</v>
      </c>
      <c r="AP26" s="7">
        <f t="shared" si="8"/>
        <v>600</v>
      </c>
      <c r="AQ26" s="7">
        <v>0</v>
      </c>
      <c r="AR26" s="42">
        <f t="shared" si="9"/>
        <v>1.5</v>
      </c>
      <c r="AS26" s="51">
        <f>AP26*AN26*0.06+AP26*(AN26-AM26)*0.02</f>
        <v>360</v>
      </c>
      <c r="AT26" s="51">
        <f>AM26*AP26*0.06+(AN26-AM26)*AP26*0.08</f>
        <v>360</v>
      </c>
      <c r="AU26" s="7">
        <f t="shared" si="10"/>
        <v>617</v>
      </c>
    </row>
    <row r="27" spans="1:47">
      <c r="A27" s="9">
        <v>26</v>
      </c>
      <c r="B27" s="9">
        <v>357</v>
      </c>
      <c r="C27" s="9" t="s">
        <v>217</v>
      </c>
      <c r="D27" s="9" t="s">
        <v>192</v>
      </c>
      <c r="E27" s="14">
        <v>45</v>
      </c>
      <c r="F27" s="14">
        <f t="shared" si="0"/>
        <v>37</v>
      </c>
      <c r="G27" s="14">
        <f>VLOOKUP(B:B,[5]Sheet3!$A$1:$B$65536,2,0)</f>
        <v>14</v>
      </c>
      <c r="H27" s="14">
        <v>23</v>
      </c>
      <c r="I27" s="14">
        <f>VLOOKUP(B:B,[5]Sheet4!$A$1:$C$65536,3,0)</f>
        <v>608.06</v>
      </c>
      <c r="J27" s="42">
        <f t="shared" si="1"/>
        <v>0.822222222222222</v>
      </c>
      <c r="K27" s="7">
        <f>I27*0.04</f>
        <v>24.3224</v>
      </c>
      <c r="L27" s="7">
        <v>12</v>
      </c>
      <c r="M27" s="7">
        <v>5</v>
      </c>
      <c r="N27" s="7">
        <v>464</v>
      </c>
      <c r="O27" s="42">
        <f t="shared" si="2"/>
        <v>0.416666666666667</v>
      </c>
      <c r="P27" s="7">
        <f>N27*0.04</f>
        <v>18.56</v>
      </c>
      <c r="Q27" s="7">
        <v>19</v>
      </c>
      <c r="R27" s="7">
        <v>9</v>
      </c>
      <c r="S27" s="7">
        <v>319.2</v>
      </c>
      <c r="T27" s="42">
        <f t="shared" si="3"/>
        <v>0.473684210526316</v>
      </c>
      <c r="U27" s="7">
        <f t="shared" si="17"/>
        <v>12.768</v>
      </c>
      <c r="V27" s="7">
        <v>88</v>
      </c>
      <c r="W27" s="7">
        <f>VLOOKUP(B:B,[6]Sheet2!$A$1:$B$65536,2,0)</f>
        <v>92</v>
      </c>
      <c r="X27" s="7">
        <f>VLOOKUP(B:B,[6]Sheet2!$A$1:$C$65536,3,0)</f>
        <v>2068.26</v>
      </c>
      <c r="Y27" s="42">
        <f t="shared" si="4"/>
        <v>1.04545454545455</v>
      </c>
      <c r="Z27" s="7">
        <f>X27*0.07</f>
        <v>144.7782</v>
      </c>
      <c r="AA27" s="7">
        <v>27</v>
      </c>
      <c r="AB27" s="7">
        <v>0</v>
      </c>
      <c r="AC27" s="7">
        <v>0</v>
      </c>
      <c r="AD27" s="7">
        <v>0</v>
      </c>
      <c r="AE27" s="7">
        <f t="shared" si="5"/>
        <v>0</v>
      </c>
      <c r="AF27" s="42">
        <f t="shared" si="6"/>
        <v>0</v>
      </c>
      <c r="AG27" s="7">
        <f t="shared" si="20"/>
        <v>0</v>
      </c>
      <c r="AH27" s="7">
        <v>35</v>
      </c>
      <c r="AI27" s="7">
        <v>21</v>
      </c>
      <c r="AJ27" s="7">
        <v>1461</v>
      </c>
      <c r="AK27" s="42">
        <f t="shared" si="7"/>
        <v>0.6</v>
      </c>
      <c r="AL27" s="7">
        <f>AJ27*0.04</f>
        <v>58.44</v>
      </c>
      <c r="AM27" s="7">
        <v>4</v>
      </c>
      <c r="AN27" s="7">
        <v>4</v>
      </c>
      <c r="AO27" s="7">
        <v>2700</v>
      </c>
      <c r="AP27" s="7">
        <f t="shared" si="8"/>
        <v>675</v>
      </c>
      <c r="AQ27" s="7">
        <v>4</v>
      </c>
      <c r="AR27" s="42">
        <f t="shared" si="9"/>
        <v>2</v>
      </c>
      <c r="AS27" s="51">
        <f>AP27*AN27*0.06+AP27*(AN27-AM27)*0.02</f>
        <v>162</v>
      </c>
      <c r="AT27" s="51">
        <f>AM27*AP27*0.06+(AN27-AM27)*AP27*0.08</f>
        <v>162</v>
      </c>
      <c r="AU27" s="7">
        <f t="shared" si="10"/>
        <v>421</v>
      </c>
    </row>
    <row r="28" spans="1:47">
      <c r="A28" s="9">
        <v>27</v>
      </c>
      <c r="B28" s="9">
        <v>347</v>
      </c>
      <c r="C28" s="9" t="s">
        <v>218</v>
      </c>
      <c r="D28" s="9" t="s">
        <v>192</v>
      </c>
      <c r="E28" s="14">
        <v>30</v>
      </c>
      <c r="F28" s="14">
        <f t="shared" si="0"/>
        <v>26</v>
      </c>
      <c r="G28" s="14">
        <f>VLOOKUP(B:B,[5]Sheet3!$A$1:$B$65536,2,0)</f>
        <v>13</v>
      </c>
      <c r="H28" s="14">
        <v>13</v>
      </c>
      <c r="I28" s="14">
        <f>VLOOKUP(B:B,[5]Sheet4!$A$1:$C$65536,3,0)</f>
        <v>282.93</v>
      </c>
      <c r="J28" s="42">
        <f t="shared" si="1"/>
        <v>0.866666666666667</v>
      </c>
      <c r="K28" s="7">
        <f>I28*0.04</f>
        <v>11.3172</v>
      </c>
      <c r="L28" s="7">
        <v>8</v>
      </c>
      <c r="M28" s="7">
        <v>3</v>
      </c>
      <c r="N28" s="7">
        <v>336</v>
      </c>
      <c r="O28" s="42">
        <f t="shared" si="2"/>
        <v>0.375</v>
      </c>
      <c r="P28" s="7">
        <f>N28*0.04</f>
        <v>13.44</v>
      </c>
      <c r="Q28" s="7">
        <v>12</v>
      </c>
      <c r="R28" s="7">
        <v>0</v>
      </c>
      <c r="S28" s="7">
        <v>0</v>
      </c>
      <c r="T28" s="42">
        <f t="shared" si="3"/>
        <v>0</v>
      </c>
      <c r="U28" s="7">
        <f t="shared" si="17"/>
        <v>0</v>
      </c>
      <c r="V28" s="7">
        <v>104</v>
      </c>
      <c r="W28" s="7">
        <f>VLOOKUP(B:B,[6]Sheet2!$A$1:$B$65536,2,0)</f>
        <v>60</v>
      </c>
      <c r="X28" s="7">
        <f>VLOOKUP(B:B,[6]Sheet2!$A$1:$C$65536,3,0)</f>
        <v>1454.65</v>
      </c>
      <c r="Y28" s="42">
        <f t="shared" si="4"/>
        <v>0.576923076923077</v>
      </c>
      <c r="Z28" s="7">
        <f>X28*0.05</f>
        <v>72.7325</v>
      </c>
      <c r="AA28" s="7">
        <v>18</v>
      </c>
      <c r="AB28" s="7">
        <v>6</v>
      </c>
      <c r="AC28" s="7">
        <v>528</v>
      </c>
      <c r="AD28" s="7">
        <v>8</v>
      </c>
      <c r="AE28" s="7">
        <f t="shared" si="5"/>
        <v>14</v>
      </c>
      <c r="AF28" s="42">
        <f t="shared" si="6"/>
        <v>0.777777777777778</v>
      </c>
      <c r="AG28" s="7">
        <f t="shared" si="20"/>
        <v>10.56</v>
      </c>
      <c r="AH28" s="7">
        <v>16</v>
      </c>
      <c r="AI28" s="7">
        <v>10</v>
      </c>
      <c r="AJ28" s="7">
        <v>668.71</v>
      </c>
      <c r="AK28" s="42">
        <f t="shared" si="7"/>
        <v>0.625</v>
      </c>
      <c r="AL28" s="7">
        <f>AJ28*0.04</f>
        <v>26.7484</v>
      </c>
      <c r="AM28" s="7">
        <v>4</v>
      </c>
      <c r="AN28" s="7">
        <v>0</v>
      </c>
      <c r="AO28" s="7">
        <v>0</v>
      </c>
      <c r="AP28" s="7">
        <v>0</v>
      </c>
      <c r="AQ28" s="7">
        <v>0</v>
      </c>
      <c r="AR28" s="42">
        <f t="shared" si="9"/>
        <v>0</v>
      </c>
      <c r="AS28" s="7">
        <f>AN28*AP28*0.06</f>
        <v>0</v>
      </c>
      <c r="AT28" s="50">
        <f>AN28*AP28*0.06</f>
        <v>0</v>
      </c>
      <c r="AU28" s="7">
        <f t="shared" si="10"/>
        <v>135</v>
      </c>
    </row>
    <row r="29" spans="1:47">
      <c r="A29" s="9">
        <v>28</v>
      </c>
      <c r="B29" s="9">
        <v>343</v>
      </c>
      <c r="C29" s="9" t="s">
        <v>219</v>
      </c>
      <c r="D29" s="9" t="s">
        <v>192</v>
      </c>
      <c r="E29" s="14">
        <v>68</v>
      </c>
      <c r="F29" s="14">
        <f t="shared" si="0"/>
        <v>45</v>
      </c>
      <c r="G29" s="14">
        <f>VLOOKUP(B:B,[5]Sheet3!$A$1:$B$65536,2,0)</f>
        <v>25</v>
      </c>
      <c r="H29" s="14">
        <v>20</v>
      </c>
      <c r="I29" s="14">
        <f>VLOOKUP(B:B,[5]Sheet4!$A$1:$C$65536,3,0)</f>
        <v>549.81</v>
      </c>
      <c r="J29" s="42">
        <f t="shared" si="1"/>
        <v>0.661764705882353</v>
      </c>
      <c r="K29" s="7">
        <f>I29*0.04</f>
        <v>21.9924</v>
      </c>
      <c r="L29" s="7">
        <v>14</v>
      </c>
      <c r="M29" s="7">
        <v>14</v>
      </c>
      <c r="N29" s="7">
        <v>1092.03</v>
      </c>
      <c r="O29" s="42">
        <f t="shared" si="2"/>
        <v>1</v>
      </c>
      <c r="P29" s="7">
        <f>N29*0.06</f>
        <v>65.5218</v>
      </c>
      <c r="Q29" s="7">
        <v>19</v>
      </c>
      <c r="R29" s="7">
        <v>10</v>
      </c>
      <c r="S29" s="7">
        <v>359.1</v>
      </c>
      <c r="T29" s="42">
        <f t="shared" si="3"/>
        <v>0.526315789473684</v>
      </c>
      <c r="U29" s="7">
        <f t="shared" si="17"/>
        <v>14.364</v>
      </c>
      <c r="V29" s="7">
        <v>188</v>
      </c>
      <c r="W29" s="7">
        <f>VLOOKUP(B:B,[6]Sheet2!$A$1:$B$65536,2,0)</f>
        <v>158.309136</v>
      </c>
      <c r="X29" s="7">
        <f>VLOOKUP(B:B,[6]Sheet2!$A$1:$C$65536,3,0)</f>
        <v>3798.96</v>
      </c>
      <c r="Y29" s="42">
        <f t="shared" si="4"/>
        <v>0.842069872340426</v>
      </c>
      <c r="Z29" s="7">
        <f>X29*0.05</f>
        <v>189.948</v>
      </c>
      <c r="AA29" s="7">
        <v>27</v>
      </c>
      <c r="AB29" s="7">
        <v>23</v>
      </c>
      <c r="AC29" s="7">
        <v>2112</v>
      </c>
      <c r="AD29" s="7">
        <v>2</v>
      </c>
      <c r="AE29" s="7">
        <f t="shared" si="5"/>
        <v>25</v>
      </c>
      <c r="AF29" s="42">
        <f t="shared" si="6"/>
        <v>0.925925925925926</v>
      </c>
      <c r="AG29" s="7">
        <f t="shared" si="20"/>
        <v>42.24</v>
      </c>
      <c r="AH29" s="7">
        <v>120</v>
      </c>
      <c r="AI29" s="7">
        <v>61</v>
      </c>
      <c r="AJ29" s="7">
        <v>3905.52</v>
      </c>
      <c r="AK29" s="42">
        <f t="shared" si="7"/>
        <v>0.508333333333333</v>
      </c>
      <c r="AL29" s="7">
        <f>AJ29*0.04</f>
        <v>156.2208</v>
      </c>
      <c r="AM29" s="7">
        <v>8</v>
      </c>
      <c r="AN29" s="7">
        <v>26.12</v>
      </c>
      <c r="AO29" s="7">
        <v>17018.78</v>
      </c>
      <c r="AP29" s="7">
        <f t="shared" si="8"/>
        <v>651.561255742726</v>
      </c>
      <c r="AQ29" s="7">
        <v>3</v>
      </c>
      <c r="AR29" s="42">
        <f t="shared" si="9"/>
        <v>3.64</v>
      </c>
      <c r="AS29" s="51">
        <f>AP29*AN29*0.06+AP29*(AN29-AM29)*0.02</f>
        <v>1257.25259908116</v>
      </c>
      <c r="AT29" s="51">
        <f>AM29*AP29*0.06+(AN29-AM29)*AP29*0.08</f>
        <v>1257.25259908116</v>
      </c>
      <c r="AU29" s="7">
        <f t="shared" si="10"/>
        <v>1748</v>
      </c>
    </row>
    <row r="30" spans="1:47">
      <c r="A30" s="9">
        <v>29</v>
      </c>
      <c r="B30" s="9">
        <v>339</v>
      </c>
      <c r="C30" s="9" t="s">
        <v>220</v>
      </c>
      <c r="D30" s="9" t="s">
        <v>192</v>
      </c>
      <c r="E30" s="14">
        <v>25</v>
      </c>
      <c r="F30" s="14">
        <f t="shared" si="0"/>
        <v>15</v>
      </c>
      <c r="G30" s="14">
        <f>VLOOKUP(B:B,[5]Sheet3!$A$1:$B$65536,2,0)</f>
        <v>7</v>
      </c>
      <c r="H30" s="14">
        <v>8</v>
      </c>
      <c r="I30" s="14">
        <f>VLOOKUP(B:B,[5]Sheet4!$A$1:$C$65536,3,0)</f>
        <v>236.13</v>
      </c>
      <c r="J30" s="42">
        <f t="shared" si="1"/>
        <v>0.6</v>
      </c>
      <c r="K30" s="7">
        <f>I30*0.04</f>
        <v>9.4452</v>
      </c>
      <c r="L30" s="7">
        <v>8</v>
      </c>
      <c r="M30" s="7">
        <v>2</v>
      </c>
      <c r="N30" s="7">
        <v>168</v>
      </c>
      <c r="O30" s="42">
        <f t="shared" si="2"/>
        <v>0.25</v>
      </c>
      <c r="P30" s="7">
        <f>N30*0.04</f>
        <v>6.72</v>
      </c>
      <c r="Q30" s="7">
        <v>12</v>
      </c>
      <c r="R30" s="7">
        <v>0</v>
      </c>
      <c r="S30" s="7">
        <v>0</v>
      </c>
      <c r="T30" s="42">
        <f t="shared" si="3"/>
        <v>0</v>
      </c>
      <c r="U30" s="7">
        <f t="shared" si="17"/>
        <v>0</v>
      </c>
      <c r="V30" s="7">
        <v>50</v>
      </c>
      <c r="W30" s="7">
        <f>VLOOKUP(B:B,[6]Sheet2!$A$1:$B$65536,2,0)</f>
        <v>83</v>
      </c>
      <c r="X30" s="7">
        <f>VLOOKUP(B:B,[6]Sheet2!$A$1:$C$65536,3,0)</f>
        <v>1835.3</v>
      </c>
      <c r="Y30" s="42">
        <f t="shared" si="4"/>
        <v>1.66</v>
      </c>
      <c r="Z30" s="7">
        <f>X30*0.07</f>
        <v>128.471</v>
      </c>
      <c r="AA30" s="7">
        <v>18</v>
      </c>
      <c r="AB30" s="7">
        <v>6</v>
      </c>
      <c r="AC30" s="7">
        <v>528</v>
      </c>
      <c r="AD30" s="7">
        <v>0</v>
      </c>
      <c r="AE30" s="7">
        <f t="shared" si="5"/>
        <v>6</v>
      </c>
      <c r="AF30" s="42">
        <f t="shared" si="6"/>
        <v>0.333333333333333</v>
      </c>
      <c r="AG30" s="7">
        <f t="shared" si="20"/>
        <v>10.56</v>
      </c>
      <c r="AH30" s="7">
        <v>34</v>
      </c>
      <c r="AI30" s="7">
        <v>7</v>
      </c>
      <c r="AJ30" s="7">
        <v>460</v>
      </c>
      <c r="AK30" s="42">
        <f t="shared" si="7"/>
        <v>0.205882352941176</v>
      </c>
      <c r="AL30" s="7">
        <f>AJ30*0.04</f>
        <v>18.4</v>
      </c>
      <c r="AM30" s="7">
        <v>6</v>
      </c>
      <c r="AN30" s="7">
        <v>0</v>
      </c>
      <c r="AO30" s="7">
        <v>0</v>
      </c>
      <c r="AP30" s="7">
        <v>0</v>
      </c>
      <c r="AQ30" s="7">
        <v>0</v>
      </c>
      <c r="AR30" s="42">
        <f t="shared" si="9"/>
        <v>0</v>
      </c>
      <c r="AS30" s="7">
        <f>AN30*AP30*0.06</f>
        <v>0</v>
      </c>
      <c r="AT30" s="50">
        <f>AN30*AP30*0.06</f>
        <v>0</v>
      </c>
      <c r="AU30" s="7">
        <f t="shared" si="10"/>
        <v>174</v>
      </c>
    </row>
    <row r="31" spans="1:47">
      <c r="A31" s="9">
        <v>30</v>
      </c>
      <c r="B31" s="9">
        <v>311</v>
      </c>
      <c r="C31" s="9" t="s">
        <v>221</v>
      </c>
      <c r="D31" s="9" t="s">
        <v>192</v>
      </c>
      <c r="E31" s="14">
        <v>20</v>
      </c>
      <c r="F31" s="14">
        <f t="shared" si="0"/>
        <v>2</v>
      </c>
      <c r="G31" s="14">
        <f>VLOOKUP(B:B,[5]Sheet3!$A$1:$B$65536,2,0)</f>
        <v>2</v>
      </c>
      <c r="H31" s="14">
        <v>0</v>
      </c>
      <c r="I31" s="14">
        <v>0</v>
      </c>
      <c r="J31" s="42">
        <f t="shared" si="1"/>
        <v>0.1</v>
      </c>
      <c r="K31" s="7">
        <f>I31*0.04</f>
        <v>0</v>
      </c>
      <c r="L31" s="7">
        <v>11</v>
      </c>
      <c r="M31" s="7">
        <v>14</v>
      </c>
      <c r="N31" s="7">
        <v>1176.04</v>
      </c>
      <c r="O31" s="42">
        <f t="shared" si="2"/>
        <v>1.27272727272727</v>
      </c>
      <c r="P31" s="7">
        <f>N31*0.06</f>
        <v>70.5624</v>
      </c>
      <c r="Q31" s="7">
        <v>19</v>
      </c>
      <c r="R31" s="7">
        <v>1</v>
      </c>
      <c r="S31" s="7">
        <v>32.8</v>
      </c>
      <c r="T31" s="42">
        <f t="shared" si="3"/>
        <v>0.0526315789473684</v>
      </c>
      <c r="U31" s="7">
        <f t="shared" si="17"/>
        <v>1.312</v>
      </c>
      <c r="V31" s="7">
        <v>56</v>
      </c>
      <c r="W31" s="7">
        <f>VLOOKUP(B:B,[6]Sheet2!$A$1:$B$65536,2,0)</f>
        <v>18</v>
      </c>
      <c r="X31" s="7">
        <f>VLOOKUP(B:B,[6]Sheet2!$A$1:$C$65536,3,0)</f>
        <v>544.95</v>
      </c>
      <c r="Y31" s="42">
        <f t="shared" si="4"/>
        <v>0.321428571428571</v>
      </c>
      <c r="Z31" s="7">
        <f>X31*0.05</f>
        <v>27.2475</v>
      </c>
      <c r="AA31" s="7">
        <v>18</v>
      </c>
      <c r="AB31" s="7">
        <v>15</v>
      </c>
      <c r="AC31" s="7">
        <v>1320</v>
      </c>
      <c r="AD31" s="7">
        <v>6</v>
      </c>
      <c r="AE31" s="7">
        <f t="shared" si="5"/>
        <v>21</v>
      </c>
      <c r="AF31" s="42">
        <f t="shared" si="6"/>
        <v>1.16666666666667</v>
      </c>
      <c r="AG31" s="7">
        <f>AC31*0.03</f>
        <v>39.6</v>
      </c>
      <c r="AH31" s="7">
        <v>45</v>
      </c>
      <c r="AI31" s="7">
        <v>57</v>
      </c>
      <c r="AJ31" s="7">
        <v>3822</v>
      </c>
      <c r="AK31" s="42">
        <f t="shared" si="7"/>
        <v>1.26666666666667</v>
      </c>
      <c r="AL31" s="7">
        <f>AJ31*0.06</f>
        <v>229.32</v>
      </c>
      <c r="AM31" s="7">
        <v>8</v>
      </c>
      <c r="AN31" s="7">
        <v>8</v>
      </c>
      <c r="AO31" s="7">
        <v>5400</v>
      </c>
      <c r="AP31" s="7">
        <f t="shared" si="8"/>
        <v>675</v>
      </c>
      <c r="AQ31" s="7">
        <v>6</v>
      </c>
      <c r="AR31" s="42">
        <f t="shared" si="9"/>
        <v>1.75</v>
      </c>
      <c r="AS31" s="51">
        <f>AP31*AN31*0.06+AP31*(AN31-AM31)*0.02</f>
        <v>324</v>
      </c>
      <c r="AT31" s="51">
        <f>AM31*AP31*0.06+(AN31-AM31)*AP31*0.08</f>
        <v>324</v>
      </c>
      <c r="AU31" s="7">
        <f t="shared" si="10"/>
        <v>692</v>
      </c>
    </row>
    <row r="32" spans="1:47">
      <c r="A32" s="9">
        <v>31</v>
      </c>
      <c r="B32" s="9">
        <v>106066</v>
      </c>
      <c r="C32" s="9" t="s">
        <v>222</v>
      </c>
      <c r="D32" s="9" t="s">
        <v>223</v>
      </c>
      <c r="E32" s="14">
        <v>64</v>
      </c>
      <c r="F32" s="14">
        <f t="shared" si="0"/>
        <v>69</v>
      </c>
      <c r="G32" s="14">
        <f>VLOOKUP(B:B,[5]Sheet3!$A$1:$B$65536,2,0)</f>
        <v>28</v>
      </c>
      <c r="H32" s="14">
        <v>41</v>
      </c>
      <c r="I32" s="14">
        <f>VLOOKUP(B:B,[5]Sheet4!$A$1:$C$65536,3,0)</f>
        <v>1034.88</v>
      </c>
      <c r="J32" s="42">
        <f t="shared" si="1"/>
        <v>1.078125</v>
      </c>
      <c r="K32" s="43">
        <f>I32*0.06</f>
        <v>62.0928</v>
      </c>
      <c r="L32" s="7">
        <v>8</v>
      </c>
      <c r="M32" s="7">
        <v>12</v>
      </c>
      <c r="N32" s="7">
        <v>1008</v>
      </c>
      <c r="O32" s="42">
        <f t="shared" si="2"/>
        <v>1.5</v>
      </c>
      <c r="P32" s="7">
        <f>N32*0.06</f>
        <v>60.48</v>
      </c>
      <c r="Q32" s="7">
        <v>14</v>
      </c>
      <c r="R32" s="7">
        <v>9</v>
      </c>
      <c r="S32" s="7">
        <v>315.09</v>
      </c>
      <c r="T32" s="42">
        <f t="shared" si="3"/>
        <v>0.642857142857143</v>
      </c>
      <c r="U32" s="7">
        <f t="shared" si="17"/>
        <v>12.6036</v>
      </c>
      <c r="V32" s="7">
        <v>128</v>
      </c>
      <c r="W32" s="7">
        <f>VLOOKUP(B:B,[6]Sheet2!$A$1:$B$65536,2,0)</f>
        <v>222</v>
      </c>
      <c r="X32" s="7">
        <f>VLOOKUP(B:B,[6]Sheet2!$A$1:$C$65536,3,0)</f>
        <v>5053.72</v>
      </c>
      <c r="Y32" s="42">
        <f t="shared" si="4"/>
        <v>1.734375</v>
      </c>
      <c r="Z32" s="7">
        <f>X32*0.07</f>
        <v>353.7604</v>
      </c>
      <c r="AA32" s="7">
        <v>6</v>
      </c>
      <c r="AB32" s="7">
        <v>8</v>
      </c>
      <c r="AC32" s="7">
        <v>792</v>
      </c>
      <c r="AD32" s="7">
        <v>3</v>
      </c>
      <c r="AE32" s="7">
        <f t="shared" si="5"/>
        <v>11</v>
      </c>
      <c r="AF32" s="42">
        <f t="shared" si="6"/>
        <v>1.83333333333333</v>
      </c>
      <c r="AG32" s="7">
        <f>AC32*0.03</f>
        <v>23.76</v>
      </c>
      <c r="AH32" s="7">
        <v>18</v>
      </c>
      <c r="AI32" s="7">
        <v>31</v>
      </c>
      <c r="AJ32" s="7">
        <v>2058</v>
      </c>
      <c r="AK32" s="42">
        <f t="shared" si="7"/>
        <v>1.72222222222222</v>
      </c>
      <c r="AL32" s="7">
        <f>AJ32*0.06</f>
        <v>123.48</v>
      </c>
      <c r="AM32" s="7">
        <v>4</v>
      </c>
      <c r="AN32" s="7">
        <v>0</v>
      </c>
      <c r="AO32" s="7">
        <v>0</v>
      </c>
      <c r="AP32" s="7">
        <v>0</v>
      </c>
      <c r="AQ32" s="7">
        <v>0</v>
      </c>
      <c r="AR32" s="42">
        <f t="shared" si="9"/>
        <v>0</v>
      </c>
      <c r="AS32" s="7">
        <f>AN32*AP32*0.06</f>
        <v>0</v>
      </c>
      <c r="AT32" s="50">
        <f>AN32*AP32*0.06</f>
        <v>0</v>
      </c>
      <c r="AU32" s="7">
        <f t="shared" si="10"/>
        <v>636</v>
      </c>
    </row>
    <row r="33" spans="1:47">
      <c r="A33" s="9">
        <v>32</v>
      </c>
      <c r="B33" s="9">
        <v>307</v>
      </c>
      <c r="C33" s="9" t="s">
        <v>224</v>
      </c>
      <c r="D33" s="9" t="s">
        <v>223</v>
      </c>
      <c r="E33" s="14">
        <v>189</v>
      </c>
      <c r="F33" s="14">
        <f t="shared" si="0"/>
        <v>186</v>
      </c>
      <c r="G33" s="14">
        <f>VLOOKUP(B:B,[5]Sheet3!$A$1:$B$65536,2,0)</f>
        <v>104</v>
      </c>
      <c r="H33" s="14">
        <v>82</v>
      </c>
      <c r="I33" s="14">
        <f>VLOOKUP(B:B,[5]Sheet4!$A$1:$C$65536,3,0)</f>
        <v>1973.58</v>
      </c>
      <c r="J33" s="42">
        <f t="shared" si="1"/>
        <v>0.984126984126984</v>
      </c>
      <c r="K33" s="7">
        <f>I33*0.04</f>
        <v>78.9432</v>
      </c>
      <c r="L33" s="7">
        <v>55</v>
      </c>
      <c r="M33" s="7">
        <v>55</v>
      </c>
      <c r="N33" s="7">
        <v>4884.83</v>
      </c>
      <c r="O33" s="42">
        <f t="shared" si="2"/>
        <v>1</v>
      </c>
      <c r="P33" s="7">
        <f>N33*0.06</f>
        <v>293.0898</v>
      </c>
      <c r="Q33" s="7">
        <v>60</v>
      </c>
      <c r="R33" s="7">
        <v>61</v>
      </c>
      <c r="S33" s="7">
        <v>1812.3</v>
      </c>
      <c r="T33" s="42">
        <f t="shared" si="3"/>
        <v>1.01666666666667</v>
      </c>
      <c r="U33" s="7">
        <f>S33*0.06</f>
        <v>108.738</v>
      </c>
      <c r="V33" s="7">
        <v>477</v>
      </c>
      <c r="W33" s="7">
        <f>VLOOKUP(B:B,[6]Sheet2!$A$1:$B$65536,2,0)</f>
        <v>347</v>
      </c>
      <c r="X33" s="7">
        <f>VLOOKUP(B:B,[6]Sheet2!$A$1:$C$65536,3,0)</f>
        <v>7801.65</v>
      </c>
      <c r="Y33" s="42">
        <f t="shared" si="4"/>
        <v>0.727463312368973</v>
      </c>
      <c r="Z33" s="7">
        <f>X33*0.05</f>
        <v>390.0825</v>
      </c>
      <c r="AA33" s="7">
        <v>162</v>
      </c>
      <c r="AB33" s="7">
        <v>37</v>
      </c>
      <c r="AC33" s="7">
        <v>3432.01</v>
      </c>
      <c r="AD33" s="7">
        <v>43</v>
      </c>
      <c r="AE33" s="7">
        <f t="shared" si="5"/>
        <v>80</v>
      </c>
      <c r="AF33" s="42">
        <f t="shared" si="6"/>
        <v>0.493827160493827</v>
      </c>
      <c r="AG33" s="7">
        <f>AC33*0.02</f>
        <v>68.6402</v>
      </c>
      <c r="AH33" s="7">
        <v>369</v>
      </c>
      <c r="AI33" s="7">
        <v>325</v>
      </c>
      <c r="AJ33" s="7">
        <v>21704</v>
      </c>
      <c r="AK33" s="42">
        <f t="shared" si="7"/>
        <v>0.880758807588076</v>
      </c>
      <c r="AL33" s="7">
        <f>AJ33*0.04</f>
        <v>868.16</v>
      </c>
      <c r="AM33" s="7">
        <v>133</v>
      </c>
      <c r="AN33" s="7">
        <v>136.38</v>
      </c>
      <c r="AO33" s="7">
        <v>84199.66</v>
      </c>
      <c r="AP33" s="7">
        <f t="shared" si="8"/>
        <v>617.390086522951</v>
      </c>
      <c r="AQ33" s="7">
        <v>1</v>
      </c>
      <c r="AR33" s="42">
        <f t="shared" si="9"/>
        <v>1.03293233082707</v>
      </c>
      <c r="AS33" s="51">
        <f>AP33*AN33*0.06+AP33*(AN33-AM33)*0.02</f>
        <v>5093.71516984895</v>
      </c>
      <c r="AT33" s="51">
        <f>AM33*AP33*0.06+(AN33-AM33)*AP33*0.08</f>
        <v>5093.71516984895</v>
      </c>
      <c r="AU33" s="7">
        <f t="shared" si="10"/>
        <v>6901</v>
      </c>
    </row>
    <row r="34" spans="1:47">
      <c r="A34" s="9">
        <v>33</v>
      </c>
      <c r="B34" s="12">
        <v>106568</v>
      </c>
      <c r="C34" s="9" t="s">
        <v>225</v>
      </c>
      <c r="D34" s="9" t="s">
        <v>226</v>
      </c>
      <c r="E34" s="14">
        <v>20</v>
      </c>
      <c r="F34" s="14">
        <f t="shared" si="0"/>
        <v>19</v>
      </c>
      <c r="G34" s="14">
        <f>VLOOKUP(B:B,[5]Sheet3!$A$1:$B$65536,2,0)</f>
        <v>9</v>
      </c>
      <c r="H34" s="14">
        <v>10</v>
      </c>
      <c r="I34" s="14">
        <f>VLOOKUP(B:B,[5]Sheet4!$A$1:$C$65536,3,0)</f>
        <v>231.75</v>
      </c>
      <c r="J34" s="42">
        <f t="shared" si="1"/>
        <v>0.95</v>
      </c>
      <c r="K34" s="7">
        <f>I34*0.04</f>
        <v>9.27</v>
      </c>
      <c r="L34" s="7">
        <v>5</v>
      </c>
      <c r="M34" s="7">
        <v>2</v>
      </c>
      <c r="N34" s="7">
        <v>168.01</v>
      </c>
      <c r="O34" s="42">
        <f t="shared" si="2"/>
        <v>0.4</v>
      </c>
      <c r="P34" s="7">
        <f>N34*0.04</f>
        <v>6.7204</v>
      </c>
      <c r="Q34" s="7">
        <v>10</v>
      </c>
      <c r="R34" s="7">
        <v>0</v>
      </c>
      <c r="S34" s="7">
        <v>0</v>
      </c>
      <c r="T34" s="42">
        <f t="shared" si="3"/>
        <v>0</v>
      </c>
      <c r="U34" s="7">
        <f t="shared" ref="U34:U47" si="21">S34*0.04</f>
        <v>0</v>
      </c>
      <c r="V34" s="7">
        <v>27</v>
      </c>
      <c r="W34" s="7">
        <f>VLOOKUP(B:B,[6]Sheet2!$A$1:$B$65536,2,0)</f>
        <v>47</v>
      </c>
      <c r="X34" s="7">
        <f>VLOOKUP(B:B,[6]Sheet2!$A$1:$C$65536,3,0)</f>
        <v>1019.89</v>
      </c>
      <c r="Y34" s="42">
        <f t="shared" si="4"/>
        <v>1.74074074074074</v>
      </c>
      <c r="Z34" s="7">
        <f t="shared" ref="Z34:Z39" si="22">X34*0.07</f>
        <v>71.3923</v>
      </c>
      <c r="AA34" s="7">
        <v>6</v>
      </c>
      <c r="AB34" s="7">
        <v>0</v>
      </c>
      <c r="AC34" s="7">
        <v>0</v>
      </c>
      <c r="AD34" s="7">
        <v>2</v>
      </c>
      <c r="AE34" s="7">
        <f t="shared" si="5"/>
        <v>2</v>
      </c>
      <c r="AF34" s="42">
        <f t="shared" si="6"/>
        <v>0.333333333333333</v>
      </c>
      <c r="AG34" s="7">
        <f>AC34*0.02</f>
        <v>0</v>
      </c>
      <c r="AH34" s="7">
        <v>15</v>
      </c>
      <c r="AI34" s="7">
        <v>9</v>
      </c>
      <c r="AJ34" s="7">
        <v>588.03</v>
      </c>
      <c r="AK34" s="42">
        <f t="shared" si="7"/>
        <v>0.6</v>
      </c>
      <c r="AL34" s="7">
        <f>AJ34*0.04</f>
        <v>23.5212</v>
      </c>
      <c r="AM34" s="7">
        <v>4</v>
      </c>
      <c r="AN34" s="7">
        <v>0</v>
      </c>
      <c r="AO34" s="7">
        <v>0</v>
      </c>
      <c r="AP34" s="7">
        <v>0</v>
      </c>
      <c r="AQ34" s="7">
        <v>0</v>
      </c>
      <c r="AR34" s="42">
        <f t="shared" si="9"/>
        <v>0</v>
      </c>
      <c r="AS34" s="7">
        <f>AN34*AP34*0.06</f>
        <v>0</v>
      </c>
      <c r="AT34" s="50">
        <f>AN34*AP34*0.06</f>
        <v>0</v>
      </c>
      <c r="AU34" s="7">
        <f t="shared" si="10"/>
        <v>111</v>
      </c>
    </row>
    <row r="35" spans="1:47">
      <c r="A35" s="9">
        <v>34</v>
      </c>
      <c r="B35" s="12">
        <v>106485</v>
      </c>
      <c r="C35" s="9" t="s">
        <v>227</v>
      </c>
      <c r="D35" s="9" t="s">
        <v>226</v>
      </c>
      <c r="E35" s="14">
        <v>15</v>
      </c>
      <c r="F35" s="14">
        <f t="shared" ref="F35:F66" si="23">G35+H35</f>
        <v>19</v>
      </c>
      <c r="G35" s="14">
        <f>VLOOKUP(B:B,[5]Sheet3!$A$1:$B$65536,2,0)</f>
        <v>12</v>
      </c>
      <c r="H35" s="14">
        <v>7</v>
      </c>
      <c r="I35" s="14">
        <f>VLOOKUP(B:B,[5]Sheet4!$A$1:$C$65536,3,0)</f>
        <v>147.05</v>
      </c>
      <c r="J35" s="42">
        <f t="shared" ref="J35:J66" si="24">F35/E35</f>
        <v>1.26666666666667</v>
      </c>
      <c r="K35" s="43">
        <f>I35*0.06</f>
        <v>8.823</v>
      </c>
      <c r="L35" s="7">
        <v>4</v>
      </c>
      <c r="M35" s="7">
        <v>8</v>
      </c>
      <c r="N35" s="7">
        <v>672</v>
      </c>
      <c r="O35" s="42">
        <f t="shared" ref="O35:O66" si="25">M35/L35</f>
        <v>2</v>
      </c>
      <c r="P35" s="7">
        <f>N35*0.06</f>
        <v>40.32</v>
      </c>
      <c r="Q35" s="7">
        <v>10</v>
      </c>
      <c r="R35" s="7">
        <v>3</v>
      </c>
      <c r="S35" s="7">
        <v>65.6</v>
      </c>
      <c r="T35" s="42">
        <f t="shared" ref="T35:T66" si="26">R35/Q35</f>
        <v>0.3</v>
      </c>
      <c r="U35" s="7">
        <f t="shared" si="21"/>
        <v>2.624</v>
      </c>
      <c r="V35" s="7">
        <v>27</v>
      </c>
      <c r="W35" s="7">
        <f>VLOOKUP(B:B,[6]Sheet2!$A$1:$B$65536,2,0)</f>
        <v>44</v>
      </c>
      <c r="X35" s="7">
        <f>VLOOKUP(B:B,[6]Sheet2!$A$1:$C$65536,3,0)</f>
        <v>958.53</v>
      </c>
      <c r="Y35" s="42">
        <f t="shared" ref="Y35:Y66" si="27">W35/V35</f>
        <v>1.62962962962963</v>
      </c>
      <c r="Z35" s="7">
        <f t="shared" si="22"/>
        <v>67.0971</v>
      </c>
      <c r="AA35" s="7">
        <v>6</v>
      </c>
      <c r="AB35" s="7">
        <v>7</v>
      </c>
      <c r="AC35" s="7">
        <v>660.01</v>
      </c>
      <c r="AD35" s="7">
        <v>0</v>
      </c>
      <c r="AE35" s="7">
        <f t="shared" ref="AE35:AE66" si="28">AB35+AD35</f>
        <v>7</v>
      </c>
      <c r="AF35" s="42">
        <f t="shared" ref="AF35:AF66" si="29">AE35/AA35</f>
        <v>1.16666666666667</v>
      </c>
      <c r="AG35" s="7">
        <f>AC35*0.03</f>
        <v>19.8003</v>
      </c>
      <c r="AH35" s="7">
        <v>15</v>
      </c>
      <c r="AI35" s="7">
        <v>18</v>
      </c>
      <c r="AJ35" s="7">
        <v>1132.01</v>
      </c>
      <c r="AK35" s="42">
        <f t="shared" ref="AK35:AK66" si="30">AI35/AH35</f>
        <v>1.2</v>
      </c>
      <c r="AL35" s="7">
        <f>AJ35*0.06</f>
        <v>67.9206</v>
      </c>
      <c r="AM35" s="7">
        <v>2</v>
      </c>
      <c r="AN35" s="7">
        <v>2</v>
      </c>
      <c r="AO35" s="7">
        <v>1350</v>
      </c>
      <c r="AP35" s="7">
        <f t="shared" ref="AP35:AP66" si="31">AO35/AN35</f>
        <v>675</v>
      </c>
      <c r="AQ35" s="7">
        <v>1</v>
      </c>
      <c r="AR35" s="42">
        <f t="shared" ref="AR35:AR66" si="32">(AN35+AQ35)/AM35</f>
        <v>1.5</v>
      </c>
      <c r="AS35" s="51">
        <f>AP35*AN35*0.06+AP35*(AN35-AM35)*0.02</f>
        <v>81</v>
      </c>
      <c r="AT35" s="51">
        <f>AM35*AP35*0.06+(AN35-AM35)*AP35*0.08</f>
        <v>81</v>
      </c>
      <c r="AU35" s="7">
        <f t="shared" ref="AU35:AU66" si="33">ROUND(K35+P35+U35+Z35+AG35+AL35+AT35,0)</f>
        <v>288</v>
      </c>
    </row>
    <row r="36" spans="1:47">
      <c r="A36" s="9">
        <v>35</v>
      </c>
      <c r="B36" s="9">
        <v>105910</v>
      </c>
      <c r="C36" s="9" t="s">
        <v>228</v>
      </c>
      <c r="D36" s="9" t="s">
        <v>226</v>
      </c>
      <c r="E36" s="14">
        <v>15</v>
      </c>
      <c r="F36" s="14">
        <f t="shared" si="23"/>
        <v>17</v>
      </c>
      <c r="G36" s="14">
        <f>VLOOKUP(B:B,[5]Sheet3!$A$1:$B$65536,2,0)</f>
        <v>5</v>
      </c>
      <c r="H36" s="14">
        <v>12</v>
      </c>
      <c r="I36" s="14">
        <f>VLOOKUP(B:B,[5]Sheet4!$A$1:$C$65536,3,0)</f>
        <v>274.75</v>
      </c>
      <c r="J36" s="42">
        <f t="shared" si="24"/>
        <v>1.13333333333333</v>
      </c>
      <c r="K36" s="43">
        <f>I36*0.06</f>
        <v>16.485</v>
      </c>
      <c r="L36" s="7">
        <v>4</v>
      </c>
      <c r="M36" s="7">
        <v>4</v>
      </c>
      <c r="N36" s="7">
        <v>336.01</v>
      </c>
      <c r="O36" s="42">
        <f t="shared" si="25"/>
        <v>1</v>
      </c>
      <c r="P36" s="7">
        <f>N36*0.06</f>
        <v>20.1606</v>
      </c>
      <c r="Q36" s="7">
        <v>10</v>
      </c>
      <c r="R36" s="7">
        <v>1</v>
      </c>
      <c r="S36" s="7">
        <v>30</v>
      </c>
      <c r="T36" s="42">
        <f t="shared" si="26"/>
        <v>0.1</v>
      </c>
      <c r="U36" s="7">
        <f t="shared" si="21"/>
        <v>1.2</v>
      </c>
      <c r="V36" s="7">
        <v>35</v>
      </c>
      <c r="W36" s="7">
        <f>VLOOKUP(B:B,[6]Sheet2!$A$1:$B$65536,2,0)</f>
        <v>66</v>
      </c>
      <c r="X36" s="7">
        <f>VLOOKUP(B:B,[6]Sheet2!$A$1:$C$65536,3,0)</f>
        <v>1487.2</v>
      </c>
      <c r="Y36" s="42">
        <f t="shared" si="27"/>
        <v>1.88571428571429</v>
      </c>
      <c r="Z36" s="7">
        <f t="shared" si="22"/>
        <v>104.104</v>
      </c>
      <c r="AA36" s="7">
        <v>6</v>
      </c>
      <c r="AB36" s="7">
        <v>9</v>
      </c>
      <c r="AC36" s="7">
        <v>792</v>
      </c>
      <c r="AD36" s="7">
        <v>7</v>
      </c>
      <c r="AE36" s="7">
        <f t="shared" si="28"/>
        <v>16</v>
      </c>
      <c r="AF36" s="42">
        <f t="shared" si="29"/>
        <v>2.66666666666667</v>
      </c>
      <c r="AG36" s="7">
        <f>AC36*0.03</f>
        <v>23.76</v>
      </c>
      <c r="AH36" s="7">
        <v>15</v>
      </c>
      <c r="AI36" s="7">
        <v>0</v>
      </c>
      <c r="AJ36" s="7">
        <v>0</v>
      </c>
      <c r="AK36" s="42">
        <f t="shared" si="30"/>
        <v>0</v>
      </c>
      <c r="AL36" s="7">
        <f t="shared" ref="AL36:AL41" si="34">AJ36*0.04</f>
        <v>0</v>
      </c>
      <c r="AM36" s="7">
        <v>4</v>
      </c>
      <c r="AN36" s="7">
        <v>0</v>
      </c>
      <c r="AO36" s="7">
        <v>0</v>
      </c>
      <c r="AP36" s="7">
        <v>0</v>
      </c>
      <c r="AQ36" s="7">
        <v>0</v>
      </c>
      <c r="AR36" s="42">
        <f t="shared" si="32"/>
        <v>0</v>
      </c>
      <c r="AS36" s="7">
        <f>AN36*AP36*0.06</f>
        <v>0</v>
      </c>
      <c r="AT36" s="50">
        <f>AN36*AP36*0.06</f>
        <v>0</v>
      </c>
      <c r="AU36" s="7">
        <f t="shared" si="33"/>
        <v>166</v>
      </c>
    </row>
    <row r="37" spans="1:47">
      <c r="A37" s="9">
        <v>36</v>
      </c>
      <c r="B37" s="9">
        <v>105751</v>
      </c>
      <c r="C37" s="9" t="s">
        <v>229</v>
      </c>
      <c r="D37" s="9" t="s">
        <v>226</v>
      </c>
      <c r="E37" s="14">
        <v>31</v>
      </c>
      <c r="F37" s="14">
        <f t="shared" si="23"/>
        <v>32</v>
      </c>
      <c r="G37" s="14">
        <f>VLOOKUP(B:B,[5]Sheet3!$A$1:$B$65536,2,0)</f>
        <v>6</v>
      </c>
      <c r="H37" s="14">
        <v>26</v>
      </c>
      <c r="I37" s="14">
        <f>VLOOKUP(B:B,[5]Sheet4!$A$1:$C$65536,3,0)</f>
        <v>560.15</v>
      </c>
      <c r="J37" s="42">
        <f t="shared" si="24"/>
        <v>1.03225806451613</v>
      </c>
      <c r="K37" s="43">
        <f>I37*0.06</f>
        <v>33.609</v>
      </c>
      <c r="L37" s="7">
        <v>8</v>
      </c>
      <c r="M37" s="7">
        <v>6</v>
      </c>
      <c r="N37" s="7">
        <v>504.01</v>
      </c>
      <c r="O37" s="42">
        <f t="shared" si="25"/>
        <v>0.75</v>
      </c>
      <c r="P37" s="7">
        <f>N37*0.04</f>
        <v>20.1604</v>
      </c>
      <c r="Q37" s="7">
        <v>12</v>
      </c>
      <c r="R37" s="7">
        <v>3</v>
      </c>
      <c r="S37" s="7">
        <v>65.6</v>
      </c>
      <c r="T37" s="42">
        <f t="shared" si="26"/>
        <v>0.25</v>
      </c>
      <c r="U37" s="7">
        <f t="shared" si="21"/>
        <v>2.624</v>
      </c>
      <c r="V37" s="7">
        <v>81</v>
      </c>
      <c r="W37" s="7">
        <f>VLOOKUP(B:B,[6]Sheet2!$A$1:$B$65536,2,0)</f>
        <v>156</v>
      </c>
      <c r="X37" s="7">
        <f>VLOOKUP(B:B,[6]Sheet2!$A$1:$C$65536,3,0)</f>
        <v>3628.9</v>
      </c>
      <c r="Y37" s="42">
        <f t="shared" si="27"/>
        <v>1.92592592592593</v>
      </c>
      <c r="Z37" s="7">
        <f t="shared" si="22"/>
        <v>254.023</v>
      </c>
      <c r="AA37" s="7">
        <v>6</v>
      </c>
      <c r="AB37" s="7">
        <v>6</v>
      </c>
      <c r="AC37" s="7">
        <v>528</v>
      </c>
      <c r="AD37" s="7">
        <v>2</v>
      </c>
      <c r="AE37" s="7">
        <f t="shared" si="28"/>
        <v>8</v>
      </c>
      <c r="AF37" s="42">
        <f t="shared" si="29"/>
        <v>1.33333333333333</v>
      </c>
      <c r="AG37" s="7">
        <f>AC37*0.03</f>
        <v>15.84</v>
      </c>
      <c r="AH37" s="7">
        <v>15</v>
      </c>
      <c r="AI37" s="7">
        <v>0</v>
      </c>
      <c r="AJ37" s="7">
        <v>0</v>
      </c>
      <c r="AK37" s="42">
        <f t="shared" si="30"/>
        <v>0</v>
      </c>
      <c r="AL37" s="7">
        <f t="shared" si="34"/>
        <v>0</v>
      </c>
      <c r="AM37" s="7">
        <v>4</v>
      </c>
      <c r="AN37" s="7">
        <v>0</v>
      </c>
      <c r="AO37" s="7">
        <v>0</v>
      </c>
      <c r="AP37" s="7">
        <v>0</v>
      </c>
      <c r="AQ37" s="7">
        <v>0</v>
      </c>
      <c r="AR37" s="42">
        <f t="shared" si="32"/>
        <v>0</v>
      </c>
      <c r="AS37" s="7">
        <f>AN37*AP37*0.06</f>
        <v>0</v>
      </c>
      <c r="AT37" s="50">
        <f>AN37*AP37*0.06</f>
        <v>0</v>
      </c>
      <c r="AU37" s="7">
        <f t="shared" si="33"/>
        <v>326</v>
      </c>
    </row>
    <row r="38" spans="1:47">
      <c r="A38" s="9">
        <v>37</v>
      </c>
      <c r="B38" s="9">
        <v>105396</v>
      </c>
      <c r="C38" s="9" t="s">
        <v>230</v>
      </c>
      <c r="D38" s="9" t="s">
        <v>226</v>
      </c>
      <c r="E38" s="14">
        <v>15</v>
      </c>
      <c r="F38" s="14">
        <f t="shared" si="23"/>
        <v>14</v>
      </c>
      <c r="G38" s="14">
        <f>VLOOKUP(B:B,[5]Sheet3!$A$1:$B$65536,2,0)</f>
        <v>2</v>
      </c>
      <c r="H38" s="14">
        <v>12</v>
      </c>
      <c r="I38" s="14">
        <f>VLOOKUP(B:B,[5]Sheet4!$A$1:$C$65536,3,0)</f>
        <v>253.66</v>
      </c>
      <c r="J38" s="42">
        <f t="shared" si="24"/>
        <v>0.933333333333333</v>
      </c>
      <c r="K38" s="7">
        <f t="shared" ref="K38:K50" si="35">I38*0.04</f>
        <v>10.1464</v>
      </c>
      <c r="L38" s="7">
        <v>4</v>
      </c>
      <c r="M38" s="7">
        <v>4</v>
      </c>
      <c r="N38" s="7">
        <v>410.01</v>
      </c>
      <c r="O38" s="42">
        <f t="shared" si="25"/>
        <v>1</v>
      </c>
      <c r="P38" s="7">
        <f>N38*0.06</f>
        <v>24.6006</v>
      </c>
      <c r="Q38" s="7">
        <v>10</v>
      </c>
      <c r="R38" s="7">
        <v>1</v>
      </c>
      <c r="S38" s="7">
        <v>49.13</v>
      </c>
      <c r="T38" s="42">
        <f t="shared" si="26"/>
        <v>0.1</v>
      </c>
      <c r="U38" s="7">
        <f t="shared" si="21"/>
        <v>1.9652</v>
      </c>
      <c r="V38" s="7">
        <v>50</v>
      </c>
      <c r="W38" s="7">
        <f>VLOOKUP(B:B,[6]Sheet2!$A$1:$B$65536,2,0)</f>
        <v>92</v>
      </c>
      <c r="X38" s="7">
        <f>VLOOKUP(B:B,[6]Sheet2!$A$1:$C$65536,3,0)</f>
        <v>2101.93</v>
      </c>
      <c r="Y38" s="42">
        <f t="shared" si="27"/>
        <v>1.84</v>
      </c>
      <c r="Z38" s="7">
        <f t="shared" si="22"/>
        <v>147.1351</v>
      </c>
      <c r="AA38" s="7">
        <v>16</v>
      </c>
      <c r="AB38" s="7">
        <v>0</v>
      </c>
      <c r="AC38" s="7">
        <v>0</v>
      </c>
      <c r="AD38" s="7">
        <v>7</v>
      </c>
      <c r="AE38" s="7">
        <f t="shared" si="28"/>
        <v>7</v>
      </c>
      <c r="AF38" s="42">
        <f t="shared" si="29"/>
        <v>0.4375</v>
      </c>
      <c r="AG38" s="7">
        <f>AC38*0.02</f>
        <v>0</v>
      </c>
      <c r="AH38" s="7">
        <v>15</v>
      </c>
      <c r="AI38" s="7">
        <v>9</v>
      </c>
      <c r="AJ38" s="7">
        <v>588</v>
      </c>
      <c r="AK38" s="42">
        <f t="shared" si="30"/>
        <v>0.6</v>
      </c>
      <c r="AL38" s="7">
        <f t="shared" si="34"/>
        <v>23.52</v>
      </c>
      <c r="AM38" s="7">
        <v>2</v>
      </c>
      <c r="AN38" s="7">
        <v>0</v>
      </c>
      <c r="AO38" s="7">
        <v>0</v>
      </c>
      <c r="AP38" s="7">
        <v>0</v>
      </c>
      <c r="AQ38" s="7">
        <v>0</v>
      </c>
      <c r="AR38" s="42">
        <f t="shared" si="32"/>
        <v>0</v>
      </c>
      <c r="AS38" s="7">
        <f>AN38*AP38*0.06</f>
        <v>0</v>
      </c>
      <c r="AT38" s="50">
        <f>AN38*AP38*0.06</f>
        <v>0</v>
      </c>
      <c r="AU38" s="7">
        <f t="shared" si="33"/>
        <v>207</v>
      </c>
    </row>
    <row r="39" spans="1:47">
      <c r="A39" s="9">
        <v>38</v>
      </c>
      <c r="B39" s="9">
        <v>104430</v>
      </c>
      <c r="C39" s="9" t="s">
        <v>231</v>
      </c>
      <c r="D39" s="9" t="s">
        <v>226</v>
      </c>
      <c r="E39" s="14">
        <v>24</v>
      </c>
      <c r="F39" s="14">
        <f t="shared" si="23"/>
        <v>17</v>
      </c>
      <c r="G39" s="14">
        <f>VLOOKUP(B:B,[5]Sheet3!$A$1:$B$65536,2,0)</f>
        <v>7</v>
      </c>
      <c r="H39" s="14">
        <v>10</v>
      </c>
      <c r="I39" s="14">
        <f>VLOOKUP(B:B,[5]Sheet4!$A$1:$C$65536,3,0)</f>
        <v>231.4</v>
      </c>
      <c r="J39" s="42">
        <f t="shared" si="24"/>
        <v>0.708333333333333</v>
      </c>
      <c r="K39" s="7">
        <f t="shared" si="35"/>
        <v>9.256</v>
      </c>
      <c r="L39" s="7">
        <v>4</v>
      </c>
      <c r="M39" s="7">
        <v>3</v>
      </c>
      <c r="N39" s="7">
        <v>232.83</v>
      </c>
      <c r="O39" s="42">
        <f t="shared" si="25"/>
        <v>0.75</v>
      </c>
      <c r="P39" s="7">
        <f>N39*0.04</f>
        <v>9.3132</v>
      </c>
      <c r="Q39" s="7">
        <v>10</v>
      </c>
      <c r="R39" s="7">
        <v>1</v>
      </c>
      <c r="S39" s="7">
        <v>57.8</v>
      </c>
      <c r="T39" s="42">
        <f t="shared" si="26"/>
        <v>0.1</v>
      </c>
      <c r="U39" s="7">
        <f t="shared" si="21"/>
        <v>2.312</v>
      </c>
      <c r="V39" s="7">
        <v>43</v>
      </c>
      <c r="W39" s="7">
        <f>VLOOKUP(B:B,[6]Sheet2!$A$1:$B$65536,2,0)</f>
        <v>63</v>
      </c>
      <c r="X39" s="7">
        <f>VLOOKUP(B:B,[6]Sheet2!$A$1:$C$65536,3,0)</f>
        <v>1316.33</v>
      </c>
      <c r="Y39" s="42">
        <f t="shared" si="27"/>
        <v>1.46511627906977</v>
      </c>
      <c r="Z39" s="7">
        <f t="shared" si="22"/>
        <v>92.1431</v>
      </c>
      <c r="AA39" s="7">
        <v>16</v>
      </c>
      <c r="AB39" s="7">
        <v>1</v>
      </c>
      <c r="AC39" s="7">
        <v>132</v>
      </c>
      <c r="AD39" s="7">
        <v>0</v>
      </c>
      <c r="AE39" s="7">
        <f t="shared" si="28"/>
        <v>1</v>
      </c>
      <c r="AF39" s="42">
        <f t="shared" si="29"/>
        <v>0.0625</v>
      </c>
      <c r="AG39" s="7">
        <f>AC39*0.02</f>
        <v>2.64</v>
      </c>
      <c r="AH39" s="7">
        <v>15</v>
      </c>
      <c r="AI39" s="7">
        <v>12</v>
      </c>
      <c r="AJ39" s="7">
        <v>784</v>
      </c>
      <c r="AK39" s="42">
        <f t="shared" si="30"/>
        <v>0.8</v>
      </c>
      <c r="AL39" s="7">
        <f t="shared" si="34"/>
        <v>31.36</v>
      </c>
      <c r="AM39" s="7">
        <v>4</v>
      </c>
      <c r="AN39" s="7">
        <v>0</v>
      </c>
      <c r="AO39" s="7">
        <v>0</v>
      </c>
      <c r="AP39" s="7">
        <v>0</v>
      </c>
      <c r="AQ39" s="7">
        <v>6</v>
      </c>
      <c r="AR39" s="42">
        <f t="shared" si="32"/>
        <v>1.5</v>
      </c>
      <c r="AS39" s="51">
        <f>AP39*AN39*0.06+AP39*(AN39-AM39)*0.02</f>
        <v>0</v>
      </c>
      <c r="AT39" s="50">
        <f>AN39*AP39*0.06</f>
        <v>0</v>
      </c>
      <c r="AU39" s="7">
        <f t="shared" si="33"/>
        <v>147</v>
      </c>
    </row>
    <row r="40" spans="1:47">
      <c r="A40" s="9">
        <v>39</v>
      </c>
      <c r="B40" s="9">
        <v>103639</v>
      </c>
      <c r="C40" s="9" t="s">
        <v>232</v>
      </c>
      <c r="D40" s="9" t="s">
        <v>226</v>
      </c>
      <c r="E40" s="14">
        <v>38</v>
      </c>
      <c r="F40" s="14">
        <f t="shared" si="23"/>
        <v>18</v>
      </c>
      <c r="G40" s="14">
        <f>VLOOKUP(B:B,[5]Sheet3!$A$1:$B$65536,2,0)</f>
        <v>6</v>
      </c>
      <c r="H40" s="14">
        <v>12</v>
      </c>
      <c r="I40" s="14">
        <f>VLOOKUP(B:B,[5]Sheet4!$A$1:$C$65536,3,0)</f>
        <v>286.81</v>
      </c>
      <c r="J40" s="42">
        <f t="shared" si="24"/>
        <v>0.473684210526316</v>
      </c>
      <c r="K40" s="7">
        <f t="shared" si="35"/>
        <v>11.4724</v>
      </c>
      <c r="L40" s="7">
        <v>8</v>
      </c>
      <c r="M40" s="7">
        <v>4</v>
      </c>
      <c r="N40" s="7">
        <v>336</v>
      </c>
      <c r="O40" s="42">
        <f t="shared" si="25"/>
        <v>0.5</v>
      </c>
      <c r="P40" s="7">
        <f>N40*0.04</f>
        <v>13.44</v>
      </c>
      <c r="Q40" s="7">
        <v>14</v>
      </c>
      <c r="R40" s="7">
        <v>12</v>
      </c>
      <c r="S40" s="7">
        <v>474.7</v>
      </c>
      <c r="T40" s="42">
        <f t="shared" si="26"/>
        <v>0.857142857142857</v>
      </c>
      <c r="U40" s="7">
        <f t="shared" si="21"/>
        <v>18.988</v>
      </c>
      <c r="V40" s="7">
        <v>98</v>
      </c>
      <c r="W40" s="7">
        <f>VLOOKUP(B:B,[6]Sheet2!$A$1:$B$65536,2,0)</f>
        <v>79</v>
      </c>
      <c r="X40" s="7">
        <f>VLOOKUP(B:B,[6]Sheet2!$A$1:$C$65536,3,0)</f>
        <v>1777.26</v>
      </c>
      <c r="Y40" s="42">
        <f t="shared" si="27"/>
        <v>0.806122448979592</v>
      </c>
      <c r="Z40" s="7">
        <f>X40*0.05</f>
        <v>88.863</v>
      </c>
      <c r="AA40" s="7">
        <v>18</v>
      </c>
      <c r="AB40" s="7">
        <v>3</v>
      </c>
      <c r="AC40" s="7">
        <v>264.01</v>
      </c>
      <c r="AD40" s="7">
        <v>8</v>
      </c>
      <c r="AE40" s="7">
        <f t="shared" si="28"/>
        <v>11</v>
      </c>
      <c r="AF40" s="42">
        <f t="shared" si="29"/>
        <v>0.611111111111111</v>
      </c>
      <c r="AG40" s="7">
        <f>AC40*0.02</f>
        <v>5.2802</v>
      </c>
      <c r="AH40" s="7">
        <v>16</v>
      </c>
      <c r="AI40" s="7">
        <v>5</v>
      </c>
      <c r="AJ40" s="7">
        <v>389</v>
      </c>
      <c r="AK40" s="42">
        <f t="shared" si="30"/>
        <v>0.3125</v>
      </c>
      <c r="AL40" s="7">
        <f t="shared" si="34"/>
        <v>15.56</v>
      </c>
      <c r="AM40" s="7">
        <v>6</v>
      </c>
      <c r="AN40" s="7">
        <v>8</v>
      </c>
      <c r="AO40" s="7">
        <v>5400</v>
      </c>
      <c r="AP40" s="7">
        <f t="shared" si="31"/>
        <v>675</v>
      </c>
      <c r="AQ40" s="7">
        <v>0</v>
      </c>
      <c r="AR40" s="42">
        <f t="shared" si="32"/>
        <v>1.33333333333333</v>
      </c>
      <c r="AS40" s="51">
        <f>AP40*AN40*0.06+AP40*(AN40-AM40)*0.02</f>
        <v>351</v>
      </c>
      <c r="AT40" s="51">
        <f>AM40*AP40*0.06+(AN40-AM40)*AP40*0.08</f>
        <v>351</v>
      </c>
      <c r="AU40" s="7">
        <f t="shared" si="33"/>
        <v>505</v>
      </c>
    </row>
    <row r="41" spans="1:47">
      <c r="A41" s="9">
        <v>40</v>
      </c>
      <c r="B41" s="9">
        <v>753</v>
      </c>
      <c r="C41" s="9" t="s">
        <v>233</v>
      </c>
      <c r="D41" s="9" t="s">
        <v>226</v>
      </c>
      <c r="E41" s="14">
        <v>15</v>
      </c>
      <c r="F41" s="14">
        <f t="shared" si="23"/>
        <v>9</v>
      </c>
      <c r="G41" s="14">
        <f>VLOOKUP(B:B,[5]Sheet3!$A$1:$B$65536,2,0)</f>
        <v>2</v>
      </c>
      <c r="H41" s="14">
        <v>7</v>
      </c>
      <c r="I41" s="14">
        <f>VLOOKUP(B:B,[5]Sheet4!$A$1:$C$65536,3,0)</f>
        <v>163</v>
      </c>
      <c r="J41" s="42">
        <f t="shared" si="24"/>
        <v>0.6</v>
      </c>
      <c r="K41" s="7">
        <f t="shared" si="35"/>
        <v>6.52</v>
      </c>
      <c r="L41" s="7">
        <v>4</v>
      </c>
      <c r="M41" s="7">
        <v>2</v>
      </c>
      <c r="N41" s="7">
        <v>168</v>
      </c>
      <c r="O41" s="42">
        <f t="shared" si="25"/>
        <v>0.5</v>
      </c>
      <c r="P41" s="7">
        <f>N41*0.04</f>
        <v>6.72</v>
      </c>
      <c r="Q41" s="7">
        <v>10</v>
      </c>
      <c r="R41" s="7">
        <v>0</v>
      </c>
      <c r="S41" s="7">
        <v>0</v>
      </c>
      <c r="T41" s="42">
        <f t="shared" si="26"/>
        <v>0</v>
      </c>
      <c r="U41" s="7">
        <f t="shared" si="21"/>
        <v>0</v>
      </c>
      <c r="V41" s="7">
        <v>34</v>
      </c>
      <c r="W41" s="7">
        <f>VLOOKUP(B:B,[6]Sheet2!$A$1:$B$65536,2,0)</f>
        <v>42</v>
      </c>
      <c r="X41" s="7">
        <f>VLOOKUP(B:B,[6]Sheet2!$A$1:$C$65536,3,0)</f>
        <v>1018.79</v>
      </c>
      <c r="Y41" s="42">
        <f t="shared" si="27"/>
        <v>1.23529411764706</v>
      </c>
      <c r="Z41" s="7">
        <f>X41*0.07</f>
        <v>71.3153</v>
      </c>
      <c r="AA41" s="7">
        <v>12</v>
      </c>
      <c r="AB41" s="7">
        <v>7</v>
      </c>
      <c r="AC41" s="7">
        <v>660</v>
      </c>
      <c r="AD41" s="7">
        <v>8</v>
      </c>
      <c r="AE41" s="7">
        <f t="shared" si="28"/>
        <v>15</v>
      </c>
      <c r="AF41" s="42">
        <f t="shared" si="29"/>
        <v>1.25</v>
      </c>
      <c r="AG41" s="7">
        <f>AC41*0.03</f>
        <v>19.8</v>
      </c>
      <c r="AH41" s="7">
        <v>15</v>
      </c>
      <c r="AI41" s="7">
        <v>0</v>
      </c>
      <c r="AJ41" s="7">
        <v>0</v>
      </c>
      <c r="AK41" s="42">
        <f t="shared" si="30"/>
        <v>0</v>
      </c>
      <c r="AL41" s="7">
        <f t="shared" si="34"/>
        <v>0</v>
      </c>
      <c r="AM41" s="7">
        <v>2</v>
      </c>
      <c r="AN41" s="7">
        <v>0</v>
      </c>
      <c r="AO41" s="7">
        <v>0</v>
      </c>
      <c r="AP41" s="7">
        <v>0</v>
      </c>
      <c r="AQ41" s="7">
        <v>0</v>
      </c>
      <c r="AR41" s="42">
        <f t="shared" si="32"/>
        <v>0</v>
      </c>
      <c r="AS41" s="7">
        <f>AN41*AP41*0.06</f>
        <v>0</v>
      </c>
      <c r="AT41" s="50">
        <f>AN41*AP41*0.06</f>
        <v>0</v>
      </c>
      <c r="AU41" s="7">
        <f t="shared" si="33"/>
        <v>104</v>
      </c>
    </row>
    <row r="42" spans="1:47">
      <c r="A42" s="9">
        <v>41</v>
      </c>
      <c r="B42" s="9">
        <v>750</v>
      </c>
      <c r="C42" s="9" t="s">
        <v>234</v>
      </c>
      <c r="D42" s="9" t="s">
        <v>226</v>
      </c>
      <c r="E42" s="14">
        <v>145</v>
      </c>
      <c r="F42" s="14">
        <f t="shared" si="23"/>
        <v>113</v>
      </c>
      <c r="G42" s="14">
        <f>VLOOKUP(B:B,[5]Sheet3!$A$1:$B$65536,2,0)</f>
        <v>51</v>
      </c>
      <c r="H42" s="14">
        <v>62</v>
      </c>
      <c r="I42" s="14">
        <f>VLOOKUP(B:B,[5]Sheet4!$A$1:$C$65536,3,0)</f>
        <v>1506.6</v>
      </c>
      <c r="J42" s="42">
        <f t="shared" si="24"/>
        <v>0.779310344827586</v>
      </c>
      <c r="K42" s="7">
        <f t="shared" si="35"/>
        <v>60.264</v>
      </c>
      <c r="L42" s="7">
        <v>20</v>
      </c>
      <c r="M42" s="7">
        <v>11</v>
      </c>
      <c r="N42" s="7">
        <v>1030.63</v>
      </c>
      <c r="O42" s="42">
        <f t="shared" si="25"/>
        <v>0.55</v>
      </c>
      <c r="P42" s="7">
        <f>N42*0.04</f>
        <v>41.2252</v>
      </c>
      <c r="Q42" s="7">
        <v>26</v>
      </c>
      <c r="R42" s="7">
        <v>21</v>
      </c>
      <c r="S42" s="7">
        <v>786.03</v>
      </c>
      <c r="T42" s="42">
        <f t="shared" si="26"/>
        <v>0.807692307692308</v>
      </c>
      <c r="U42" s="7">
        <f t="shared" si="21"/>
        <v>31.4412</v>
      </c>
      <c r="V42" s="7">
        <v>354</v>
      </c>
      <c r="W42" s="7">
        <f>VLOOKUP(B:B,[6]Sheet2!$A$1:$B$65536,2,0)</f>
        <v>482</v>
      </c>
      <c r="X42" s="7">
        <f>VLOOKUP(B:B,[6]Sheet2!$A$1:$C$65536,3,0)</f>
        <v>11193.57</v>
      </c>
      <c r="Y42" s="42">
        <f t="shared" si="27"/>
        <v>1.36158192090395</v>
      </c>
      <c r="Z42" s="7">
        <f>X42*0.07</f>
        <v>783.5499</v>
      </c>
      <c r="AA42" s="7">
        <v>59</v>
      </c>
      <c r="AB42" s="7">
        <v>17</v>
      </c>
      <c r="AC42" s="7">
        <v>1848</v>
      </c>
      <c r="AD42" s="7">
        <v>44</v>
      </c>
      <c r="AE42" s="7">
        <f t="shared" si="28"/>
        <v>61</v>
      </c>
      <c r="AF42" s="42">
        <f t="shared" si="29"/>
        <v>1.03389830508475</v>
      </c>
      <c r="AG42" s="7">
        <f>AC42*0.03</f>
        <v>55.44</v>
      </c>
      <c r="AH42" s="7">
        <v>35</v>
      </c>
      <c r="AI42" s="7">
        <v>46</v>
      </c>
      <c r="AJ42" s="7">
        <v>3038.01</v>
      </c>
      <c r="AK42" s="42">
        <f t="shared" si="30"/>
        <v>1.31428571428571</v>
      </c>
      <c r="AL42" s="7">
        <f>AJ42*0.06</f>
        <v>182.2806</v>
      </c>
      <c r="AM42" s="7">
        <v>8</v>
      </c>
      <c r="AN42" s="7">
        <v>22</v>
      </c>
      <c r="AO42" s="7">
        <v>13500.04</v>
      </c>
      <c r="AP42" s="7">
        <f t="shared" si="31"/>
        <v>613.638181818182</v>
      </c>
      <c r="AQ42" s="7">
        <v>0</v>
      </c>
      <c r="AR42" s="42">
        <f t="shared" si="32"/>
        <v>2.75</v>
      </c>
      <c r="AS42" s="51">
        <f>AP42*AN42*0.06+AP42*(AN42-AM42)*0.02</f>
        <v>981.821090909091</v>
      </c>
      <c r="AT42" s="51">
        <f>AM42*AP42*0.06+(AN42-AM42)*AP42*0.08</f>
        <v>981.821090909091</v>
      </c>
      <c r="AU42" s="7">
        <f t="shared" si="33"/>
        <v>2136</v>
      </c>
    </row>
    <row r="43" spans="1:47">
      <c r="A43" s="9">
        <v>42</v>
      </c>
      <c r="B43" s="9">
        <v>743</v>
      </c>
      <c r="C43" s="9" t="s">
        <v>235</v>
      </c>
      <c r="D43" s="9" t="s">
        <v>226</v>
      </c>
      <c r="E43" s="14">
        <v>35</v>
      </c>
      <c r="F43" s="14">
        <f t="shared" si="23"/>
        <v>22</v>
      </c>
      <c r="G43" s="14">
        <f>VLOOKUP(B:B,[5]Sheet3!$A$1:$B$65536,2,0)</f>
        <v>4</v>
      </c>
      <c r="H43" s="14">
        <v>18</v>
      </c>
      <c r="I43" s="14">
        <f>VLOOKUP(B:B,[5]Sheet4!$A$1:$C$65536,3,0)</f>
        <v>450.1</v>
      </c>
      <c r="J43" s="42">
        <f t="shared" si="24"/>
        <v>0.628571428571429</v>
      </c>
      <c r="K43" s="7">
        <f t="shared" si="35"/>
        <v>18.004</v>
      </c>
      <c r="L43" s="7">
        <v>8</v>
      </c>
      <c r="M43" s="7">
        <v>7</v>
      </c>
      <c r="N43" s="7">
        <v>672.01</v>
      </c>
      <c r="O43" s="42">
        <f t="shared" si="25"/>
        <v>0.875</v>
      </c>
      <c r="P43" s="7">
        <f>N43*0.04</f>
        <v>26.8804</v>
      </c>
      <c r="Q43" s="7">
        <v>14</v>
      </c>
      <c r="R43" s="7">
        <v>7</v>
      </c>
      <c r="S43" s="7">
        <v>239.4</v>
      </c>
      <c r="T43" s="42">
        <f t="shared" si="26"/>
        <v>0.5</v>
      </c>
      <c r="U43" s="7">
        <f t="shared" si="21"/>
        <v>9.576</v>
      </c>
      <c r="V43" s="7">
        <v>81</v>
      </c>
      <c r="W43" s="7">
        <f>VLOOKUP(B:B,[6]Sheet2!$A$1:$B$65536,2,0)</f>
        <v>116</v>
      </c>
      <c r="X43" s="7">
        <f>VLOOKUP(B:B,[6]Sheet2!$A$1:$C$65536,3,0)</f>
        <v>2707.01</v>
      </c>
      <c r="Y43" s="42">
        <f t="shared" si="27"/>
        <v>1.4320987654321</v>
      </c>
      <c r="Z43" s="7">
        <f>X43*0.07</f>
        <v>189.4907</v>
      </c>
      <c r="AA43" s="7">
        <v>18</v>
      </c>
      <c r="AB43" s="7">
        <v>6</v>
      </c>
      <c r="AC43" s="7">
        <v>528</v>
      </c>
      <c r="AD43" s="7">
        <v>2</v>
      </c>
      <c r="AE43" s="7">
        <f t="shared" si="28"/>
        <v>8</v>
      </c>
      <c r="AF43" s="42">
        <f t="shared" si="29"/>
        <v>0.444444444444444</v>
      </c>
      <c r="AG43" s="7">
        <f t="shared" ref="AG43:AG51" si="36">AC43*0.02</f>
        <v>10.56</v>
      </c>
      <c r="AH43" s="7">
        <v>15</v>
      </c>
      <c r="AI43" s="7">
        <v>3</v>
      </c>
      <c r="AJ43" s="7">
        <v>196</v>
      </c>
      <c r="AK43" s="42">
        <f t="shared" si="30"/>
        <v>0.2</v>
      </c>
      <c r="AL43" s="7">
        <f>AJ43*0.04</f>
        <v>7.84</v>
      </c>
      <c r="AM43" s="7">
        <v>2</v>
      </c>
      <c r="AN43" s="7">
        <v>0</v>
      </c>
      <c r="AO43" s="7">
        <v>0</v>
      </c>
      <c r="AP43" s="7">
        <v>0</v>
      </c>
      <c r="AQ43" s="7">
        <v>0</v>
      </c>
      <c r="AR43" s="42">
        <f t="shared" si="32"/>
        <v>0</v>
      </c>
      <c r="AS43" s="7">
        <f>AN43*AP43*0.06</f>
        <v>0</v>
      </c>
      <c r="AT43" s="50">
        <f>AN43*AP43*0.06</f>
        <v>0</v>
      </c>
      <c r="AU43" s="7">
        <f t="shared" si="33"/>
        <v>262</v>
      </c>
    </row>
    <row r="44" spans="1:47">
      <c r="A44" s="9">
        <v>43</v>
      </c>
      <c r="B44" s="9">
        <v>740</v>
      </c>
      <c r="C44" s="9" t="s">
        <v>236</v>
      </c>
      <c r="D44" s="9" t="s">
        <v>226</v>
      </c>
      <c r="E44" s="14">
        <v>20</v>
      </c>
      <c r="F44" s="14">
        <f t="shared" si="23"/>
        <v>11</v>
      </c>
      <c r="G44" s="14">
        <f>VLOOKUP(B:B,[5]Sheet3!$A$1:$B$65536,2,0)</f>
        <v>5</v>
      </c>
      <c r="H44" s="14">
        <v>6</v>
      </c>
      <c r="I44" s="14">
        <f>VLOOKUP(B:B,[5]Sheet4!$A$1:$C$65536,3,0)</f>
        <v>168.8</v>
      </c>
      <c r="J44" s="42">
        <f t="shared" si="24"/>
        <v>0.55</v>
      </c>
      <c r="K44" s="7">
        <f t="shared" si="35"/>
        <v>6.752</v>
      </c>
      <c r="L44" s="7">
        <v>7</v>
      </c>
      <c r="M44" s="7">
        <v>8</v>
      </c>
      <c r="N44" s="7">
        <v>672.01</v>
      </c>
      <c r="O44" s="42">
        <f t="shared" si="25"/>
        <v>1.14285714285714</v>
      </c>
      <c r="P44" s="7">
        <f>N44*0.06</f>
        <v>40.3206</v>
      </c>
      <c r="Q44" s="7">
        <v>10</v>
      </c>
      <c r="R44" s="7">
        <v>0</v>
      </c>
      <c r="S44" s="7">
        <v>0</v>
      </c>
      <c r="T44" s="42">
        <f t="shared" si="26"/>
        <v>0</v>
      </c>
      <c r="U44" s="7">
        <f t="shared" si="21"/>
        <v>0</v>
      </c>
      <c r="V44" s="7">
        <v>59</v>
      </c>
      <c r="W44" s="7">
        <f>VLOOKUP(B:B,[6]Sheet2!$A$1:$B$65536,2,0)</f>
        <v>68</v>
      </c>
      <c r="X44" s="7">
        <f>VLOOKUP(B:B,[6]Sheet2!$A$1:$C$65536,3,0)</f>
        <v>1490.61</v>
      </c>
      <c r="Y44" s="42">
        <f t="shared" si="27"/>
        <v>1.15254237288136</v>
      </c>
      <c r="Z44" s="7">
        <f>X44*0.07</f>
        <v>104.3427</v>
      </c>
      <c r="AA44" s="7">
        <v>12</v>
      </c>
      <c r="AB44" s="7">
        <v>3</v>
      </c>
      <c r="AC44" s="7">
        <v>264</v>
      </c>
      <c r="AD44" s="7">
        <v>6</v>
      </c>
      <c r="AE44" s="7">
        <f t="shared" si="28"/>
        <v>9</v>
      </c>
      <c r="AF44" s="42">
        <f t="shared" si="29"/>
        <v>0.75</v>
      </c>
      <c r="AG44" s="7">
        <f t="shared" si="36"/>
        <v>5.28</v>
      </c>
      <c r="AH44" s="7">
        <v>25</v>
      </c>
      <c r="AI44" s="7">
        <v>13</v>
      </c>
      <c r="AJ44" s="7">
        <v>882</v>
      </c>
      <c r="AK44" s="42">
        <f t="shared" si="30"/>
        <v>0.52</v>
      </c>
      <c r="AL44" s="7">
        <f>AJ44*0.04</f>
        <v>35.28</v>
      </c>
      <c r="AM44" s="7">
        <v>4</v>
      </c>
      <c r="AN44" s="7">
        <v>4</v>
      </c>
      <c r="AO44" s="7">
        <v>2700</v>
      </c>
      <c r="AP44" s="7">
        <f t="shared" si="31"/>
        <v>675</v>
      </c>
      <c r="AQ44" s="7">
        <v>0</v>
      </c>
      <c r="AR44" s="42">
        <f t="shared" si="32"/>
        <v>1</v>
      </c>
      <c r="AS44" s="51">
        <f>AP44*AN44*0.06+AP44*(AN44-AM44)*0.02</f>
        <v>162</v>
      </c>
      <c r="AT44" s="51">
        <f>AM44*AP44*0.06+(AN44-AM44)*AP44*0.08</f>
        <v>162</v>
      </c>
      <c r="AU44" s="7">
        <f t="shared" si="33"/>
        <v>354</v>
      </c>
    </row>
    <row r="45" spans="1:47">
      <c r="A45" s="9">
        <v>44</v>
      </c>
      <c r="B45" s="9">
        <v>737</v>
      </c>
      <c r="C45" s="9" t="s">
        <v>237</v>
      </c>
      <c r="D45" s="9" t="s">
        <v>226</v>
      </c>
      <c r="E45" s="14">
        <v>45</v>
      </c>
      <c r="F45" s="14">
        <f t="shared" si="23"/>
        <v>27</v>
      </c>
      <c r="G45" s="14">
        <f>VLOOKUP(B:B,[5]Sheet3!$A$1:$B$65536,2,0)</f>
        <v>4</v>
      </c>
      <c r="H45" s="14">
        <v>23</v>
      </c>
      <c r="I45" s="14">
        <f>VLOOKUP(B:B,[5]Sheet4!$A$1:$C$65536,3,0)</f>
        <v>414.18</v>
      </c>
      <c r="J45" s="42">
        <f t="shared" si="24"/>
        <v>0.6</v>
      </c>
      <c r="K45" s="7">
        <f t="shared" si="35"/>
        <v>16.5672</v>
      </c>
      <c r="L45" s="7">
        <v>11</v>
      </c>
      <c r="M45" s="7">
        <v>10</v>
      </c>
      <c r="N45" s="7">
        <v>908.03</v>
      </c>
      <c r="O45" s="42">
        <f t="shared" si="25"/>
        <v>0.909090909090909</v>
      </c>
      <c r="P45" s="7">
        <f>N45*0.04</f>
        <v>36.3212</v>
      </c>
      <c r="Q45" s="7">
        <v>19</v>
      </c>
      <c r="R45" s="7">
        <v>1</v>
      </c>
      <c r="S45" s="7">
        <v>39.9</v>
      </c>
      <c r="T45" s="42">
        <f t="shared" si="26"/>
        <v>0.0526315789473684</v>
      </c>
      <c r="U45" s="7">
        <f t="shared" si="21"/>
        <v>1.596</v>
      </c>
      <c r="V45" s="7">
        <v>103</v>
      </c>
      <c r="W45" s="7">
        <f>VLOOKUP(B:B,[6]Sheet2!$A$1:$B$65536,2,0)</f>
        <v>187</v>
      </c>
      <c r="X45" s="7">
        <f>VLOOKUP(B:B,[6]Sheet2!$A$1:$C$65536,3,0)</f>
        <v>4381.57</v>
      </c>
      <c r="Y45" s="42">
        <f t="shared" si="27"/>
        <v>1.81553398058252</v>
      </c>
      <c r="Z45" s="7">
        <f>X45*0.07</f>
        <v>306.7099</v>
      </c>
      <c r="AA45" s="7">
        <v>26</v>
      </c>
      <c r="AB45" s="7">
        <v>3</v>
      </c>
      <c r="AC45" s="7">
        <v>264</v>
      </c>
      <c r="AD45" s="7">
        <v>7</v>
      </c>
      <c r="AE45" s="7">
        <f t="shared" si="28"/>
        <v>10</v>
      </c>
      <c r="AF45" s="42">
        <f t="shared" si="29"/>
        <v>0.384615384615385</v>
      </c>
      <c r="AG45" s="7">
        <f t="shared" si="36"/>
        <v>5.28</v>
      </c>
      <c r="AH45" s="7">
        <v>34</v>
      </c>
      <c r="AI45" s="7">
        <v>20</v>
      </c>
      <c r="AJ45" s="7">
        <v>1351.75</v>
      </c>
      <c r="AK45" s="42">
        <f t="shared" si="30"/>
        <v>0.588235294117647</v>
      </c>
      <c r="AL45" s="7">
        <f>AJ45*0.04</f>
        <v>54.07</v>
      </c>
      <c r="AM45" s="7">
        <v>6</v>
      </c>
      <c r="AN45" s="7">
        <v>1</v>
      </c>
      <c r="AO45" s="7">
        <v>675</v>
      </c>
      <c r="AP45" s="7">
        <f t="shared" si="31"/>
        <v>675</v>
      </c>
      <c r="AQ45" s="7">
        <v>0</v>
      </c>
      <c r="AR45" s="42">
        <f t="shared" si="32"/>
        <v>0.166666666666667</v>
      </c>
      <c r="AS45" s="7">
        <f>AN45*AP45*0.06</f>
        <v>40.5</v>
      </c>
      <c r="AT45" s="7">
        <f>AN45*AP48*0.06</f>
        <v>40.5</v>
      </c>
      <c r="AU45" s="7">
        <f t="shared" si="33"/>
        <v>461</v>
      </c>
    </row>
    <row r="46" spans="1:47">
      <c r="A46" s="9">
        <v>45</v>
      </c>
      <c r="B46" s="9">
        <v>733</v>
      </c>
      <c r="C46" s="9" t="s">
        <v>238</v>
      </c>
      <c r="D46" s="9" t="s">
        <v>226</v>
      </c>
      <c r="E46" s="14">
        <v>42</v>
      </c>
      <c r="F46" s="14">
        <f t="shared" si="23"/>
        <v>18</v>
      </c>
      <c r="G46" s="14">
        <f>VLOOKUP(B:B,[5]Sheet3!$A$1:$B$65536,2,0)</f>
        <v>9</v>
      </c>
      <c r="H46" s="14">
        <v>9</v>
      </c>
      <c r="I46" s="14">
        <f>VLOOKUP(B:B,[5]Sheet4!$A$1:$C$65536,3,0)</f>
        <v>230.21</v>
      </c>
      <c r="J46" s="42">
        <f t="shared" si="24"/>
        <v>0.428571428571429</v>
      </c>
      <c r="K46" s="7">
        <f t="shared" si="35"/>
        <v>9.2084</v>
      </c>
      <c r="L46" s="7">
        <v>5</v>
      </c>
      <c r="M46" s="7">
        <v>2</v>
      </c>
      <c r="N46" s="7">
        <v>168.01</v>
      </c>
      <c r="O46" s="42">
        <f t="shared" si="25"/>
        <v>0.4</v>
      </c>
      <c r="P46" s="7">
        <f>N46*0.04</f>
        <v>6.7204</v>
      </c>
      <c r="Q46" s="7">
        <v>10</v>
      </c>
      <c r="R46" s="7">
        <v>0</v>
      </c>
      <c r="S46" s="7">
        <v>0</v>
      </c>
      <c r="T46" s="42">
        <f t="shared" si="26"/>
        <v>0</v>
      </c>
      <c r="U46" s="7">
        <f t="shared" si="21"/>
        <v>0</v>
      </c>
      <c r="V46" s="7">
        <v>77</v>
      </c>
      <c r="W46" s="7">
        <f>VLOOKUP(B:B,[6]Sheet2!$A$1:$B$65536,2,0)</f>
        <v>70</v>
      </c>
      <c r="X46" s="7">
        <f>VLOOKUP(B:B,[6]Sheet2!$A$1:$C$65536,3,0)</f>
        <v>1531.7</v>
      </c>
      <c r="Y46" s="42">
        <f t="shared" si="27"/>
        <v>0.909090909090909</v>
      </c>
      <c r="Z46" s="7">
        <f>X46*0.05</f>
        <v>76.585</v>
      </c>
      <c r="AA46" s="7">
        <v>12</v>
      </c>
      <c r="AB46" s="7">
        <v>1</v>
      </c>
      <c r="AC46" s="7">
        <v>132</v>
      </c>
      <c r="AD46" s="7">
        <v>0</v>
      </c>
      <c r="AE46" s="7">
        <f t="shared" si="28"/>
        <v>1</v>
      </c>
      <c r="AF46" s="42">
        <f t="shared" si="29"/>
        <v>0.0833333333333333</v>
      </c>
      <c r="AG46" s="7">
        <f t="shared" si="36"/>
        <v>2.64</v>
      </c>
      <c r="AH46" s="7">
        <v>15</v>
      </c>
      <c r="AI46" s="7">
        <v>3</v>
      </c>
      <c r="AJ46" s="7">
        <v>196</v>
      </c>
      <c r="AK46" s="42">
        <f t="shared" si="30"/>
        <v>0.2</v>
      </c>
      <c r="AL46" s="7">
        <f>AJ46*0.04</f>
        <v>7.84</v>
      </c>
      <c r="AM46" s="7">
        <v>6</v>
      </c>
      <c r="AN46" s="7">
        <v>0</v>
      </c>
      <c r="AO46" s="7">
        <v>0</v>
      </c>
      <c r="AP46" s="7">
        <v>0</v>
      </c>
      <c r="AQ46" s="7">
        <v>0</v>
      </c>
      <c r="AR46" s="42">
        <f t="shared" si="32"/>
        <v>0</v>
      </c>
      <c r="AS46" s="7">
        <f>AN46*AP46*0.06</f>
        <v>0</v>
      </c>
      <c r="AT46" s="50">
        <f>AN46*AP46*0.06</f>
        <v>0</v>
      </c>
      <c r="AU46" s="7">
        <f t="shared" si="33"/>
        <v>103</v>
      </c>
    </row>
    <row r="47" spans="1:47">
      <c r="A47" s="9">
        <v>46</v>
      </c>
      <c r="B47" s="9">
        <v>724</v>
      </c>
      <c r="C47" s="9" t="s">
        <v>239</v>
      </c>
      <c r="D47" s="9" t="s">
        <v>226</v>
      </c>
      <c r="E47" s="14">
        <v>45</v>
      </c>
      <c r="F47" s="14">
        <f t="shared" si="23"/>
        <v>40</v>
      </c>
      <c r="G47" s="14">
        <f>VLOOKUP(B:B,[5]Sheet3!$A$1:$B$65536,2,0)</f>
        <v>15</v>
      </c>
      <c r="H47" s="14">
        <v>25</v>
      </c>
      <c r="I47" s="14">
        <f>VLOOKUP(B:B,[5]Sheet4!$A$1:$C$65536,3,0)</f>
        <v>740.8</v>
      </c>
      <c r="J47" s="42">
        <f t="shared" si="24"/>
        <v>0.888888888888889</v>
      </c>
      <c r="K47" s="7">
        <f t="shared" si="35"/>
        <v>29.632</v>
      </c>
      <c r="L47" s="7">
        <v>11</v>
      </c>
      <c r="M47" s="7">
        <v>2</v>
      </c>
      <c r="N47" s="7">
        <v>168.01</v>
      </c>
      <c r="O47" s="42">
        <f t="shared" si="25"/>
        <v>0.181818181818182</v>
      </c>
      <c r="P47" s="7">
        <f>N47*0.04</f>
        <v>6.7204</v>
      </c>
      <c r="Q47" s="7">
        <v>19</v>
      </c>
      <c r="R47" s="7">
        <v>1</v>
      </c>
      <c r="S47" s="7">
        <v>39.9</v>
      </c>
      <c r="T47" s="42">
        <f t="shared" si="26"/>
        <v>0.0526315789473684</v>
      </c>
      <c r="U47" s="7">
        <f t="shared" si="21"/>
        <v>1.596</v>
      </c>
      <c r="V47" s="7">
        <v>184</v>
      </c>
      <c r="W47" s="7">
        <f>VLOOKUP(B:B,[6]Sheet2!$A$1:$B$65536,2,0)</f>
        <v>193</v>
      </c>
      <c r="X47" s="7">
        <f>VLOOKUP(B:B,[6]Sheet2!$A$1:$C$65536,3,0)</f>
        <v>4541.42</v>
      </c>
      <c r="Y47" s="42">
        <f t="shared" si="27"/>
        <v>1.04891304347826</v>
      </c>
      <c r="Z47" s="7">
        <f>X47*0.07</f>
        <v>317.8994</v>
      </c>
      <c r="AA47" s="7">
        <v>27</v>
      </c>
      <c r="AB47" s="7">
        <v>2</v>
      </c>
      <c r="AC47" s="7">
        <v>244.2</v>
      </c>
      <c r="AD47" s="7">
        <v>4</v>
      </c>
      <c r="AE47" s="7">
        <f t="shared" si="28"/>
        <v>6</v>
      </c>
      <c r="AF47" s="42">
        <f t="shared" si="29"/>
        <v>0.222222222222222</v>
      </c>
      <c r="AG47" s="7">
        <f t="shared" si="36"/>
        <v>4.884</v>
      </c>
      <c r="AH47" s="7">
        <v>17</v>
      </c>
      <c r="AI47" s="7">
        <v>16</v>
      </c>
      <c r="AJ47" s="7">
        <v>1078.05</v>
      </c>
      <c r="AK47" s="42">
        <f t="shared" si="30"/>
        <v>0.941176470588235</v>
      </c>
      <c r="AL47" s="7">
        <f>AJ47*0.04</f>
        <v>43.122</v>
      </c>
      <c r="AM47" s="7">
        <v>12</v>
      </c>
      <c r="AN47" s="7">
        <v>17</v>
      </c>
      <c r="AO47" s="7">
        <v>10800</v>
      </c>
      <c r="AP47" s="7">
        <f t="shared" si="31"/>
        <v>635.294117647059</v>
      </c>
      <c r="AQ47" s="7">
        <v>0</v>
      </c>
      <c r="AR47" s="42">
        <f t="shared" si="32"/>
        <v>1.41666666666667</v>
      </c>
      <c r="AS47" s="51">
        <f>AP47*AN47*0.06+AP47*(AN47-AM47)*0.02</f>
        <v>711.529411764706</v>
      </c>
      <c r="AT47" s="51">
        <f>AM47*AP47*0.06+(AN47-AM47)*AP47*0.08</f>
        <v>711.529411764706</v>
      </c>
      <c r="AU47" s="7">
        <f t="shared" si="33"/>
        <v>1115</v>
      </c>
    </row>
    <row r="48" spans="1:47">
      <c r="A48" s="9">
        <v>47</v>
      </c>
      <c r="B48" s="9">
        <v>712</v>
      </c>
      <c r="C48" s="9" t="s">
        <v>240</v>
      </c>
      <c r="D48" s="9" t="s">
        <v>226</v>
      </c>
      <c r="E48" s="14">
        <v>59</v>
      </c>
      <c r="F48" s="14">
        <f t="shared" si="23"/>
        <v>39</v>
      </c>
      <c r="G48" s="14">
        <f>VLOOKUP(B:B,[5]Sheet3!$A$1:$B$65536,2,0)</f>
        <v>16</v>
      </c>
      <c r="H48" s="14">
        <v>23</v>
      </c>
      <c r="I48" s="14">
        <f>VLOOKUP(B:B,[5]Sheet4!$A$1:$C$65536,3,0)</f>
        <v>560.45</v>
      </c>
      <c r="J48" s="42">
        <f t="shared" si="24"/>
        <v>0.661016949152542</v>
      </c>
      <c r="K48" s="7">
        <f t="shared" si="35"/>
        <v>22.418</v>
      </c>
      <c r="L48" s="7">
        <v>15</v>
      </c>
      <c r="M48" s="7">
        <v>7</v>
      </c>
      <c r="N48" s="7">
        <v>672.01</v>
      </c>
      <c r="O48" s="42">
        <f t="shared" si="25"/>
        <v>0.466666666666667</v>
      </c>
      <c r="P48" s="7">
        <f>N48*0.04</f>
        <v>26.8804</v>
      </c>
      <c r="Q48" s="7">
        <v>19</v>
      </c>
      <c r="R48" s="7">
        <v>24</v>
      </c>
      <c r="S48" s="7">
        <v>648.41</v>
      </c>
      <c r="T48" s="42">
        <f t="shared" si="26"/>
        <v>1.26315789473684</v>
      </c>
      <c r="U48" s="7">
        <f>S48*0.06</f>
        <v>38.9046</v>
      </c>
      <c r="V48" s="7">
        <v>162</v>
      </c>
      <c r="W48" s="7">
        <f>VLOOKUP(B:B,[6]Sheet2!$A$1:$B$65536,2,0)</f>
        <v>244</v>
      </c>
      <c r="X48" s="7">
        <f>VLOOKUP(B:B,[6]Sheet2!$A$1:$C$65536,3,0)</f>
        <v>5475.21</v>
      </c>
      <c r="Y48" s="42">
        <f t="shared" si="27"/>
        <v>1.50617283950617</v>
      </c>
      <c r="Z48" s="7">
        <f>X48*0.07</f>
        <v>383.2647</v>
      </c>
      <c r="AA48" s="7">
        <v>27</v>
      </c>
      <c r="AB48" s="7">
        <v>9</v>
      </c>
      <c r="AC48" s="7">
        <v>924</v>
      </c>
      <c r="AD48" s="7">
        <v>1</v>
      </c>
      <c r="AE48" s="7">
        <f t="shared" si="28"/>
        <v>10</v>
      </c>
      <c r="AF48" s="42">
        <f t="shared" si="29"/>
        <v>0.37037037037037</v>
      </c>
      <c r="AG48" s="7">
        <f t="shared" si="36"/>
        <v>18.48</v>
      </c>
      <c r="AH48" s="7">
        <v>28</v>
      </c>
      <c r="AI48" s="7">
        <v>29</v>
      </c>
      <c r="AJ48" s="7">
        <v>2055</v>
      </c>
      <c r="AK48" s="42">
        <f t="shared" si="30"/>
        <v>1.03571428571429</v>
      </c>
      <c r="AL48" s="7">
        <f>AJ48*0.06</f>
        <v>123.3</v>
      </c>
      <c r="AM48" s="7">
        <v>6</v>
      </c>
      <c r="AN48" s="7">
        <v>4</v>
      </c>
      <c r="AO48" s="7">
        <v>2700</v>
      </c>
      <c r="AP48" s="7">
        <f t="shared" si="31"/>
        <v>675</v>
      </c>
      <c r="AQ48" s="7">
        <v>0</v>
      </c>
      <c r="AR48" s="42">
        <f t="shared" si="32"/>
        <v>0.666666666666667</v>
      </c>
      <c r="AS48" s="7">
        <f>AN48*AP48*0.06</f>
        <v>162</v>
      </c>
      <c r="AT48" s="50">
        <f>AN48*AP48*0.06</f>
        <v>162</v>
      </c>
      <c r="AU48" s="7">
        <f t="shared" si="33"/>
        <v>775</v>
      </c>
    </row>
    <row r="49" spans="1:47">
      <c r="A49" s="9">
        <v>48</v>
      </c>
      <c r="B49" s="9">
        <v>707</v>
      </c>
      <c r="C49" s="9" t="s">
        <v>241</v>
      </c>
      <c r="D49" s="9" t="s">
        <v>226</v>
      </c>
      <c r="E49" s="14">
        <v>68</v>
      </c>
      <c r="F49" s="14">
        <f t="shared" si="23"/>
        <v>43</v>
      </c>
      <c r="G49" s="14">
        <f>VLOOKUP(B:B,[5]Sheet3!$A$1:$B$65536,2,0)</f>
        <v>15</v>
      </c>
      <c r="H49" s="14">
        <v>28</v>
      </c>
      <c r="I49" s="14">
        <f>VLOOKUP(B:B,[5]Sheet4!$A$1:$C$65536,3,0)</f>
        <v>779</v>
      </c>
      <c r="J49" s="42">
        <f t="shared" si="24"/>
        <v>0.632352941176471</v>
      </c>
      <c r="K49" s="7">
        <f t="shared" si="35"/>
        <v>31.16</v>
      </c>
      <c r="L49" s="7">
        <v>20</v>
      </c>
      <c r="M49" s="7">
        <v>4</v>
      </c>
      <c r="N49" s="7">
        <v>336</v>
      </c>
      <c r="O49" s="42">
        <f t="shared" si="25"/>
        <v>0.2</v>
      </c>
      <c r="P49" s="7">
        <f>N49*0.04</f>
        <v>13.44</v>
      </c>
      <c r="Q49" s="7">
        <v>19</v>
      </c>
      <c r="R49" s="7">
        <v>7</v>
      </c>
      <c r="S49" s="7">
        <v>257.3</v>
      </c>
      <c r="T49" s="42">
        <f t="shared" si="26"/>
        <v>0.368421052631579</v>
      </c>
      <c r="U49" s="7">
        <f>S49*0.04</f>
        <v>10.292</v>
      </c>
      <c r="V49" s="7">
        <v>156</v>
      </c>
      <c r="W49" s="7">
        <f>VLOOKUP(B:B,[6]Sheet2!$A$1:$B$65536,2,0)</f>
        <v>132</v>
      </c>
      <c r="X49" s="7">
        <f>VLOOKUP(B:B,[6]Sheet2!$A$1:$C$65536,3,0)</f>
        <v>3073.63</v>
      </c>
      <c r="Y49" s="42">
        <f t="shared" si="27"/>
        <v>0.846153846153846</v>
      </c>
      <c r="Z49" s="7">
        <f>X49*0.05</f>
        <v>153.6815</v>
      </c>
      <c r="AA49" s="7">
        <v>27</v>
      </c>
      <c r="AB49" s="7">
        <v>0</v>
      </c>
      <c r="AC49" s="7">
        <v>0</v>
      </c>
      <c r="AD49" s="7">
        <v>9</v>
      </c>
      <c r="AE49" s="7">
        <f t="shared" si="28"/>
        <v>9</v>
      </c>
      <c r="AF49" s="42">
        <f t="shared" si="29"/>
        <v>0.333333333333333</v>
      </c>
      <c r="AG49" s="7">
        <f t="shared" si="36"/>
        <v>0</v>
      </c>
      <c r="AH49" s="7">
        <v>21</v>
      </c>
      <c r="AI49" s="7">
        <v>27</v>
      </c>
      <c r="AJ49" s="7">
        <v>2055.8</v>
      </c>
      <c r="AK49" s="42">
        <f t="shared" si="30"/>
        <v>1.28571428571429</v>
      </c>
      <c r="AL49" s="7">
        <f>AJ49*0.06</f>
        <v>123.348</v>
      </c>
      <c r="AM49" s="7">
        <v>6</v>
      </c>
      <c r="AN49" s="7">
        <v>4</v>
      </c>
      <c r="AO49" s="7">
        <v>2700</v>
      </c>
      <c r="AP49" s="7">
        <f t="shared" si="31"/>
        <v>675</v>
      </c>
      <c r="AQ49" s="7">
        <v>0</v>
      </c>
      <c r="AR49" s="42">
        <f t="shared" si="32"/>
        <v>0.666666666666667</v>
      </c>
      <c r="AS49" s="7">
        <f>AN49*AP49*0.06</f>
        <v>162</v>
      </c>
      <c r="AT49" s="7">
        <f>AN49*AP52*0.06</f>
        <v>143.409836065574</v>
      </c>
      <c r="AU49" s="7">
        <f t="shared" si="33"/>
        <v>475</v>
      </c>
    </row>
    <row r="50" spans="1:47">
      <c r="A50" s="9">
        <v>49</v>
      </c>
      <c r="B50" s="9">
        <v>598</v>
      </c>
      <c r="C50" s="9" t="s">
        <v>242</v>
      </c>
      <c r="D50" s="9" t="s">
        <v>226</v>
      </c>
      <c r="E50" s="14">
        <v>74</v>
      </c>
      <c r="F50" s="14">
        <f t="shared" si="23"/>
        <v>25</v>
      </c>
      <c r="G50" s="14">
        <f>VLOOKUP(B:B,[5]Sheet3!$A$1:$B$65536,2,0)</f>
        <v>7</v>
      </c>
      <c r="H50" s="14">
        <v>18</v>
      </c>
      <c r="I50" s="14">
        <f>VLOOKUP(B:B,[5]Sheet4!$A$1:$C$65536,3,0)</f>
        <v>449.6</v>
      </c>
      <c r="J50" s="42">
        <f t="shared" si="24"/>
        <v>0.337837837837838</v>
      </c>
      <c r="K50" s="7">
        <f t="shared" si="35"/>
        <v>17.984</v>
      </c>
      <c r="L50" s="7">
        <v>10</v>
      </c>
      <c r="M50" s="7">
        <v>20</v>
      </c>
      <c r="N50" s="7">
        <v>1680.04</v>
      </c>
      <c r="O50" s="42">
        <f t="shared" si="25"/>
        <v>2</v>
      </c>
      <c r="P50" s="7">
        <f>N50*0.06</f>
        <v>100.8024</v>
      </c>
      <c r="Q50" s="7">
        <v>14</v>
      </c>
      <c r="R50" s="7">
        <v>0</v>
      </c>
      <c r="S50" s="7">
        <v>0</v>
      </c>
      <c r="T50" s="42">
        <f t="shared" si="26"/>
        <v>0</v>
      </c>
      <c r="U50" s="7">
        <f>S50*0.04</f>
        <v>0</v>
      </c>
      <c r="V50" s="7">
        <v>90</v>
      </c>
      <c r="W50" s="7">
        <f>VLOOKUP(B:B,[6]Sheet2!$A$1:$B$65536,2,0)</f>
        <v>127</v>
      </c>
      <c r="X50" s="7">
        <f>VLOOKUP(B:B,[6]Sheet2!$A$1:$C$65536,3,0)</f>
        <v>2686.65</v>
      </c>
      <c r="Y50" s="42">
        <f t="shared" si="27"/>
        <v>1.41111111111111</v>
      </c>
      <c r="Z50" s="7">
        <f>X50*0.07</f>
        <v>188.0655</v>
      </c>
      <c r="AA50" s="7">
        <v>18</v>
      </c>
      <c r="AB50" s="7">
        <v>1</v>
      </c>
      <c r="AC50" s="7">
        <v>132</v>
      </c>
      <c r="AD50" s="7">
        <v>0</v>
      </c>
      <c r="AE50" s="7">
        <f t="shared" si="28"/>
        <v>1</v>
      </c>
      <c r="AF50" s="42">
        <f t="shared" si="29"/>
        <v>0.0555555555555556</v>
      </c>
      <c r="AG50" s="7">
        <f t="shared" si="36"/>
        <v>2.64</v>
      </c>
      <c r="AH50" s="7">
        <v>17</v>
      </c>
      <c r="AI50" s="7">
        <v>3</v>
      </c>
      <c r="AJ50" s="7">
        <v>196</v>
      </c>
      <c r="AK50" s="42">
        <f t="shared" si="30"/>
        <v>0.176470588235294</v>
      </c>
      <c r="AL50" s="7">
        <f>AJ50*0.04</f>
        <v>7.84</v>
      </c>
      <c r="AM50" s="7">
        <v>4</v>
      </c>
      <c r="AN50" s="7">
        <v>6</v>
      </c>
      <c r="AO50" s="7">
        <v>4050</v>
      </c>
      <c r="AP50" s="7">
        <f t="shared" si="31"/>
        <v>675</v>
      </c>
      <c r="AQ50" s="7">
        <v>0</v>
      </c>
      <c r="AR50" s="42">
        <f t="shared" si="32"/>
        <v>1.5</v>
      </c>
      <c r="AS50" s="51">
        <f>AP50*AN50*0.06+AP50*(AN50-AM50)*0.02</f>
        <v>270</v>
      </c>
      <c r="AT50" s="51">
        <f>AM50*AP50*0.06+(AN50-AM50)*AP50*0.08</f>
        <v>270</v>
      </c>
      <c r="AU50" s="7">
        <f t="shared" si="33"/>
        <v>587</v>
      </c>
    </row>
    <row r="51" spans="1:47">
      <c r="A51" s="9">
        <v>50</v>
      </c>
      <c r="B51" s="9">
        <v>573</v>
      </c>
      <c r="C51" s="9" t="s">
        <v>243</v>
      </c>
      <c r="D51" s="9" t="s">
        <v>226</v>
      </c>
      <c r="E51" s="14">
        <v>26</v>
      </c>
      <c r="F51" s="14">
        <f t="shared" si="23"/>
        <v>32</v>
      </c>
      <c r="G51" s="14">
        <f>VLOOKUP(B:B,[5]Sheet3!$A$1:$B$65536,2,0)</f>
        <v>12</v>
      </c>
      <c r="H51" s="14">
        <v>20</v>
      </c>
      <c r="I51" s="14">
        <f>VLOOKUP(B:B,[5]Sheet4!$A$1:$C$65536,3,0)</f>
        <v>511.98</v>
      </c>
      <c r="J51" s="42">
        <f t="shared" si="24"/>
        <v>1.23076923076923</v>
      </c>
      <c r="K51" s="43">
        <f>I51*0.06</f>
        <v>30.7188</v>
      </c>
      <c r="L51" s="7">
        <v>5</v>
      </c>
      <c r="M51" s="7">
        <v>2</v>
      </c>
      <c r="N51" s="7">
        <v>168.01</v>
      </c>
      <c r="O51" s="42">
        <f t="shared" si="25"/>
        <v>0.4</v>
      </c>
      <c r="P51" s="7">
        <f>N51*0.04</f>
        <v>6.7204</v>
      </c>
      <c r="Q51" s="7">
        <v>10</v>
      </c>
      <c r="R51" s="7">
        <v>1</v>
      </c>
      <c r="S51" s="7">
        <v>39.9</v>
      </c>
      <c r="T51" s="42">
        <f t="shared" si="26"/>
        <v>0.1</v>
      </c>
      <c r="U51" s="7">
        <f>S51*0.04</f>
        <v>1.596</v>
      </c>
      <c r="V51" s="7">
        <v>93</v>
      </c>
      <c r="W51" s="7">
        <f>VLOOKUP(B:B,[6]Sheet2!$A$1:$B$65536,2,0)</f>
        <v>83</v>
      </c>
      <c r="X51" s="7">
        <f>VLOOKUP(B:B,[6]Sheet2!$A$1:$C$65536,3,0)</f>
        <v>1677.11</v>
      </c>
      <c r="Y51" s="42">
        <f t="shared" si="27"/>
        <v>0.89247311827957</v>
      </c>
      <c r="Z51" s="7">
        <f>X51*0.05</f>
        <v>83.8555</v>
      </c>
      <c r="AA51" s="7">
        <v>18</v>
      </c>
      <c r="AB51" s="7">
        <v>6</v>
      </c>
      <c r="AC51" s="7">
        <v>660</v>
      </c>
      <c r="AD51" s="7">
        <v>1</v>
      </c>
      <c r="AE51" s="7">
        <f t="shared" si="28"/>
        <v>7</v>
      </c>
      <c r="AF51" s="42">
        <f t="shared" si="29"/>
        <v>0.388888888888889</v>
      </c>
      <c r="AG51" s="7">
        <f t="shared" si="36"/>
        <v>13.2</v>
      </c>
      <c r="AH51" s="7">
        <v>13</v>
      </c>
      <c r="AI51" s="7">
        <v>3</v>
      </c>
      <c r="AJ51" s="7">
        <v>196.01</v>
      </c>
      <c r="AK51" s="42">
        <f t="shared" si="30"/>
        <v>0.230769230769231</v>
      </c>
      <c r="AL51" s="7">
        <f>AJ51*0.04</f>
        <v>7.8404</v>
      </c>
      <c r="AM51" s="7">
        <v>10</v>
      </c>
      <c r="AN51" s="7">
        <v>0</v>
      </c>
      <c r="AO51" s="7">
        <v>0</v>
      </c>
      <c r="AP51" s="7">
        <v>0</v>
      </c>
      <c r="AQ51" s="7">
        <v>1</v>
      </c>
      <c r="AR51" s="42">
        <f t="shared" si="32"/>
        <v>0.1</v>
      </c>
      <c r="AS51" s="7">
        <f>AN51*AP51*0.06</f>
        <v>0</v>
      </c>
      <c r="AT51" s="50">
        <f>AN51*AP51*0.06</f>
        <v>0</v>
      </c>
      <c r="AU51" s="7">
        <f t="shared" si="33"/>
        <v>144</v>
      </c>
    </row>
    <row r="52" spans="1:47">
      <c r="A52" s="9">
        <v>51</v>
      </c>
      <c r="B52" s="9">
        <v>571</v>
      </c>
      <c r="C52" s="9" t="s">
        <v>244</v>
      </c>
      <c r="D52" s="9" t="s">
        <v>226</v>
      </c>
      <c r="E52" s="14">
        <v>75</v>
      </c>
      <c r="F52" s="14">
        <f t="shared" si="23"/>
        <v>48</v>
      </c>
      <c r="G52" s="14">
        <f>VLOOKUP(B:B,[5]Sheet3!$A$1:$B$65536,2,0)</f>
        <v>22</v>
      </c>
      <c r="H52" s="14">
        <v>26</v>
      </c>
      <c r="I52" s="14">
        <f>VLOOKUP(B:B,[5]Sheet4!$A$1:$C$65536,3,0)</f>
        <v>704.6</v>
      </c>
      <c r="J52" s="42">
        <f t="shared" si="24"/>
        <v>0.64</v>
      </c>
      <c r="K52" s="7">
        <f>I52*0.04</f>
        <v>28.184</v>
      </c>
      <c r="L52" s="7">
        <v>14</v>
      </c>
      <c r="M52" s="7">
        <v>4</v>
      </c>
      <c r="N52" s="7">
        <v>336</v>
      </c>
      <c r="O52" s="42">
        <f t="shared" si="25"/>
        <v>0.285714285714286</v>
      </c>
      <c r="P52" s="7">
        <f>N52*0.04</f>
        <v>13.44</v>
      </c>
      <c r="Q52" s="7">
        <v>19</v>
      </c>
      <c r="R52" s="7">
        <v>19</v>
      </c>
      <c r="S52" s="7">
        <v>727.9</v>
      </c>
      <c r="T52" s="42">
        <f t="shared" si="26"/>
        <v>1</v>
      </c>
      <c r="U52" s="7">
        <f>S52*0.06</f>
        <v>43.674</v>
      </c>
      <c r="V52" s="7">
        <v>244</v>
      </c>
      <c r="W52" s="7">
        <f>VLOOKUP(B:B,[6]Sheet2!$A$1:$B$65536,2,0)</f>
        <v>248</v>
      </c>
      <c r="X52" s="7">
        <f>VLOOKUP(B:B,[6]Sheet2!$A$1:$C$65536,3,0)</f>
        <v>5599.63</v>
      </c>
      <c r="Y52" s="42">
        <f t="shared" si="27"/>
        <v>1.01639344262295</v>
      </c>
      <c r="Z52" s="7">
        <f>X52*0.07</f>
        <v>391.9741</v>
      </c>
      <c r="AA52" s="7">
        <v>27</v>
      </c>
      <c r="AB52" s="7">
        <v>9</v>
      </c>
      <c r="AC52" s="7">
        <v>792</v>
      </c>
      <c r="AD52" s="7">
        <v>30</v>
      </c>
      <c r="AE52" s="7">
        <f t="shared" si="28"/>
        <v>39</v>
      </c>
      <c r="AF52" s="42">
        <f t="shared" si="29"/>
        <v>1.44444444444444</v>
      </c>
      <c r="AG52" s="7">
        <f>AC52*0.03</f>
        <v>23.76</v>
      </c>
      <c r="AH52" s="7">
        <v>48</v>
      </c>
      <c r="AI52" s="7">
        <v>45</v>
      </c>
      <c r="AJ52" s="7">
        <v>2940</v>
      </c>
      <c r="AK52" s="42">
        <f t="shared" si="30"/>
        <v>0.9375</v>
      </c>
      <c r="AL52" s="7">
        <f>AJ52*0.04</f>
        <v>117.6</v>
      </c>
      <c r="AM52" s="7">
        <v>10</v>
      </c>
      <c r="AN52" s="7">
        <v>61</v>
      </c>
      <c r="AO52" s="7">
        <v>36450</v>
      </c>
      <c r="AP52" s="7">
        <f t="shared" si="31"/>
        <v>597.540983606557</v>
      </c>
      <c r="AQ52" s="7">
        <v>0</v>
      </c>
      <c r="AR52" s="42">
        <f t="shared" si="32"/>
        <v>6.1</v>
      </c>
      <c r="AS52" s="51">
        <f>AP52*AN52*0.06+AP52*(AN52-AM52)*0.02</f>
        <v>2796.49180327869</v>
      </c>
      <c r="AT52" s="51">
        <f>AM52*AP52*0.06+(AN52-AM52)*AP52*0.08</f>
        <v>2796.49180327869</v>
      </c>
      <c r="AU52" s="7">
        <f t="shared" si="33"/>
        <v>3415</v>
      </c>
    </row>
    <row r="53" spans="1:47">
      <c r="A53" s="9">
        <v>52</v>
      </c>
      <c r="B53" s="9">
        <v>546</v>
      </c>
      <c r="C53" s="9" t="s">
        <v>245</v>
      </c>
      <c r="D53" s="9" t="s">
        <v>226</v>
      </c>
      <c r="E53" s="14">
        <v>45</v>
      </c>
      <c r="F53" s="14">
        <f t="shared" si="23"/>
        <v>43</v>
      </c>
      <c r="G53" s="14">
        <f>VLOOKUP(B:B,[5]Sheet3!$A$1:$B$65536,2,0)</f>
        <v>26</v>
      </c>
      <c r="H53" s="14">
        <v>17</v>
      </c>
      <c r="I53" s="14">
        <f>VLOOKUP(B:B,[5]Sheet4!$A$1:$C$65536,3,0)</f>
        <v>394.69</v>
      </c>
      <c r="J53" s="42">
        <f t="shared" si="24"/>
        <v>0.955555555555556</v>
      </c>
      <c r="K53" s="7">
        <f>I53*0.04</f>
        <v>15.7876</v>
      </c>
      <c r="L53" s="7">
        <v>11</v>
      </c>
      <c r="M53" s="7">
        <v>8</v>
      </c>
      <c r="N53" s="7">
        <v>672.01</v>
      </c>
      <c r="O53" s="42">
        <f t="shared" si="25"/>
        <v>0.727272727272727</v>
      </c>
      <c r="P53" s="7">
        <f>N53*0.04</f>
        <v>26.8804</v>
      </c>
      <c r="Q53" s="7">
        <v>19</v>
      </c>
      <c r="R53" s="7">
        <v>0</v>
      </c>
      <c r="S53" s="7">
        <v>0</v>
      </c>
      <c r="T53" s="42">
        <f t="shared" si="26"/>
        <v>0</v>
      </c>
      <c r="U53" s="7">
        <f>S53*0.04</f>
        <v>0</v>
      </c>
      <c r="V53" s="7">
        <v>121</v>
      </c>
      <c r="W53" s="7">
        <f>VLOOKUP(B:B,[6]Sheet2!$A$1:$B$65536,2,0)</f>
        <v>134</v>
      </c>
      <c r="X53" s="7">
        <f>VLOOKUP(B:B,[6]Sheet2!$A$1:$C$65536,3,0)</f>
        <v>2976.07</v>
      </c>
      <c r="Y53" s="42">
        <f t="shared" si="27"/>
        <v>1.10743801652893</v>
      </c>
      <c r="Z53" s="7">
        <f>X53*0.07</f>
        <v>208.3249</v>
      </c>
      <c r="AA53" s="7">
        <v>27</v>
      </c>
      <c r="AB53" s="7">
        <v>4</v>
      </c>
      <c r="AC53" s="7">
        <v>396</v>
      </c>
      <c r="AD53" s="7">
        <v>8</v>
      </c>
      <c r="AE53" s="7">
        <f t="shared" si="28"/>
        <v>12</v>
      </c>
      <c r="AF53" s="42">
        <f t="shared" si="29"/>
        <v>0.444444444444444</v>
      </c>
      <c r="AG53" s="7">
        <f>AC53*0.02</f>
        <v>7.92</v>
      </c>
      <c r="AH53" s="7">
        <v>17</v>
      </c>
      <c r="AI53" s="7">
        <v>18</v>
      </c>
      <c r="AJ53" s="7">
        <v>1176.01</v>
      </c>
      <c r="AK53" s="42">
        <f t="shared" si="30"/>
        <v>1.05882352941176</v>
      </c>
      <c r="AL53" s="7">
        <f>AJ53*0.06</f>
        <v>70.5606</v>
      </c>
      <c r="AM53" s="7">
        <v>8</v>
      </c>
      <c r="AN53" s="7">
        <v>9</v>
      </c>
      <c r="AO53" s="7">
        <v>5400</v>
      </c>
      <c r="AP53" s="7">
        <f t="shared" si="31"/>
        <v>600</v>
      </c>
      <c r="AQ53" s="7">
        <v>0</v>
      </c>
      <c r="AR53" s="42">
        <f t="shared" si="32"/>
        <v>1.125</v>
      </c>
      <c r="AS53" s="51">
        <f>AP53*AN53*0.06+AP53*(AN53-AM53)*0.02</f>
        <v>336</v>
      </c>
      <c r="AT53" s="51">
        <f>AM53*AP53*0.06+(AN53-AM53)*AP53*0.08</f>
        <v>336</v>
      </c>
      <c r="AU53" s="7">
        <f t="shared" si="33"/>
        <v>665</v>
      </c>
    </row>
    <row r="54" spans="1:47">
      <c r="A54" s="9">
        <v>53</v>
      </c>
      <c r="B54" s="9">
        <v>545</v>
      </c>
      <c r="C54" s="9" t="s">
        <v>246</v>
      </c>
      <c r="D54" s="9" t="s">
        <v>226</v>
      </c>
      <c r="E54" s="14">
        <v>15</v>
      </c>
      <c r="F54" s="14">
        <f t="shared" si="23"/>
        <v>16</v>
      </c>
      <c r="G54" s="14">
        <f>VLOOKUP(B:B,[5]Sheet3!$A$1:$B$65536,2,0)</f>
        <v>8</v>
      </c>
      <c r="H54" s="14">
        <v>8</v>
      </c>
      <c r="I54" s="14">
        <f>VLOOKUP(B:B,[5]Sheet4!$A$1:$C$65536,3,0)</f>
        <v>180.8</v>
      </c>
      <c r="J54" s="42">
        <f t="shared" si="24"/>
        <v>1.06666666666667</v>
      </c>
      <c r="K54" s="43">
        <f>I54*0.06</f>
        <v>10.848</v>
      </c>
      <c r="L54" s="7">
        <v>6</v>
      </c>
      <c r="M54" s="7">
        <v>9</v>
      </c>
      <c r="N54" s="7">
        <v>840.03</v>
      </c>
      <c r="O54" s="42">
        <f t="shared" si="25"/>
        <v>1.5</v>
      </c>
      <c r="P54" s="7">
        <f>N54*0.06</f>
        <v>50.4018</v>
      </c>
      <c r="Q54" s="7">
        <v>10</v>
      </c>
      <c r="R54" s="7">
        <v>17</v>
      </c>
      <c r="S54" s="7">
        <v>580.5</v>
      </c>
      <c r="T54" s="42">
        <f t="shared" si="26"/>
        <v>1.7</v>
      </c>
      <c r="U54" s="7">
        <f>S54*0.06</f>
        <v>34.83</v>
      </c>
      <c r="V54" s="7">
        <v>35</v>
      </c>
      <c r="W54" s="7">
        <f>VLOOKUP(B:B,[6]Sheet2!$A$1:$B$65536,2,0)</f>
        <v>70</v>
      </c>
      <c r="X54" s="7">
        <f>VLOOKUP(B:B,[6]Sheet2!$A$1:$C$65536,3,0)</f>
        <v>1575.18</v>
      </c>
      <c r="Y54" s="42">
        <f t="shared" si="27"/>
        <v>2</v>
      </c>
      <c r="Z54" s="7">
        <f>X54*0.07</f>
        <v>110.2626</v>
      </c>
      <c r="AA54" s="7">
        <v>12</v>
      </c>
      <c r="AB54" s="7">
        <v>0</v>
      </c>
      <c r="AC54" s="7">
        <v>0</v>
      </c>
      <c r="AD54" s="7">
        <v>0</v>
      </c>
      <c r="AE54" s="7">
        <f t="shared" si="28"/>
        <v>0</v>
      </c>
      <c r="AF54" s="42">
        <f t="shared" si="29"/>
        <v>0</v>
      </c>
      <c r="AG54" s="7">
        <f>AC54*0.02</f>
        <v>0</v>
      </c>
      <c r="AH54" s="7">
        <v>28</v>
      </c>
      <c r="AI54" s="7">
        <v>26</v>
      </c>
      <c r="AJ54" s="7">
        <v>1761.01</v>
      </c>
      <c r="AK54" s="42">
        <f t="shared" si="30"/>
        <v>0.928571428571429</v>
      </c>
      <c r="AL54" s="7">
        <f>AJ54*0.04</f>
        <v>70.4404</v>
      </c>
      <c r="AM54" s="7">
        <v>4</v>
      </c>
      <c r="AN54" s="7">
        <v>6</v>
      </c>
      <c r="AO54" s="7">
        <v>4050</v>
      </c>
      <c r="AP54" s="7">
        <f t="shared" si="31"/>
        <v>675</v>
      </c>
      <c r="AQ54" s="7">
        <v>0</v>
      </c>
      <c r="AR54" s="42">
        <f t="shared" si="32"/>
        <v>1.5</v>
      </c>
      <c r="AS54" s="51">
        <f>AP54*AN54*0.06+AP54*(AN54-AM54)*0.02</f>
        <v>270</v>
      </c>
      <c r="AT54" s="51">
        <f>AM54*AP54*0.06+(AN54-AM54)*AP54*0.08</f>
        <v>270</v>
      </c>
      <c r="AU54" s="7">
        <f t="shared" si="33"/>
        <v>547</v>
      </c>
    </row>
    <row r="55" spans="1:47">
      <c r="A55" s="9">
        <v>54</v>
      </c>
      <c r="B55" s="9">
        <v>399</v>
      </c>
      <c r="C55" s="9" t="s">
        <v>247</v>
      </c>
      <c r="D55" s="9" t="s">
        <v>226</v>
      </c>
      <c r="E55" s="14">
        <v>35</v>
      </c>
      <c r="F55" s="14">
        <f t="shared" si="23"/>
        <v>30</v>
      </c>
      <c r="G55" s="14">
        <f>VLOOKUP(B:B,[5]Sheet3!$A$1:$B$65536,2,0)</f>
        <v>18</v>
      </c>
      <c r="H55" s="14">
        <v>12</v>
      </c>
      <c r="I55" s="14">
        <f>VLOOKUP(B:B,[5]Sheet4!$A$1:$C$65536,3,0)</f>
        <v>288.4</v>
      </c>
      <c r="J55" s="42">
        <f t="shared" si="24"/>
        <v>0.857142857142857</v>
      </c>
      <c r="K55" s="7">
        <f>I55*0.04</f>
        <v>11.536</v>
      </c>
      <c r="L55" s="7">
        <v>8</v>
      </c>
      <c r="M55" s="7">
        <v>10</v>
      </c>
      <c r="N55" s="7">
        <v>840.03</v>
      </c>
      <c r="O55" s="42">
        <f t="shared" si="25"/>
        <v>1.25</v>
      </c>
      <c r="P55" s="7">
        <f>N55*0.06</f>
        <v>50.4018</v>
      </c>
      <c r="Q55" s="7">
        <v>14</v>
      </c>
      <c r="R55" s="7">
        <v>3</v>
      </c>
      <c r="S55" s="7">
        <v>65.6</v>
      </c>
      <c r="T55" s="42">
        <f t="shared" si="26"/>
        <v>0.214285714285714</v>
      </c>
      <c r="U55" s="7">
        <f>S55*0.04</f>
        <v>2.624</v>
      </c>
      <c r="V55" s="7">
        <v>140</v>
      </c>
      <c r="W55" s="7">
        <f>VLOOKUP(B:B,[6]Sheet2!$A$1:$B$65536,2,0)</f>
        <v>89</v>
      </c>
      <c r="X55" s="7">
        <f>VLOOKUP(B:B,[6]Sheet2!$A$1:$C$65536,3,0)</f>
        <v>1994.82</v>
      </c>
      <c r="Y55" s="42">
        <f t="shared" si="27"/>
        <v>0.635714285714286</v>
      </c>
      <c r="Z55" s="7">
        <f>X55*0.05</f>
        <v>99.741</v>
      </c>
      <c r="AA55" s="7">
        <v>27</v>
      </c>
      <c r="AB55" s="7">
        <v>22</v>
      </c>
      <c r="AC55" s="7">
        <v>1980.01</v>
      </c>
      <c r="AD55" s="7">
        <v>30</v>
      </c>
      <c r="AE55" s="7">
        <f t="shared" si="28"/>
        <v>52</v>
      </c>
      <c r="AF55" s="42">
        <f t="shared" si="29"/>
        <v>1.92592592592593</v>
      </c>
      <c r="AG55" s="7">
        <f>AC55*0.03</f>
        <v>59.4003</v>
      </c>
      <c r="AH55" s="7">
        <v>17</v>
      </c>
      <c r="AI55" s="7">
        <v>9</v>
      </c>
      <c r="AJ55" s="7">
        <v>588</v>
      </c>
      <c r="AK55" s="42">
        <f t="shared" si="30"/>
        <v>0.529411764705882</v>
      </c>
      <c r="AL55" s="7">
        <f>AJ55*0.04</f>
        <v>23.52</v>
      </c>
      <c r="AM55" s="7">
        <v>6</v>
      </c>
      <c r="AN55" s="7">
        <v>9</v>
      </c>
      <c r="AO55" s="7">
        <v>6750</v>
      </c>
      <c r="AP55" s="7">
        <f t="shared" si="31"/>
        <v>750</v>
      </c>
      <c r="AQ55" s="7">
        <v>0</v>
      </c>
      <c r="AR55" s="42">
        <f t="shared" si="32"/>
        <v>1.5</v>
      </c>
      <c r="AS55" s="51">
        <f>AP55*AN55*0.06+AP55*(AN55-AM55)*0.02</f>
        <v>450</v>
      </c>
      <c r="AT55" s="51">
        <f>AM55*AP55*0.06+(AN55-AM55)*AP55*0.08</f>
        <v>450</v>
      </c>
      <c r="AU55" s="7">
        <f t="shared" si="33"/>
        <v>697</v>
      </c>
    </row>
    <row r="56" spans="1:47">
      <c r="A56" s="9">
        <v>55</v>
      </c>
      <c r="B56" s="9">
        <v>387</v>
      </c>
      <c r="C56" s="9" t="s">
        <v>248</v>
      </c>
      <c r="D56" s="9" t="s">
        <v>226</v>
      </c>
      <c r="E56" s="14">
        <v>45</v>
      </c>
      <c r="F56" s="14">
        <f t="shared" si="23"/>
        <v>26</v>
      </c>
      <c r="G56" s="14">
        <f>VLOOKUP(B:B,[5]Sheet3!$A$1:$B$65536,2,0)</f>
        <v>11</v>
      </c>
      <c r="H56" s="14">
        <v>15</v>
      </c>
      <c r="I56" s="14">
        <f>VLOOKUP(B:B,[5]Sheet4!$A$1:$C$65536,3,0)</f>
        <v>386</v>
      </c>
      <c r="J56" s="42">
        <f t="shared" si="24"/>
        <v>0.577777777777778</v>
      </c>
      <c r="K56" s="7">
        <f>I56*0.04</f>
        <v>15.44</v>
      </c>
      <c r="L56" s="7">
        <v>11</v>
      </c>
      <c r="M56" s="7">
        <v>8</v>
      </c>
      <c r="N56" s="7">
        <v>640.02</v>
      </c>
      <c r="O56" s="42">
        <f t="shared" si="25"/>
        <v>0.727272727272727</v>
      </c>
      <c r="P56" s="7">
        <f>N56*0.04</f>
        <v>25.6008</v>
      </c>
      <c r="Q56" s="7">
        <v>19</v>
      </c>
      <c r="R56" s="7">
        <v>1</v>
      </c>
      <c r="S56" s="7">
        <v>48.35</v>
      </c>
      <c r="T56" s="42">
        <f t="shared" si="26"/>
        <v>0.0526315789473684</v>
      </c>
      <c r="U56" s="7">
        <f>S56*0.04</f>
        <v>1.934</v>
      </c>
      <c r="V56" s="7">
        <v>133</v>
      </c>
      <c r="W56" s="7">
        <f>VLOOKUP(B:B,[6]Sheet2!$A$1:$B$65536,2,0)</f>
        <v>127</v>
      </c>
      <c r="X56" s="7">
        <f>VLOOKUP(B:B,[6]Sheet2!$A$1:$C$65536,3,0)</f>
        <v>2629.7</v>
      </c>
      <c r="Y56" s="42">
        <f t="shared" si="27"/>
        <v>0.954887218045113</v>
      </c>
      <c r="Z56" s="7">
        <f>X56*0.05</f>
        <v>131.485</v>
      </c>
      <c r="AA56" s="7">
        <v>27</v>
      </c>
      <c r="AB56" s="7">
        <v>5</v>
      </c>
      <c r="AC56" s="7">
        <v>494</v>
      </c>
      <c r="AD56" s="7">
        <v>9</v>
      </c>
      <c r="AE56" s="7">
        <f t="shared" si="28"/>
        <v>14</v>
      </c>
      <c r="AF56" s="42">
        <f t="shared" si="29"/>
        <v>0.518518518518518</v>
      </c>
      <c r="AG56" s="7">
        <f t="shared" ref="AG56:AG65" si="37">AC56*0.02</f>
        <v>9.88</v>
      </c>
      <c r="AH56" s="7">
        <v>21</v>
      </c>
      <c r="AI56" s="7">
        <v>3</v>
      </c>
      <c r="AJ56" s="7">
        <v>196</v>
      </c>
      <c r="AK56" s="42">
        <f t="shared" si="30"/>
        <v>0.142857142857143</v>
      </c>
      <c r="AL56" s="7">
        <f>AJ56*0.04</f>
        <v>7.84</v>
      </c>
      <c r="AM56" s="7">
        <v>12</v>
      </c>
      <c r="AN56" s="7">
        <v>10</v>
      </c>
      <c r="AO56" s="7">
        <v>6750</v>
      </c>
      <c r="AP56" s="7">
        <f t="shared" si="31"/>
        <v>675</v>
      </c>
      <c r="AQ56" s="7">
        <v>4</v>
      </c>
      <c r="AR56" s="42">
        <f t="shared" si="32"/>
        <v>1.16666666666667</v>
      </c>
      <c r="AS56" s="51">
        <f>AP56*AN56*0.06+AP56*(AN56-AM56)*0.02</f>
        <v>378</v>
      </c>
      <c r="AT56" s="51">
        <f>AM56*AP56*0.06+(AN56-AM56)*AP56*0.08</f>
        <v>378</v>
      </c>
      <c r="AU56" s="7">
        <f t="shared" si="33"/>
        <v>570</v>
      </c>
    </row>
    <row r="57" spans="1:47">
      <c r="A57" s="9">
        <v>56</v>
      </c>
      <c r="B57" s="9">
        <v>377</v>
      </c>
      <c r="C57" s="9" t="s">
        <v>249</v>
      </c>
      <c r="D57" s="9" t="s">
        <v>226</v>
      </c>
      <c r="E57" s="14">
        <v>45</v>
      </c>
      <c r="F57" s="14">
        <f t="shared" si="23"/>
        <v>36</v>
      </c>
      <c r="G57" s="14">
        <f>VLOOKUP(B:B,[5]Sheet3!$A$1:$B$65536,2,0)</f>
        <v>16</v>
      </c>
      <c r="H57" s="14">
        <v>20</v>
      </c>
      <c r="I57" s="14">
        <f>VLOOKUP(B:B,[5]Sheet4!$A$1:$C$65536,3,0)</f>
        <v>515.46</v>
      </c>
      <c r="J57" s="42">
        <f t="shared" si="24"/>
        <v>0.8</v>
      </c>
      <c r="K57" s="7">
        <f>I57*0.04</f>
        <v>20.6184</v>
      </c>
      <c r="L57" s="7">
        <v>11</v>
      </c>
      <c r="M57" s="7">
        <v>0</v>
      </c>
      <c r="N57" s="7">
        <v>0</v>
      </c>
      <c r="O57" s="42">
        <f t="shared" si="25"/>
        <v>0</v>
      </c>
      <c r="P57" s="7">
        <f>N57*0.04</f>
        <v>0</v>
      </c>
      <c r="Q57" s="7">
        <v>19</v>
      </c>
      <c r="R57" s="7">
        <v>5</v>
      </c>
      <c r="S57" s="7">
        <v>236.67</v>
      </c>
      <c r="T57" s="42">
        <f t="shared" si="26"/>
        <v>0.263157894736842</v>
      </c>
      <c r="U57" s="7">
        <f>S57*0.04</f>
        <v>9.4668</v>
      </c>
      <c r="V57" s="7">
        <v>114</v>
      </c>
      <c r="W57" s="7">
        <f>VLOOKUP(B:B,[6]Sheet2!$A$1:$B$65536,2,0)</f>
        <v>111</v>
      </c>
      <c r="X57" s="7">
        <f>VLOOKUP(B:B,[6]Sheet2!$A$1:$C$65536,3,0)</f>
        <v>2558.3</v>
      </c>
      <c r="Y57" s="42">
        <f t="shared" si="27"/>
        <v>0.973684210526316</v>
      </c>
      <c r="Z57" s="7">
        <f>X57*0.05</f>
        <v>127.915</v>
      </c>
      <c r="AA57" s="7">
        <v>27</v>
      </c>
      <c r="AB57" s="7">
        <v>16</v>
      </c>
      <c r="AC57" s="7">
        <v>1452</v>
      </c>
      <c r="AD57" s="7">
        <v>1</v>
      </c>
      <c r="AE57" s="7">
        <f t="shared" si="28"/>
        <v>17</v>
      </c>
      <c r="AF57" s="42">
        <f t="shared" si="29"/>
        <v>0.62962962962963</v>
      </c>
      <c r="AG57" s="7">
        <f t="shared" si="37"/>
        <v>29.04</v>
      </c>
      <c r="AH57" s="7">
        <v>17</v>
      </c>
      <c r="AI57" s="7">
        <v>19</v>
      </c>
      <c r="AJ57" s="7">
        <v>1271.04</v>
      </c>
      <c r="AK57" s="42">
        <f t="shared" si="30"/>
        <v>1.11764705882353</v>
      </c>
      <c r="AL57" s="7">
        <f>AJ57*0.06</f>
        <v>76.2624</v>
      </c>
      <c r="AM57" s="7">
        <v>10</v>
      </c>
      <c r="AN57" s="7">
        <v>6</v>
      </c>
      <c r="AO57" s="7">
        <v>4050</v>
      </c>
      <c r="AP57" s="7">
        <f t="shared" si="31"/>
        <v>675</v>
      </c>
      <c r="AQ57" s="7">
        <v>0</v>
      </c>
      <c r="AR57" s="42">
        <f t="shared" si="32"/>
        <v>0.6</v>
      </c>
      <c r="AS57" s="7">
        <f>AN57*AP57*0.06</f>
        <v>243</v>
      </c>
      <c r="AT57" s="7">
        <f>AN57*AP60*0.06</f>
        <v>243</v>
      </c>
      <c r="AU57" s="7">
        <f t="shared" si="33"/>
        <v>506</v>
      </c>
    </row>
    <row r="58" spans="1:47">
      <c r="A58" s="9">
        <v>57</v>
      </c>
      <c r="B58" s="9">
        <v>107829</v>
      </c>
      <c r="C58" s="9" t="s">
        <v>250</v>
      </c>
      <c r="D58" s="9" t="s">
        <v>251</v>
      </c>
      <c r="E58" s="14">
        <v>15</v>
      </c>
      <c r="F58" s="14">
        <f t="shared" si="23"/>
        <v>16</v>
      </c>
      <c r="G58" s="14">
        <f>VLOOKUP(B:B,[5]Sheet3!$A$1:$B$65536,2,0)</f>
        <v>12</v>
      </c>
      <c r="H58" s="14">
        <v>4</v>
      </c>
      <c r="I58" s="14">
        <f>VLOOKUP(B:B,[5]Sheet4!$A$1:$C$65536,3,0)</f>
        <v>85.8</v>
      </c>
      <c r="J58" s="42">
        <f t="shared" si="24"/>
        <v>1.06666666666667</v>
      </c>
      <c r="K58" s="43">
        <f>I58*0.06</f>
        <v>5.148</v>
      </c>
      <c r="L58" s="7">
        <v>4</v>
      </c>
      <c r="M58" s="7">
        <v>0</v>
      </c>
      <c r="N58" s="7">
        <v>0</v>
      </c>
      <c r="O58" s="42">
        <f t="shared" si="25"/>
        <v>0</v>
      </c>
      <c r="P58" s="7">
        <f>N58*0.04</f>
        <v>0</v>
      </c>
      <c r="Q58" s="7">
        <v>10</v>
      </c>
      <c r="R58" s="7">
        <v>6</v>
      </c>
      <c r="S58" s="7">
        <v>225.22</v>
      </c>
      <c r="T58" s="42">
        <f t="shared" si="26"/>
        <v>0.6</v>
      </c>
      <c r="U58" s="7">
        <f>S58*0.04</f>
        <v>9.0088</v>
      </c>
      <c r="V58" s="7">
        <v>32</v>
      </c>
      <c r="W58" s="7">
        <f>VLOOKUP(B:B,[6]Sheet2!$A$1:$B$65536,2,0)</f>
        <v>42</v>
      </c>
      <c r="X58" s="7">
        <f>VLOOKUP(B:B,[6]Sheet2!$A$1:$C$65536,3,0)</f>
        <v>924.43</v>
      </c>
      <c r="Y58" s="42">
        <f t="shared" si="27"/>
        <v>1.3125</v>
      </c>
      <c r="Z58" s="7">
        <f>X58*0.07</f>
        <v>64.7101</v>
      </c>
      <c r="AA58" s="7">
        <v>8</v>
      </c>
      <c r="AB58" s="7">
        <v>2</v>
      </c>
      <c r="AC58" s="7">
        <v>264</v>
      </c>
      <c r="AD58" s="7">
        <v>1</v>
      </c>
      <c r="AE58" s="7">
        <f t="shared" si="28"/>
        <v>3</v>
      </c>
      <c r="AF58" s="42">
        <f t="shared" si="29"/>
        <v>0.375</v>
      </c>
      <c r="AG58" s="7">
        <f t="shared" si="37"/>
        <v>5.28</v>
      </c>
      <c r="AH58" s="7">
        <v>11</v>
      </c>
      <c r="AI58" s="7">
        <v>8</v>
      </c>
      <c r="AJ58" s="7">
        <v>560.8</v>
      </c>
      <c r="AK58" s="42">
        <f t="shared" si="30"/>
        <v>0.727272727272727</v>
      </c>
      <c r="AL58" s="7">
        <f>AJ58*0.04</f>
        <v>22.432</v>
      </c>
      <c r="AM58" s="7">
        <v>2</v>
      </c>
      <c r="AN58" s="7">
        <v>2</v>
      </c>
      <c r="AO58" s="7">
        <v>1350</v>
      </c>
      <c r="AP58" s="7">
        <f t="shared" si="31"/>
        <v>675</v>
      </c>
      <c r="AQ58" s="7">
        <v>0</v>
      </c>
      <c r="AR58" s="42">
        <f t="shared" si="32"/>
        <v>1</v>
      </c>
      <c r="AS58" s="51">
        <f>AP58*AN58*0.06+AP58*(AN58-AM58)*0.02</f>
        <v>81</v>
      </c>
      <c r="AT58" s="51">
        <f>AM58*AP58*0.06+(AN58-AM58)*AP58*0.08</f>
        <v>81</v>
      </c>
      <c r="AU58" s="7">
        <f t="shared" si="33"/>
        <v>188</v>
      </c>
    </row>
    <row r="59" spans="1:47">
      <c r="A59" s="9">
        <v>58</v>
      </c>
      <c r="B59" s="9">
        <v>102935</v>
      </c>
      <c r="C59" s="9" t="s">
        <v>252</v>
      </c>
      <c r="D59" s="9" t="s">
        <v>251</v>
      </c>
      <c r="E59" s="14">
        <v>36</v>
      </c>
      <c r="F59" s="14">
        <f t="shared" si="23"/>
        <v>35</v>
      </c>
      <c r="G59" s="14">
        <f>VLOOKUP(B:B,[5]Sheet3!$A$1:$B$65536,2,0)</f>
        <v>17</v>
      </c>
      <c r="H59" s="14">
        <v>18</v>
      </c>
      <c r="I59" s="14">
        <f>VLOOKUP(B:B,[5]Sheet4!$A$1:$C$65536,3,0)</f>
        <v>519.75</v>
      </c>
      <c r="J59" s="42">
        <f t="shared" si="24"/>
        <v>0.972222222222222</v>
      </c>
      <c r="K59" s="7">
        <f>I59*0.04</f>
        <v>20.79</v>
      </c>
      <c r="L59" s="7">
        <v>8</v>
      </c>
      <c r="M59" s="7">
        <v>8</v>
      </c>
      <c r="N59" s="7">
        <v>672.03</v>
      </c>
      <c r="O59" s="42">
        <f t="shared" si="25"/>
        <v>1</v>
      </c>
      <c r="P59" s="7">
        <f>N59*0.06</f>
        <v>40.3218</v>
      </c>
      <c r="Q59" s="7">
        <v>14</v>
      </c>
      <c r="R59" s="7">
        <v>16</v>
      </c>
      <c r="S59" s="7">
        <v>602.48</v>
      </c>
      <c r="T59" s="42">
        <f t="shared" si="26"/>
        <v>1.14285714285714</v>
      </c>
      <c r="U59" s="7">
        <f>S59*0.06</f>
        <v>36.1488</v>
      </c>
      <c r="V59" s="7">
        <v>110</v>
      </c>
      <c r="W59" s="7">
        <f>VLOOKUP(B:B,[6]Sheet2!$A$1:$B$65536,2,0)</f>
        <v>173</v>
      </c>
      <c r="X59" s="7">
        <f>VLOOKUP(B:B,[6]Sheet2!$A$1:$C$65536,3,0)</f>
        <v>4175.18</v>
      </c>
      <c r="Y59" s="42">
        <f t="shared" si="27"/>
        <v>1.57272727272727</v>
      </c>
      <c r="Z59" s="7">
        <f>X59*0.07</f>
        <v>292.2626</v>
      </c>
      <c r="AA59" s="7">
        <v>18</v>
      </c>
      <c r="AB59" s="7">
        <v>13</v>
      </c>
      <c r="AC59" s="7">
        <v>1188</v>
      </c>
      <c r="AD59" s="7">
        <v>3</v>
      </c>
      <c r="AE59" s="7">
        <f t="shared" si="28"/>
        <v>16</v>
      </c>
      <c r="AF59" s="42">
        <f t="shared" si="29"/>
        <v>0.888888888888889</v>
      </c>
      <c r="AG59" s="7">
        <f t="shared" si="37"/>
        <v>23.76</v>
      </c>
      <c r="AH59" s="7">
        <v>16</v>
      </c>
      <c r="AI59" s="7">
        <v>12</v>
      </c>
      <c r="AJ59" s="7">
        <v>784</v>
      </c>
      <c r="AK59" s="42">
        <f t="shared" si="30"/>
        <v>0.75</v>
      </c>
      <c r="AL59" s="7">
        <f>AJ59*0.04</f>
        <v>31.36</v>
      </c>
      <c r="AM59" s="7">
        <v>16</v>
      </c>
      <c r="AN59" s="7">
        <v>7</v>
      </c>
      <c r="AO59" s="7">
        <v>4050</v>
      </c>
      <c r="AP59" s="7">
        <f t="shared" si="31"/>
        <v>578.571428571429</v>
      </c>
      <c r="AQ59" s="7">
        <v>0</v>
      </c>
      <c r="AR59" s="42">
        <f t="shared" si="32"/>
        <v>0.4375</v>
      </c>
      <c r="AS59" s="7">
        <f t="shared" ref="AS59:AS67" si="38">AN59*AP59*0.06</f>
        <v>243</v>
      </c>
      <c r="AT59" s="50">
        <f>AN59*AP59*0.06</f>
        <v>243</v>
      </c>
      <c r="AU59" s="7">
        <f t="shared" si="33"/>
        <v>688</v>
      </c>
    </row>
    <row r="60" spans="1:47">
      <c r="A60" s="9">
        <v>59</v>
      </c>
      <c r="B60" s="9">
        <v>102479</v>
      </c>
      <c r="C60" s="9" t="s">
        <v>253</v>
      </c>
      <c r="D60" s="9" t="s">
        <v>251</v>
      </c>
      <c r="E60" s="14">
        <v>35</v>
      </c>
      <c r="F60" s="14">
        <f t="shared" si="23"/>
        <v>27</v>
      </c>
      <c r="G60" s="14">
        <f>VLOOKUP(B:B,[5]Sheet3!$A$1:$B$65536,2,0)</f>
        <v>6</v>
      </c>
      <c r="H60" s="14">
        <v>21</v>
      </c>
      <c r="I60" s="14">
        <f>VLOOKUP(B:B,[5]Sheet4!$A$1:$C$65536,3,0)</f>
        <v>447.95</v>
      </c>
      <c r="J60" s="42">
        <f t="shared" si="24"/>
        <v>0.771428571428571</v>
      </c>
      <c r="K60" s="7">
        <f>I60*0.04</f>
        <v>17.918</v>
      </c>
      <c r="L60" s="7">
        <v>8</v>
      </c>
      <c r="M60" s="7">
        <v>8</v>
      </c>
      <c r="N60" s="7">
        <v>669.27</v>
      </c>
      <c r="O60" s="42">
        <f t="shared" si="25"/>
        <v>1</v>
      </c>
      <c r="P60" s="7">
        <f>N60*0.06</f>
        <v>40.1562</v>
      </c>
      <c r="Q60" s="7">
        <v>12</v>
      </c>
      <c r="R60" s="7">
        <v>0</v>
      </c>
      <c r="S60" s="7">
        <v>0</v>
      </c>
      <c r="T60" s="42">
        <f t="shared" si="26"/>
        <v>0</v>
      </c>
      <c r="U60" s="7">
        <f t="shared" ref="U60:U73" si="39">S60*0.04</f>
        <v>0</v>
      </c>
      <c r="V60" s="7">
        <v>65</v>
      </c>
      <c r="W60" s="7">
        <f>VLOOKUP(B:B,[6]Sheet2!$A$1:$B$65536,2,0)</f>
        <v>111</v>
      </c>
      <c r="X60" s="7">
        <f>VLOOKUP(B:B,[6]Sheet2!$A$1:$C$65536,3,0)</f>
        <v>2355.27</v>
      </c>
      <c r="Y60" s="42">
        <f t="shared" si="27"/>
        <v>1.70769230769231</v>
      </c>
      <c r="Z60" s="7">
        <f>X60*0.07</f>
        <v>164.8689</v>
      </c>
      <c r="AA60" s="7">
        <v>18</v>
      </c>
      <c r="AB60" s="7">
        <v>4</v>
      </c>
      <c r="AC60" s="7">
        <v>396</v>
      </c>
      <c r="AD60" s="7">
        <v>2</v>
      </c>
      <c r="AE60" s="7">
        <f t="shared" si="28"/>
        <v>6</v>
      </c>
      <c r="AF60" s="42">
        <f t="shared" si="29"/>
        <v>0.333333333333333</v>
      </c>
      <c r="AG60" s="7">
        <f t="shared" si="37"/>
        <v>7.92</v>
      </c>
      <c r="AH60" s="7">
        <v>15</v>
      </c>
      <c r="AI60" s="7">
        <v>12</v>
      </c>
      <c r="AJ60" s="7">
        <v>784.01</v>
      </c>
      <c r="AK60" s="42">
        <f t="shared" si="30"/>
        <v>0.8</v>
      </c>
      <c r="AL60" s="7">
        <f>AJ60*0.04</f>
        <v>31.3604</v>
      </c>
      <c r="AM60" s="7">
        <v>4</v>
      </c>
      <c r="AN60" s="7">
        <v>2</v>
      </c>
      <c r="AO60" s="7">
        <v>1350</v>
      </c>
      <c r="AP60" s="7">
        <f t="shared" si="31"/>
        <v>675</v>
      </c>
      <c r="AQ60" s="7">
        <v>0</v>
      </c>
      <c r="AR60" s="42">
        <f t="shared" si="32"/>
        <v>0.5</v>
      </c>
      <c r="AS60" s="7">
        <f t="shared" si="38"/>
        <v>81</v>
      </c>
      <c r="AT60" s="7">
        <f>AN60*AP63*0.06</f>
        <v>81</v>
      </c>
      <c r="AU60" s="7">
        <f t="shared" si="33"/>
        <v>343</v>
      </c>
    </row>
    <row r="61" spans="1:47">
      <c r="A61" s="9">
        <v>60</v>
      </c>
      <c r="B61" s="9">
        <v>102478</v>
      </c>
      <c r="C61" s="9" t="s">
        <v>254</v>
      </c>
      <c r="D61" s="9" t="s">
        <v>251</v>
      </c>
      <c r="E61" s="14">
        <v>15</v>
      </c>
      <c r="F61" s="14">
        <f t="shared" si="23"/>
        <v>6</v>
      </c>
      <c r="G61" s="14">
        <f>VLOOKUP(B:B,[5]Sheet3!$A$1:$B$65536,2,0)</f>
        <v>2</v>
      </c>
      <c r="H61" s="14">
        <v>4</v>
      </c>
      <c r="I61" s="14">
        <f>VLOOKUP(B:B,[5]Sheet4!$A$1:$C$65536,3,0)</f>
        <v>119.88</v>
      </c>
      <c r="J61" s="42">
        <f t="shared" si="24"/>
        <v>0.4</v>
      </c>
      <c r="K61" s="7">
        <f>I61*0.04</f>
        <v>4.7952</v>
      </c>
      <c r="L61" s="7">
        <v>4</v>
      </c>
      <c r="M61" s="7">
        <v>4</v>
      </c>
      <c r="N61" s="7">
        <v>336.01</v>
      </c>
      <c r="O61" s="42">
        <f t="shared" si="25"/>
        <v>1</v>
      </c>
      <c r="P61" s="7">
        <f>N61*0.06</f>
        <v>20.1606</v>
      </c>
      <c r="Q61" s="7">
        <v>10</v>
      </c>
      <c r="R61" s="7">
        <v>6</v>
      </c>
      <c r="S61" s="7">
        <v>208.61</v>
      </c>
      <c r="T61" s="42">
        <f t="shared" si="26"/>
        <v>0.6</v>
      </c>
      <c r="U61" s="7">
        <f t="shared" si="39"/>
        <v>8.3444</v>
      </c>
      <c r="V61" s="7">
        <v>32</v>
      </c>
      <c r="W61" s="7">
        <f>VLOOKUP(B:B,[6]Sheet2!$A$1:$B$65536,2,0)</f>
        <v>50</v>
      </c>
      <c r="X61" s="7">
        <f>VLOOKUP(B:B,[6]Sheet2!$A$1:$C$65536,3,0)</f>
        <v>1065.06</v>
      </c>
      <c r="Y61" s="42">
        <f t="shared" si="27"/>
        <v>1.5625</v>
      </c>
      <c r="Z61" s="7">
        <f>X61*0.07</f>
        <v>74.5542</v>
      </c>
      <c r="AA61" s="7">
        <v>12</v>
      </c>
      <c r="AB61" s="7">
        <v>0</v>
      </c>
      <c r="AC61" s="7">
        <v>0</v>
      </c>
      <c r="AD61" s="7">
        <v>6</v>
      </c>
      <c r="AE61" s="7">
        <f t="shared" si="28"/>
        <v>6</v>
      </c>
      <c r="AF61" s="42">
        <f t="shared" si="29"/>
        <v>0.5</v>
      </c>
      <c r="AG61" s="7">
        <f t="shared" si="37"/>
        <v>0</v>
      </c>
      <c r="AH61" s="7">
        <v>15</v>
      </c>
      <c r="AI61" s="7">
        <v>3</v>
      </c>
      <c r="AJ61" s="7">
        <v>196</v>
      </c>
      <c r="AK61" s="42">
        <f t="shared" si="30"/>
        <v>0.2</v>
      </c>
      <c r="AL61" s="7">
        <f>AJ61*0.04</f>
        <v>7.84</v>
      </c>
      <c r="AM61" s="7">
        <v>4</v>
      </c>
      <c r="AN61" s="7">
        <v>0</v>
      </c>
      <c r="AO61" s="7">
        <v>0</v>
      </c>
      <c r="AP61" s="7">
        <v>0</v>
      </c>
      <c r="AQ61" s="7">
        <v>0</v>
      </c>
      <c r="AR61" s="42">
        <f t="shared" si="32"/>
        <v>0</v>
      </c>
      <c r="AS61" s="7">
        <f t="shared" si="38"/>
        <v>0</v>
      </c>
      <c r="AT61" s="50">
        <f t="shared" ref="AT61:AT67" si="40">AN61*AP61*0.06</f>
        <v>0</v>
      </c>
      <c r="AU61" s="7">
        <f t="shared" si="33"/>
        <v>116</v>
      </c>
    </row>
    <row r="62" spans="1:47">
      <c r="A62" s="9">
        <v>61</v>
      </c>
      <c r="B62" s="9">
        <v>747</v>
      </c>
      <c r="C62" s="9" t="s">
        <v>255</v>
      </c>
      <c r="D62" s="9" t="s">
        <v>251</v>
      </c>
      <c r="E62" s="14">
        <v>45</v>
      </c>
      <c r="F62" s="14">
        <f t="shared" si="23"/>
        <v>27</v>
      </c>
      <c r="G62" s="14">
        <f>VLOOKUP(B:B,[5]Sheet3!$A$1:$B$65536,2,0)</f>
        <v>21</v>
      </c>
      <c r="H62" s="14">
        <v>6</v>
      </c>
      <c r="I62" s="14">
        <f>VLOOKUP(B:B,[5]Sheet4!$A$1:$C$65536,3,0)</f>
        <v>139.96</v>
      </c>
      <c r="J62" s="42">
        <f t="shared" si="24"/>
        <v>0.6</v>
      </c>
      <c r="K62" s="7">
        <f>I62*0.04</f>
        <v>5.5984</v>
      </c>
      <c r="L62" s="7">
        <v>11</v>
      </c>
      <c r="M62" s="7">
        <v>15</v>
      </c>
      <c r="N62" s="7">
        <v>1316.69</v>
      </c>
      <c r="O62" s="42">
        <f t="shared" si="25"/>
        <v>1.36363636363636</v>
      </c>
      <c r="P62" s="7">
        <f>N62*0.06</f>
        <v>79.0014</v>
      </c>
      <c r="Q62" s="7">
        <v>19</v>
      </c>
      <c r="R62" s="7">
        <v>0</v>
      </c>
      <c r="S62" s="7">
        <v>0</v>
      </c>
      <c r="T62" s="42">
        <f t="shared" si="26"/>
        <v>0</v>
      </c>
      <c r="U62" s="7">
        <f t="shared" si="39"/>
        <v>0</v>
      </c>
      <c r="V62" s="7">
        <v>44</v>
      </c>
      <c r="W62" s="7">
        <f>VLOOKUP(B:B,[6]Sheet2!$A$1:$B$65536,2,0)</f>
        <v>28</v>
      </c>
      <c r="X62" s="7">
        <f>VLOOKUP(B:B,[6]Sheet2!$A$1:$C$65536,3,0)</f>
        <v>560.57</v>
      </c>
      <c r="Y62" s="42">
        <f t="shared" si="27"/>
        <v>0.636363636363636</v>
      </c>
      <c r="Z62" s="7">
        <f>X62*0.05</f>
        <v>28.0285</v>
      </c>
      <c r="AA62" s="7">
        <v>27</v>
      </c>
      <c r="AB62" s="7">
        <v>5</v>
      </c>
      <c r="AC62" s="7">
        <v>507.65</v>
      </c>
      <c r="AD62" s="7">
        <v>6</v>
      </c>
      <c r="AE62" s="7">
        <f t="shared" si="28"/>
        <v>11</v>
      </c>
      <c r="AF62" s="42">
        <f t="shared" si="29"/>
        <v>0.407407407407407</v>
      </c>
      <c r="AG62" s="7">
        <f t="shared" si="37"/>
        <v>10.153</v>
      </c>
      <c r="AH62" s="7">
        <v>17</v>
      </c>
      <c r="AI62" s="7">
        <v>6</v>
      </c>
      <c r="AJ62" s="7">
        <v>435</v>
      </c>
      <c r="AK62" s="42">
        <f t="shared" si="30"/>
        <v>0.352941176470588</v>
      </c>
      <c r="AL62" s="7">
        <f>AJ62*0.04</f>
        <v>17.4</v>
      </c>
      <c r="AM62" s="7">
        <v>6</v>
      </c>
      <c r="AN62" s="7">
        <v>0</v>
      </c>
      <c r="AO62" s="7">
        <v>0</v>
      </c>
      <c r="AP62" s="7">
        <v>0</v>
      </c>
      <c r="AQ62" s="7">
        <v>0</v>
      </c>
      <c r="AR62" s="42">
        <f t="shared" si="32"/>
        <v>0</v>
      </c>
      <c r="AS62" s="7">
        <f t="shared" si="38"/>
        <v>0</v>
      </c>
      <c r="AT62" s="50">
        <f t="shared" si="40"/>
        <v>0</v>
      </c>
      <c r="AU62" s="7">
        <f t="shared" si="33"/>
        <v>140</v>
      </c>
    </row>
    <row r="63" spans="1:47">
      <c r="A63" s="9">
        <v>62</v>
      </c>
      <c r="B63" s="9">
        <v>744</v>
      </c>
      <c r="C63" s="9" t="s">
        <v>256</v>
      </c>
      <c r="D63" s="9" t="s">
        <v>251</v>
      </c>
      <c r="E63" s="14">
        <v>48</v>
      </c>
      <c r="F63" s="14">
        <f t="shared" si="23"/>
        <v>70</v>
      </c>
      <c r="G63" s="14">
        <f>VLOOKUP(B:B,[5]Sheet3!$A$1:$B$65536,2,0)</f>
        <v>32</v>
      </c>
      <c r="H63" s="14">
        <v>38</v>
      </c>
      <c r="I63" s="14">
        <f>VLOOKUP(B:B,[5]Sheet4!$A$1:$C$65536,3,0)</f>
        <v>743.24</v>
      </c>
      <c r="J63" s="42">
        <f t="shared" si="24"/>
        <v>1.45833333333333</v>
      </c>
      <c r="K63" s="43">
        <f>I63*0.06</f>
        <v>44.5944</v>
      </c>
      <c r="L63" s="7">
        <v>11</v>
      </c>
      <c r="M63" s="7">
        <v>6</v>
      </c>
      <c r="N63" s="7">
        <v>484.01</v>
      </c>
      <c r="O63" s="42">
        <f t="shared" si="25"/>
        <v>0.545454545454545</v>
      </c>
      <c r="P63" s="7">
        <f>N63*0.04</f>
        <v>19.3604</v>
      </c>
      <c r="Q63" s="7">
        <v>19</v>
      </c>
      <c r="R63" s="7">
        <v>4</v>
      </c>
      <c r="S63" s="7">
        <v>122.09</v>
      </c>
      <c r="T63" s="42">
        <f t="shared" si="26"/>
        <v>0.210526315789474</v>
      </c>
      <c r="U63" s="7">
        <f t="shared" si="39"/>
        <v>4.8836</v>
      </c>
      <c r="V63" s="7">
        <v>121</v>
      </c>
      <c r="W63" s="7">
        <f>VLOOKUP(B:B,[6]Sheet2!$A$1:$B$65536,2,0)</f>
        <v>180</v>
      </c>
      <c r="X63" s="7">
        <f>VLOOKUP(B:B,[6]Sheet2!$A$1:$C$65536,3,0)</f>
        <v>3771.26</v>
      </c>
      <c r="Y63" s="42">
        <f t="shared" si="27"/>
        <v>1.48760330578512</v>
      </c>
      <c r="Z63" s="7">
        <f>X63*0.07</f>
        <v>263.9882</v>
      </c>
      <c r="AA63" s="7">
        <v>27</v>
      </c>
      <c r="AB63" s="7">
        <v>15</v>
      </c>
      <c r="AC63" s="7">
        <v>1452</v>
      </c>
      <c r="AD63" s="7">
        <v>8</v>
      </c>
      <c r="AE63" s="7">
        <f t="shared" si="28"/>
        <v>23</v>
      </c>
      <c r="AF63" s="42">
        <f t="shared" si="29"/>
        <v>0.851851851851852</v>
      </c>
      <c r="AG63" s="7">
        <f t="shared" si="37"/>
        <v>29.04</v>
      </c>
      <c r="AH63" s="7">
        <v>17</v>
      </c>
      <c r="AI63" s="7">
        <v>24</v>
      </c>
      <c r="AJ63" s="7">
        <v>1568</v>
      </c>
      <c r="AK63" s="42">
        <f t="shared" si="30"/>
        <v>1.41176470588235</v>
      </c>
      <c r="AL63" s="7">
        <f>AJ63*0.06</f>
        <v>94.08</v>
      </c>
      <c r="AM63" s="7">
        <v>4</v>
      </c>
      <c r="AN63" s="7">
        <v>2</v>
      </c>
      <c r="AO63" s="7">
        <v>1350</v>
      </c>
      <c r="AP63" s="7">
        <f t="shared" si="31"/>
        <v>675</v>
      </c>
      <c r="AQ63" s="7">
        <v>0</v>
      </c>
      <c r="AR63" s="42">
        <f t="shared" si="32"/>
        <v>0.5</v>
      </c>
      <c r="AS63" s="7">
        <f t="shared" si="38"/>
        <v>81</v>
      </c>
      <c r="AT63" s="50">
        <f t="shared" si="40"/>
        <v>81</v>
      </c>
      <c r="AU63" s="7">
        <f t="shared" si="33"/>
        <v>537</v>
      </c>
    </row>
    <row r="64" spans="1:47">
      <c r="A64" s="9">
        <v>63</v>
      </c>
      <c r="B64" s="9">
        <v>742</v>
      </c>
      <c r="C64" s="9" t="s">
        <v>257</v>
      </c>
      <c r="D64" s="9" t="s">
        <v>251</v>
      </c>
      <c r="E64" s="14">
        <v>54</v>
      </c>
      <c r="F64" s="14">
        <f t="shared" si="23"/>
        <v>27</v>
      </c>
      <c r="G64" s="14">
        <f>VLOOKUP(B:B,[5]Sheet3!$A$1:$B$65536,2,0)</f>
        <v>9</v>
      </c>
      <c r="H64" s="14">
        <v>18</v>
      </c>
      <c r="I64" s="14">
        <f>VLOOKUP(B:B,[5]Sheet4!$A$1:$C$65536,3,0)</f>
        <v>525.4</v>
      </c>
      <c r="J64" s="42">
        <f t="shared" si="24"/>
        <v>0.5</v>
      </c>
      <c r="K64" s="7">
        <f>I64*0.04</f>
        <v>21.016</v>
      </c>
      <c r="L64" s="7">
        <v>11</v>
      </c>
      <c r="M64" s="7">
        <v>2</v>
      </c>
      <c r="N64" s="7">
        <v>168</v>
      </c>
      <c r="O64" s="42">
        <f t="shared" si="25"/>
        <v>0.181818181818182</v>
      </c>
      <c r="P64" s="7">
        <f>N64*0.04</f>
        <v>6.72</v>
      </c>
      <c r="Q64" s="7">
        <v>19</v>
      </c>
      <c r="R64" s="7">
        <v>9</v>
      </c>
      <c r="S64" s="7">
        <v>319.2</v>
      </c>
      <c r="T64" s="42">
        <f t="shared" si="26"/>
        <v>0.473684210526316</v>
      </c>
      <c r="U64" s="7">
        <f t="shared" si="39"/>
        <v>12.768</v>
      </c>
      <c r="V64" s="7">
        <v>63</v>
      </c>
      <c r="W64" s="7">
        <f>VLOOKUP(B:B,[6]Sheet2!$A$1:$B$65536,2,0)</f>
        <v>46</v>
      </c>
      <c r="X64" s="7">
        <f>VLOOKUP(B:B,[6]Sheet2!$A$1:$C$65536,3,0)</f>
        <v>1054.61</v>
      </c>
      <c r="Y64" s="42">
        <f t="shared" si="27"/>
        <v>0.73015873015873</v>
      </c>
      <c r="Z64" s="7">
        <f>X64*0.05</f>
        <v>52.7305</v>
      </c>
      <c r="AA64" s="7">
        <v>27</v>
      </c>
      <c r="AB64" s="7">
        <v>3</v>
      </c>
      <c r="AC64" s="7">
        <v>264</v>
      </c>
      <c r="AD64" s="7">
        <v>3</v>
      </c>
      <c r="AE64" s="7">
        <f t="shared" si="28"/>
        <v>6</v>
      </c>
      <c r="AF64" s="42">
        <f t="shared" si="29"/>
        <v>0.222222222222222</v>
      </c>
      <c r="AG64" s="7">
        <f t="shared" si="37"/>
        <v>5.28</v>
      </c>
      <c r="AH64" s="7">
        <v>17</v>
      </c>
      <c r="AI64" s="7">
        <v>10</v>
      </c>
      <c r="AJ64" s="7">
        <v>683</v>
      </c>
      <c r="AK64" s="42">
        <f t="shared" si="30"/>
        <v>0.588235294117647</v>
      </c>
      <c r="AL64" s="7">
        <f t="shared" ref="AL64:AL69" si="41">AJ64*0.04</f>
        <v>27.32</v>
      </c>
      <c r="AM64" s="7">
        <v>4</v>
      </c>
      <c r="AN64" s="7">
        <v>1</v>
      </c>
      <c r="AO64" s="7">
        <v>799</v>
      </c>
      <c r="AP64" s="7">
        <f t="shared" si="31"/>
        <v>799</v>
      </c>
      <c r="AQ64" s="7">
        <v>2</v>
      </c>
      <c r="AR64" s="42">
        <f t="shared" si="32"/>
        <v>0.75</v>
      </c>
      <c r="AS64" s="7">
        <f t="shared" si="38"/>
        <v>47.94</v>
      </c>
      <c r="AT64" s="50">
        <f t="shared" si="40"/>
        <v>47.94</v>
      </c>
      <c r="AU64" s="7">
        <f t="shared" si="33"/>
        <v>174</v>
      </c>
    </row>
    <row r="65" spans="1:47">
      <c r="A65" s="9">
        <v>64</v>
      </c>
      <c r="B65" s="9">
        <v>741</v>
      </c>
      <c r="C65" s="9" t="s">
        <v>258</v>
      </c>
      <c r="D65" s="9" t="s">
        <v>251</v>
      </c>
      <c r="E65" s="14">
        <v>15</v>
      </c>
      <c r="F65" s="14">
        <f t="shared" si="23"/>
        <v>5</v>
      </c>
      <c r="G65" s="14">
        <f>VLOOKUP(B:B,[5]Sheet3!$A$1:$B$65536,2,0)</f>
        <v>1</v>
      </c>
      <c r="H65" s="14">
        <v>4</v>
      </c>
      <c r="I65" s="14">
        <f>VLOOKUP(B:B,[5]Sheet4!$A$1:$C$65536,3,0)</f>
        <v>94.81</v>
      </c>
      <c r="J65" s="42">
        <f t="shared" si="24"/>
        <v>0.333333333333333</v>
      </c>
      <c r="K65" s="7">
        <f>I65*0.04</f>
        <v>3.7924</v>
      </c>
      <c r="L65" s="7">
        <v>4</v>
      </c>
      <c r="M65" s="7">
        <v>2</v>
      </c>
      <c r="N65" s="7">
        <v>168</v>
      </c>
      <c r="O65" s="42">
        <f t="shared" si="25"/>
        <v>0.5</v>
      </c>
      <c r="P65" s="7">
        <f>N65*0.04</f>
        <v>6.72</v>
      </c>
      <c r="Q65" s="7">
        <v>10</v>
      </c>
      <c r="R65" s="7">
        <v>0</v>
      </c>
      <c r="S65" s="7">
        <v>0</v>
      </c>
      <c r="T65" s="42">
        <f t="shared" si="26"/>
        <v>0</v>
      </c>
      <c r="U65" s="7">
        <f t="shared" si="39"/>
        <v>0</v>
      </c>
      <c r="V65" s="7">
        <v>50</v>
      </c>
      <c r="W65" s="7">
        <f>VLOOKUP(B:B,[6]Sheet2!$A$1:$B$65536,2,0)</f>
        <v>29</v>
      </c>
      <c r="X65" s="7">
        <f>VLOOKUP(B:B,[6]Sheet2!$A$1:$C$65536,3,0)</f>
        <v>688.3</v>
      </c>
      <c r="Y65" s="42">
        <f t="shared" si="27"/>
        <v>0.58</v>
      </c>
      <c r="Z65" s="7">
        <f>X65*0.05</f>
        <v>34.415</v>
      </c>
      <c r="AA65" s="7">
        <v>12</v>
      </c>
      <c r="AB65" s="7">
        <v>1</v>
      </c>
      <c r="AC65" s="7">
        <v>132</v>
      </c>
      <c r="AD65" s="7">
        <v>3</v>
      </c>
      <c r="AE65" s="7">
        <f t="shared" si="28"/>
        <v>4</v>
      </c>
      <c r="AF65" s="42">
        <f t="shared" si="29"/>
        <v>0.333333333333333</v>
      </c>
      <c r="AG65" s="7">
        <f t="shared" si="37"/>
        <v>2.64</v>
      </c>
      <c r="AH65" s="7">
        <v>15</v>
      </c>
      <c r="AI65" s="7">
        <v>6</v>
      </c>
      <c r="AJ65" s="7">
        <v>392</v>
      </c>
      <c r="AK65" s="42">
        <f t="shared" si="30"/>
        <v>0.4</v>
      </c>
      <c r="AL65" s="7">
        <f t="shared" si="41"/>
        <v>15.68</v>
      </c>
      <c r="AM65" s="7">
        <v>4</v>
      </c>
      <c r="AN65" s="7">
        <v>0</v>
      </c>
      <c r="AO65" s="7">
        <v>0</v>
      </c>
      <c r="AP65" s="7">
        <v>0</v>
      </c>
      <c r="AQ65" s="7">
        <v>0</v>
      </c>
      <c r="AR65" s="42">
        <f t="shared" si="32"/>
        <v>0</v>
      </c>
      <c r="AS65" s="7">
        <f t="shared" si="38"/>
        <v>0</v>
      </c>
      <c r="AT65" s="50">
        <f t="shared" si="40"/>
        <v>0</v>
      </c>
      <c r="AU65" s="7">
        <f t="shared" si="33"/>
        <v>63</v>
      </c>
    </row>
    <row r="66" spans="1:47">
      <c r="A66" s="9">
        <v>65</v>
      </c>
      <c r="B66" s="9">
        <v>723</v>
      </c>
      <c r="C66" s="9" t="s">
        <v>259</v>
      </c>
      <c r="D66" s="9" t="s">
        <v>251</v>
      </c>
      <c r="E66" s="14">
        <v>25</v>
      </c>
      <c r="F66" s="14">
        <f t="shared" si="23"/>
        <v>19</v>
      </c>
      <c r="G66" s="14">
        <f>VLOOKUP(B:B,[5]Sheet3!$A$1:$B$65536,2,0)</f>
        <v>4</v>
      </c>
      <c r="H66" s="14">
        <v>15</v>
      </c>
      <c r="I66" s="14">
        <f>VLOOKUP(B:B,[5]Sheet4!$A$1:$C$65536,3,0)</f>
        <v>350.15</v>
      </c>
      <c r="J66" s="42">
        <f t="shared" si="24"/>
        <v>0.76</v>
      </c>
      <c r="K66" s="7">
        <f>I66*0.04</f>
        <v>14.006</v>
      </c>
      <c r="L66" s="7">
        <v>8</v>
      </c>
      <c r="M66" s="7">
        <v>0</v>
      </c>
      <c r="N66" s="7">
        <v>0</v>
      </c>
      <c r="O66" s="42">
        <f t="shared" si="25"/>
        <v>0</v>
      </c>
      <c r="P66" s="7">
        <f>N66*0.04</f>
        <v>0</v>
      </c>
      <c r="Q66" s="7">
        <v>12</v>
      </c>
      <c r="R66" s="7">
        <v>0</v>
      </c>
      <c r="S66" s="7">
        <v>0</v>
      </c>
      <c r="T66" s="42">
        <f t="shared" si="26"/>
        <v>0</v>
      </c>
      <c r="U66" s="7">
        <f t="shared" si="39"/>
        <v>0</v>
      </c>
      <c r="V66" s="7">
        <v>61</v>
      </c>
      <c r="W66" s="7">
        <f>VLOOKUP(B:B,[6]Sheet2!$A$1:$B$65536,2,0)</f>
        <v>101</v>
      </c>
      <c r="X66" s="7">
        <f>VLOOKUP(B:B,[6]Sheet2!$A$1:$C$65536,3,0)</f>
        <v>2237.46</v>
      </c>
      <c r="Y66" s="42">
        <f t="shared" si="27"/>
        <v>1.65573770491803</v>
      </c>
      <c r="Z66" s="7">
        <f>X66*0.07</f>
        <v>156.6222</v>
      </c>
      <c r="AA66" s="7">
        <v>12</v>
      </c>
      <c r="AB66" s="7">
        <v>6</v>
      </c>
      <c r="AC66" s="7">
        <v>528</v>
      </c>
      <c r="AD66" s="7">
        <v>6</v>
      </c>
      <c r="AE66" s="7">
        <f t="shared" si="28"/>
        <v>12</v>
      </c>
      <c r="AF66" s="42">
        <f t="shared" si="29"/>
        <v>1</v>
      </c>
      <c r="AG66" s="7">
        <f>AC66*0.03</f>
        <v>15.84</v>
      </c>
      <c r="AH66" s="7">
        <v>15</v>
      </c>
      <c r="AI66" s="7">
        <v>6</v>
      </c>
      <c r="AJ66" s="7">
        <v>392</v>
      </c>
      <c r="AK66" s="42">
        <f t="shared" si="30"/>
        <v>0.4</v>
      </c>
      <c r="AL66" s="7">
        <f t="shared" si="41"/>
        <v>15.68</v>
      </c>
      <c r="AM66" s="7">
        <v>6</v>
      </c>
      <c r="AN66" s="7">
        <v>0</v>
      </c>
      <c r="AO66" s="7">
        <v>0</v>
      </c>
      <c r="AP66" s="7">
        <v>0</v>
      </c>
      <c r="AQ66" s="7">
        <v>0</v>
      </c>
      <c r="AR66" s="42">
        <f t="shared" si="32"/>
        <v>0</v>
      </c>
      <c r="AS66" s="7">
        <f t="shared" si="38"/>
        <v>0</v>
      </c>
      <c r="AT66" s="50">
        <f t="shared" si="40"/>
        <v>0</v>
      </c>
      <c r="AU66" s="7">
        <f t="shared" si="33"/>
        <v>202</v>
      </c>
    </row>
    <row r="67" spans="1:47">
      <c r="A67" s="9">
        <v>66</v>
      </c>
      <c r="B67" s="9">
        <v>718</v>
      </c>
      <c r="C67" s="9" t="s">
        <v>260</v>
      </c>
      <c r="D67" s="9" t="s">
        <v>251</v>
      </c>
      <c r="E67" s="14">
        <v>15</v>
      </c>
      <c r="F67" s="14">
        <f t="shared" ref="F67:F98" si="42">G67+H67</f>
        <v>16</v>
      </c>
      <c r="G67" s="14">
        <f>VLOOKUP(B:B,[5]Sheet3!$A$1:$B$65536,2,0)</f>
        <v>8</v>
      </c>
      <c r="H67" s="14">
        <v>8</v>
      </c>
      <c r="I67" s="14">
        <f>VLOOKUP(B:B,[5]Sheet4!$A$1:$C$65536,3,0)</f>
        <v>123.75</v>
      </c>
      <c r="J67" s="42">
        <f t="shared" ref="J67:J98" si="43">F67/E67</f>
        <v>1.06666666666667</v>
      </c>
      <c r="K67" s="43">
        <f>I67*0.06</f>
        <v>7.425</v>
      </c>
      <c r="L67" s="7">
        <v>4</v>
      </c>
      <c r="M67" s="7">
        <v>4</v>
      </c>
      <c r="N67" s="7">
        <v>336</v>
      </c>
      <c r="O67" s="42">
        <f t="shared" ref="O67:O98" si="44">M67/L67</f>
        <v>1</v>
      </c>
      <c r="P67" s="7">
        <f>N67*0.06</f>
        <v>20.16</v>
      </c>
      <c r="Q67" s="7">
        <v>10</v>
      </c>
      <c r="R67" s="7">
        <v>0</v>
      </c>
      <c r="S67" s="7">
        <v>0</v>
      </c>
      <c r="T67" s="42">
        <f t="shared" ref="T67:T98" si="45">R67/Q67</f>
        <v>0</v>
      </c>
      <c r="U67" s="7">
        <f t="shared" si="39"/>
        <v>0</v>
      </c>
      <c r="V67" s="7">
        <v>41</v>
      </c>
      <c r="W67" s="7">
        <f>VLOOKUP(B:B,[6]Sheet2!$A$1:$B$65536,2,0)</f>
        <v>57</v>
      </c>
      <c r="X67" s="7">
        <f>VLOOKUP(B:B,[6]Sheet2!$A$1:$C$65536,3,0)</f>
        <v>1103.71</v>
      </c>
      <c r="Y67" s="42">
        <f t="shared" ref="Y67:Y98" si="46">W67/V67</f>
        <v>1.39024390243902</v>
      </c>
      <c r="Z67" s="7">
        <f>X67*0.07</f>
        <v>77.2597</v>
      </c>
      <c r="AA67" s="7">
        <v>12</v>
      </c>
      <c r="AB67" s="7">
        <v>6</v>
      </c>
      <c r="AC67" s="7">
        <v>528</v>
      </c>
      <c r="AD67" s="7">
        <v>0</v>
      </c>
      <c r="AE67" s="7">
        <f t="shared" ref="AE67:AE98" si="47">AB67+AD67</f>
        <v>6</v>
      </c>
      <c r="AF67" s="42">
        <f t="shared" ref="AF67:AF98" si="48">AE67/AA67</f>
        <v>0.5</v>
      </c>
      <c r="AG67" s="7">
        <f t="shared" ref="AG67:AG72" si="49">AC67*0.02</f>
        <v>10.56</v>
      </c>
      <c r="AH67" s="7">
        <v>15</v>
      </c>
      <c r="AI67" s="7">
        <v>5</v>
      </c>
      <c r="AJ67" s="7">
        <v>349</v>
      </c>
      <c r="AK67" s="42">
        <f t="shared" ref="AK67:AK98" si="50">AI67/AH67</f>
        <v>0.333333333333333</v>
      </c>
      <c r="AL67" s="7">
        <f t="shared" si="41"/>
        <v>13.96</v>
      </c>
      <c r="AM67" s="7">
        <v>4</v>
      </c>
      <c r="AN67" s="7">
        <v>0</v>
      </c>
      <c r="AO67" s="7">
        <v>0</v>
      </c>
      <c r="AP67" s="7">
        <v>0</v>
      </c>
      <c r="AQ67" s="7">
        <v>0</v>
      </c>
      <c r="AR67" s="42">
        <f t="shared" ref="AR67:AR98" si="51">(AN67+AQ67)/AM67</f>
        <v>0</v>
      </c>
      <c r="AS67" s="7">
        <f t="shared" si="38"/>
        <v>0</v>
      </c>
      <c r="AT67" s="50">
        <f t="shared" si="40"/>
        <v>0</v>
      </c>
      <c r="AU67" s="7">
        <f t="shared" ref="AU67:AU98" si="52">ROUND(K67+P67+U67+Z67+AG67+AL67+AT67,0)</f>
        <v>129</v>
      </c>
    </row>
    <row r="68" spans="1:47">
      <c r="A68" s="9">
        <v>67</v>
      </c>
      <c r="B68" s="9">
        <v>578</v>
      </c>
      <c r="C68" s="9" t="s">
        <v>261</v>
      </c>
      <c r="D68" s="9" t="s">
        <v>251</v>
      </c>
      <c r="E68" s="14">
        <v>65</v>
      </c>
      <c r="F68" s="14">
        <f t="shared" si="42"/>
        <v>35</v>
      </c>
      <c r="G68" s="14">
        <f>VLOOKUP(B:B,[5]Sheet3!$A$1:$B$65536,2,0)</f>
        <v>18</v>
      </c>
      <c r="H68" s="14">
        <v>17</v>
      </c>
      <c r="I68" s="14">
        <f>VLOOKUP(B:B,[5]Sheet4!$A$1:$C$65536,3,0)</f>
        <v>357.45</v>
      </c>
      <c r="J68" s="42">
        <f t="shared" si="43"/>
        <v>0.538461538461538</v>
      </c>
      <c r="K68" s="7">
        <f>I68*0.04</f>
        <v>14.298</v>
      </c>
      <c r="L68" s="7">
        <v>20</v>
      </c>
      <c r="M68" s="7">
        <v>14</v>
      </c>
      <c r="N68" s="7">
        <v>1176.06</v>
      </c>
      <c r="O68" s="42">
        <f t="shared" si="44"/>
        <v>0.7</v>
      </c>
      <c r="P68" s="7">
        <f>N68*0.04</f>
        <v>47.0424</v>
      </c>
      <c r="Q68" s="7">
        <v>19</v>
      </c>
      <c r="R68" s="7">
        <v>11</v>
      </c>
      <c r="S68" s="7">
        <v>412.73</v>
      </c>
      <c r="T68" s="42">
        <f t="shared" si="45"/>
        <v>0.578947368421053</v>
      </c>
      <c r="U68" s="7">
        <f t="shared" si="39"/>
        <v>16.5092</v>
      </c>
      <c r="V68" s="7">
        <v>228</v>
      </c>
      <c r="W68" s="7">
        <f>VLOOKUP(B:B,[6]Sheet2!$A$1:$B$65536,2,0)</f>
        <v>180</v>
      </c>
      <c r="X68" s="7">
        <f>VLOOKUP(B:B,[6]Sheet2!$A$1:$C$65536,3,0)</f>
        <v>4147.92</v>
      </c>
      <c r="Y68" s="42">
        <f t="shared" si="46"/>
        <v>0.789473684210526</v>
      </c>
      <c r="Z68" s="7">
        <f>X68*0.05</f>
        <v>207.396</v>
      </c>
      <c r="AA68" s="7">
        <v>27</v>
      </c>
      <c r="AB68" s="7">
        <v>20</v>
      </c>
      <c r="AC68" s="7">
        <v>1848</v>
      </c>
      <c r="AD68" s="7">
        <v>4</v>
      </c>
      <c r="AE68" s="7">
        <f t="shared" si="47"/>
        <v>24</v>
      </c>
      <c r="AF68" s="42">
        <f t="shared" si="48"/>
        <v>0.888888888888889</v>
      </c>
      <c r="AG68" s="7">
        <f t="shared" si="49"/>
        <v>36.96</v>
      </c>
      <c r="AH68" s="7">
        <v>17</v>
      </c>
      <c r="AI68" s="7">
        <v>6</v>
      </c>
      <c r="AJ68" s="7">
        <v>430</v>
      </c>
      <c r="AK68" s="42">
        <f t="shared" si="50"/>
        <v>0.352941176470588</v>
      </c>
      <c r="AL68" s="7">
        <f t="shared" si="41"/>
        <v>17.2</v>
      </c>
      <c r="AM68" s="7">
        <v>6</v>
      </c>
      <c r="AN68" s="7">
        <v>6</v>
      </c>
      <c r="AO68" s="7">
        <v>4050</v>
      </c>
      <c r="AP68" s="7">
        <f t="shared" ref="AP67:AP98" si="53">AO68/AN68</f>
        <v>675</v>
      </c>
      <c r="AQ68" s="7">
        <v>0</v>
      </c>
      <c r="AR68" s="42">
        <f t="shared" si="51"/>
        <v>1</v>
      </c>
      <c r="AS68" s="51">
        <f>AP68*AN68*0.06+AP68*(AN68-AM68)*0.02</f>
        <v>243</v>
      </c>
      <c r="AT68" s="51">
        <f>AM68*AP68*0.06+(AN68-AM68)*AP68*0.08</f>
        <v>243</v>
      </c>
      <c r="AU68" s="7">
        <f t="shared" si="52"/>
        <v>582</v>
      </c>
    </row>
    <row r="69" spans="1:47">
      <c r="A69" s="9">
        <v>68</v>
      </c>
      <c r="B69" s="9">
        <v>572</v>
      </c>
      <c r="C69" s="9" t="s">
        <v>262</v>
      </c>
      <c r="D69" s="9" t="s">
        <v>251</v>
      </c>
      <c r="E69" s="14">
        <v>35</v>
      </c>
      <c r="F69" s="14">
        <f t="shared" si="42"/>
        <v>16</v>
      </c>
      <c r="G69" s="14">
        <f>VLOOKUP(B:B,[5]Sheet3!$A$1:$B$65536,2,0)</f>
        <v>7</v>
      </c>
      <c r="H69" s="14">
        <v>9</v>
      </c>
      <c r="I69" s="14">
        <f>VLOOKUP(B:B,[5]Sheet4!$A$1:$C$65536,3,0)</f>
        <v>193.96</v>
      </c>
      <c r="J69" s="42">
        <f t="shared" si="43"/>
        <v>0.457142857142857</v>
      </c>
      <c r="K69" s="7">
        <f>I69*0.04</f>
        <v>7.7584</v>
      </c>
      <c r="L69" s="7">
        <v>8</v>
      </c>
      <c r="M69" s="7">
        <v>3</v>
      </c>
      <c r="N69" s="7">
        <v>336</v>
      </c>
      <c r="O69" s="42">
        <f t="shared" si="44"/>
        <v>0.375</v>
      </c>
      <c r="P69" s="7">
        <f>N69*0.04</f>
        <v>13.44</v>
      </c>
      <c r="Q69" s="7">
        <v>14</v>
      </c>
      <c r="R69" s="7">
        <v>3</v>
      </c>
      <c r="S69" s="7">
        <v>138.48</v>
      </c>
      <c r="T69" s="42">
        <f t="shared" si="45"/>
        <v>0.214285714285714</v>
      </c>
      <c r="U69" s="7">
        <f t="shared" si="39"/>
        <v>5.5392</v>
      </c>
      <c r="V69" s="7">
        <v>59</v>
      </c>
      <c r="W69" s="7">
        <f>VLOOKUP(B:B,[6]Sheet2!$A$1:$B$65536,2,0)</f>
        <v>56</v>
      </c>
      <c r="X69" s="7">
        <f>VLOOKUP(B:B,[6]Sheet2!$A$1:$C$65536,3,0)</f>
        <v>1294.04</v>
      </c>
      <c r="Y69" s="42">
        <f t="shared" si="46"/>
        <v>0.949152542372881</v>
      </c>
      <c r="Z69" s="7">
        <f>X69*0.05</f>
        <v>64.702</v>
      </c>
      <c r="AA69" s="7">
        <v>18</v>
      </c>
      <c r="AB69" s="7">
        <v>0</v>
      </c>
      <c r="AC69" s="7">
        <v>0</v>
      </c>
      <c r="AD69" s="7">
        <v>0</v>
      </c>
      <c r="AE69" s="7">
        <f t="shared" si="47"/>
        <v>0</v>
      </c>
      <c r="AF69" s="42">
        <f t="shared" si="48"/>
        <v>0</v>
      </c>
      <c r="AG69" s="7">
        <f t="shared" si="49"/>
        <v>0</v>
      </c>
      <c r="AH69" s="7">
        <v>16</v>
      </c>
      <c r="AI69" s="7">
        <v>12</v>
      </c>
      <c r="AJ69" s="7">
        <v>879.01</v>
      </c>
      <c r="AK69" s="42">
        <f t="shared" si="50"/>
        <v>0.75</v>
      </c>
      <c r="AL69" s="7">
        <f t="shared" si="41"/>
        <v>35.1604</v>
      </c>
      <c r="AM69" s="7">
        <v>2</v>
      </c>
      <c r="AN69" s="7">
        <v>9</v>
      </c>
      <c r="AO69" s="7">
        <v>6299</v>
      </c>
      <c r="AP69" s="7">
        <f t="shared" si="53"/>
        <v>699.888888888889</v>
      </c>
      <c r="AQ69" s="7">
        <v>0</v>
      </c>
      <c r="AR69" s="42">
        <f t="shared" si="51"/>
        <v>4.5</v>
      </c>
      <c r="AS69" s="51">
        <f>AP69*AN69*0.06+AP69*(AN69-AM69)*0.02</f>
        <v>475.924444444444</v>
      </c>
      <c r="AT69" s="51">
        <f>AM69*AP69*0.06+(AN69-AM69)*AP69*0.08</f>
        <v>475.924444444444</v>
      </c>
      <c r="AU69" s="7">
        <f t="shared" si="52"/>
        <v>603</v>
      </c>
    </row>
    <row r="70" spans="1:47">
      <c r="A70" s="9">
        <v>69</v>
      </c>
      <c r="B70" s="9">
        <v>517</v>
      </c>
      <c r="C70" s="9" t="s">
        <v>263</v>
      </c>
      <c r="D70" s="9" t="s">
        <v>251</v>
      </c>
      <c r="E70" s="14">
        <v>58</v>
      </c>
      <c r="F70" s="14">
        <f t="shared" si="42"/>
        <v>68</v>
      </c>
      <c r="G70" s="14">
        <f>VLOOKUP(B:B,[5]Sheet3!$A$1:$B$65536,2,0)</f>
        <v>24</v>
      </c>
      <c r="H70" s="14">
        <v>44</v>
      </c>
      <c r="I70" s="14">
        <f>VLOOKUP(B:B,[5]Sheet4!$A$1:$C$65536,3,0)</f>
        <v>1360.35</v>
      </c>
      <c r="J70" s="42">
        <f t="shared" si="43"/>
        <v>1.17241379310345</v>
      </c>
      <c r="K70" s="43">
        <f>I70*0.06</f>
        <v>81.621</v>
      </c>
      <c r="L70" s="7">
        <v>14</v>
      </c>
      <c r="M70" s="7">
        <v>13</v>
      </c>
      <c r="N70" s="7">
        <v>1176.02</v>
      </c>
      <c r="O70" s="42">
        <f t="shared" si="44"/>
        <v>0.928571428571429</v>
      </c>
      <c r="P70" s="7">
        <f>N70*0.04</f>
        <v>47.0408</v>
      </c>
      <c r="Q70" s="7">
        <v>21</v>
      </c>
      <c r="R70" s="7">
        <v>4</v>
      </c>
      <c r="S70" s="7">
        <v>65.58</v>
      </c>
      <c r="T70" s="42">
        <f t="shared" si="45"/>
        <v>0.19047619047619</v>
      </c>
      <c r="U70" s="7">
        <f t="shared" si="39"/>
        <v>2.6232</v>
      </c>
      <c r="V70" s="7">
        <v>131</v>
      </c>
      <c r="W70" s="7">
        <f>VLOOKUP(B:B,[6]Sheet2!$A$1:$B$65536,2,0)</f>
        <v>164</v>
      </c>
      <c r="X70" s="7">
        <f>VLOOKUP(B:B,[6]Sheet2!$A$1:$C$65536,3,0)</f>
        <v>3994.08</v>
      </c>
      <c r="Y70" s="42">
        <f t="shared" si="46"/>
        <v>1.25190839694656</v>
      </c>
      <c r="Z70" s="7">
        <f>X70*0.07</f>
        <v>279.5856</v>
      </c>
      <c r="AA70" s="7">
        <v>27</v>
      </c>
      <c r="AB70" s="7">
        <v>9</v>
      </c>
      <c r="AC70" s="7">
        <v>792.02</v>
      </c>
      <c r="AD70" s="7">
        <v>2</v>
      </c>
      <c r="AE70" s="7">
        <f t="shared" si="47"/>
        <v>11</v>
      </c>
      <c r="AF70" s="42">
        <f t="shared" si="48"/>
        <v>0.407407407407407</v>
      </c>
      <c r="AG70" s="7">
        <f t="shared" si="49"/>
        <v>15.8404</v>
      </c>
      <c r="AH70" s="7">
        <v>31</v>
      </c>
      <c r="AI70" s="7">
        <v>36</v>
      </c>
      <c r="AJ70" s="7">
        <v>2352.04</v>
      </c>
      <c r="AK70" s="42">
        <f t="shared" si="50"/>
        <v>1.16129032258065</v>
      </c>
      <c r="AL70" s="7">
        <f>AJ70*0.06</f>
        <v>141.1224</v>
      </c>
      <c r="AM70" s="7">
        <v>11</v>
      </c>
      <c r="AN70" s="7">
        <v>8</v>
      </c>
      <c r="AO70" s="7">
        <v>5400</v>
      </c>
      <c r="AP70" s="7">
        <f t="shared" si="53"/>
        <v>675</v>
      </c>
      <c r="AQ70" s="7">
        <v>0</v>
      </c>
      <c r="AR70" s="42">
        <f t="shared" si="51"/>
        <v>0.727272727272727</v>
      </c>
      <c r="AS70" s="7">
        <f t="shared" ref="AS70:AS76" si="54">AN70*AP70*0.06</f>
        <v>324</v>
      </c>
      <c r="AT70" s="7">
        <f t="shared" ref="AT70:AT76" si="55">AN70*AP73*0.06</f>
        <v>324</v>
      </c>
      <c r="AU70" s="7">
        <f t="shared" si="52"/>
        <v>892</v>
      </c>
    </row>
    <row r="71" spans="1:47">
      <c r="A71" s="9">
        <v>70</v>
      </c>
      <c r="B71" s="9">
        <v>515</v>
      </c>
      <c r="C71" s="9" t="s">
        <v>264</v>
      </c>
      <c r="D71" s="9" t="s">
        <v>251</v>
      </c>
      <c r="E71" s="14">
        <v>40</v>
      </c>
      <c r="F71" s="14">
        <f t="shared" si="42"/>
        <v>21</v>
      </c>
      <c r="G71" s="14">
        <f>VLOOKUP(B:B,[5]Sheet3!$A$1:$B$65536,2,0)</f>
        <v>12</v>
      </c>
      <c r="H71" s="14">
        <v>9</v>
      </c>
      <c r="I71" s="14">
        <f>VLOOKUP(B:B,[5]Sheet4!$A$1:$C$65536,3,0)</f>
        <v>205.8</v>
      </c>
      <c r="J71" s="42">
        <f t="shared" si="43"/>
        <v>0.525</v>
      </c>
      <c r="K71" s="7">
        <f>I71*0.04</f>
        <v>8.232</v>
      </c>
      <c r="L71" s="7">
        <v>8</v>
      </c>
      <c r="M71" s="7">
        <v>3</v>
      </c>
      <c r="N71" s="7">
        <v>336.01</v>
      </c>
      <c r="O71" s="42">
        <f t="shared" si="44"/>
        <v>0.375</v>
      </c>
      <c r="P71" s="7">
        <f>N71*0.04</f>
        <v>13.4404</v>
      </c>
      <c r="Q71" s="7">
        <v>14</v>
      </c>
      <c r="R71" s="7">
        <v>3</v>
      </c>
      <c r="S71" s="7">
        <v>65.61</v>
      </c>
      <c r="T71" s="42">
        <f t="shared" si="45"/>
        <v>0.214285714285714</v>
      </c>
      <c r="U71" s="7">
        <f t="shared" si="39"/>
        <v>2.6244</v>
      </c>
      <c r="V71" s="7">
        <v>66</v>
      </c>
      <c r="W71" s="7">
        <f>VLOOKUP(B:B,[6]Sheet2!$A$1:$B$65536,2,0)</f>
        <v>86</v>
      </c>
      <c r="X71" s="7">
        <f>VLOOKUP(B:B,[6]Sheet2!$A$1:$C$65536,3,0)</f>
        <v>1988.73</v>
      </c>
      <c r="Y71" s="42">
        <f t="shared" si="46"/>
        <v>1.3030303030303</v>
      </c>
      <c r="Z71" s="7">
        <f>X71*0.07</f>
        <v>139.2111</v>
      </c>
      <c r="AA71" s="7">
        <v>27</v>
      </c>
      <c r="AB71" s="7">
        <v>0</v>
      </c>
      <c r="AC71" s="7">
        <v>0</v>
      </c>
      <c r="AD71" s="7">
        <v>20</v>
      </c>
      <c r="AE71" s="7">
        <f t="shared" si="47"/>
        <v>20</v>
      </c>
      <c r="AF71" s="42">
        <f t="shared" si="48"/>
        <v>0.740740740740741</v>
      </c>
      <c r="AG71" s="7">
        <f t="shared" si="49"/>
        <v>0</v>
      </c>
      <c r="AH71" s="7">
        <v>18</v>
      </c>
      <c r="AI71" s="7">
        <v>19</v>
      </c>
      <c r="AJ71" s="7">
        <v>1271</v>
      </c>
      <c r="AK71" s="42">
        <f t="shared" si="50"/>
        <v>1.05555555555556</v>
      </c>
      <c r="AL71" s="7">
        <f>AJ71*0.06</f>
        <v>76.26</v>
      </c>
      <c r="AM71" s="7">
        <v>12</v>
      </c>
      <c r="AN71" s="7">
        <v>2</v>
      </c>
      <c r="AO71" s="7">
        <v>1350</v>
      </c>
      <c r="AP71" s="7">
        <f t="shared" si="53"/>
        <v>675</v>
      </c>
      <c r="AQ71" s="7">
        <v>0</v>
      </c>
      <c r="AR71" s="42">
        <f t="shared" si="51"/>
        <v>0.166666666666667</v>
      </c>
      <c r="AS71" s="7">
        <f t="shared" si="54"/>
        <v>81</v>
      </c>
      <c r="AT71" s="7">
        <f t="shared" si="55"/>
        <v>81</v>
      </c>
      <c r="AU71" s="7">
        <f t="shared" si="52"/>
        <v>321</v>
      </c>
    </row>
    <row r="72" spans="1:47">
      <c r="A72" s="9">
        <v>71</v>
      </c>
      <c r="B72" s="9">
        <v>511</v>
      </c>
      <c r="C72" s="9" t="s">
        <v>265</v>
      </c>
      <c r="D72" s="9" t="s">
        <v>251</v>
      </c>
      <c r="E72" s="14">
        <v>47</v>
      </c>
      <c r="F72" s="14">
        <f t="shared" si="42"/>
        <v>56</v>
      </c>
      <c r="G72" s="14">
        <f>VLOOKUP(B:B,[5]Sheet3!$A$1:$B$65536,2,0)</f>
        <v>35</v>
      </c>
      <c r="H72" s="14">
        <v>21</v>
      </c>
      <c r="I72" s="14">
        <f>VLOOKUP(B:B,[5]Sheet4!$A$1:$C$65536,3,0)</f>
        <v>437.61</v>
      </c>
      <c r="J72" s="42">
        <f t="shared" si="43"/>
        <v>1.19148936170213</v>
      </c>
      <c r="K72" s="43">
        <f>I72*0.06</f>
        <v>26.2566</v>
      </c>
      <c r="L72" s="7">
        <v>8</v>
      </c>
      <c r="M72" s="7">
        <v>10</v>
      </c>
      <c r="N72" s="7">
        <v>840.01</v>
      </c>
      <c r="O72" s="42">
        <f t="shared" si="44"/>
        <v>1.25</v>
      </c>
      <c r="P72" s="7">
        <f>N72*0.06</f>
        <v>50.4006</v>
      </c>
      <c r="Q72" s="7">
        <v>14</v>
      </c>
      <c r="R72" s="7">
        <v>5</v>
      </c>
      <c r="S72" s="7">
        <v>231.2</v>
      </c>
      <c r="T72" s="42">
        <f t="shared" si="45"/>
        <v>0.357142857142857</v>
      </c>
      <c r="U72" s="7">
        <f t="shared" si="39"/>
        <v>9.248</v>
      </c>
      <c r="V72" s="7">
        <v>97</v>
      </c>
      <c r="W72" s="7">
        <f>VLOOKUP(B:B,[6]Sheet2!$A$1:$B$65536,2,0)</f>
        <v>106</v>
      </c>
      <c r="X72" s="7">
        <f>VLOOKUP(B:B,[6]Sheet2!$A$1:$C$65536,3,0)</f>
        <v>2377.13</v>
      </c>
      <c r="Y72" s="42">
        <f t="shared" si="46"/>
        <v>1.09278350515464</v>
      </c>
      <c r="Z72" s="7">
        <f>X72*0.07</f>
        <v>166.3991</v>
      </c>
      <c r="AA72" s="7">
        <v>18</v>
      </c>
      <c r="AB72" s="7">
        <v>9</v>
      </c>
      <c r="AC72" s="7">
        <v>792</v>
      </c>
      <c r="AD72" s="7">
        <v>7</v>
      </c>
      <c r="AE72" s="7">
        <f t="shared" si="47"/>
        <v>16</v>
      </c>
      <c r="AF72" s="42">
        <f t="shared" si="48"/>
        <v>0.888888888888889</v>
      </c>
      <c r="AG72" s="7">
        <f t="shared" si="49"/>
        <v>15.84</v>
      </c>
      <c r="AH72" s="7">
        <v>16</v>
      </c>
      <c r="AI72" s="7">
        <v>4</v>
      </c>
      <c r="AJ72" s="7">
        <v>294</v>
      </c>
      <c r="AK72" s="42">
        <f t="shared" si="50"/>
        <v>0.25</v>
      </c>
      <c r="AL72" s="7">
        <f>AJ72*0.04</f>
        <v>11.76</v>
      </c>
      <c r="AM72" s="7">
        <v>18</v>
      </c>
      <c r="AN72" s="7">
        <v>0</v>
      </c>
      <c r="AO72" s="7">
        <v>0</v>
      </c>
      <c r="AP72" s="7">
        <v>0</v>
      </c>
      <c r="AQ72" s="7">
        <v>0</v>
      </c>
      <c r="AR72" s="42">
        <f t="shared" si="51"/>
        <v>0</v>
      </c>
      <c r="AS72" s="7">
        <f t="shared" si="54"/>
        <v>0</v>
      </c>
      <c r="AT72" s="50">
        <f>AN72*AP72*0.06</f>
        <v>0</v>
      </c>
      <c r="AU72" s="7">
        <f t="shared" si="52"/>
        <v>280</v>
      </c>
    </row>
    <row r="73" spans="1:47">
      <c r="A73" s="9">
        <v>72</v>
      </c>
      <c r="B73" s="9">
        <v>391</v>
      </c>
      <c r="C73" s="9" t="s">
        <v>266</v>
      </c>
      <c r="D73" s="9" t="s">
        <v>251</v>
      </c>
      <c r="E73" s="14">
        <v>50</v>
      </c>
      <c r="F73" s="14">
        <f t="shared" si="42"/>
        <v>41</v>
      </c>
      <c r="G73" s="14">
        <f>VLOOKUP(B:B,[5]Sheet3!$A$1:$B$65536,2,0)</f>
        <v>15</v>
      </c>
      <c r="H73" s="14">
        <v>26</v>
      </c>
      <c r="I73" s="14">
        <f>VLOOKUP(B:B,[5]Sheet4!$A$1:$C$65536,3,0)</f>
        <v>728.65</v>
      </c>
      <c r="J73" s="42">
        <f t="shared" si="43"/>
        <v>0.82</v>
      </c>
      <c r="K73" s="7">
        <f>I73*0.04</f>
        <v>29.146</v>
      </c>
      <c r="L73" s="7">
        <v>8</v>
      </c>
      <c r="M73" s="7">
        <v>2</v>
      </c>
      <c r="N73" s="7">
        <v>168.01</v>
      </c>
      <c r="O73" s="42">
        <f t="shared" si="44"/>
        <v>0.25</v>
      </c>
      <c r="P73" s="7">
        <f t="shared" ref="P73:P78" si="56">N73*0.04</f>
        <v>6.7204</v>
      </c>
      <c r="Q73" s="7">
        <v>14</v>
      </c>
      <c r="R73" s="7">
        <v>7</v>
      </c>
      <c r="S73" s="7">
        <v>328.9</v>
      </c>
      <c r="T73" s="42">
        <f t="shared" si="45"/>
        <v>0.5</v>
      </c>
      <c r="U73" s="7">
        <f t="shared" si="39"/>
        <v>13.156</v>
      </c>
      <c r="V73" s="7">
        <v>126</v>
      </c>
      <c r="W73" s="7">
        <f>VLOOKUP(B:B,[6]Sheet2!$A$1:$B$65536,2,0)</f>
        <v>88</v>
      </c>
      <c r="X73" s="7">
        <f>VLOOKUP(B:B,[6]Sheet2!$A$1:$C$65536,3,0)</f>
        <v>2202.85</v>
      </c>
      <c r="Y73" s="42">
        <f t="shared" si="46"/>
        <v>0.698412698412698</v>
      </c>
      <c r="Z73" s="7">
        <f>X73*0.05</f>
        <v>110.1425</v>
      </c>
      <c r="AA73" s="7">
        <v>27</v>
      </c>
      <c r="AB73" s="7">
        <v>16</v>
      </c>
      <c r="AC73" s="7">
        <v>1716</v>
      </c>
      <c r="AD73" s="7">
        <v>13</v>
      </c>
      <c r="AE73" s="7">
        <f t="shared" si="47"/>
        <v>29</v>
      </c>
      <c r="AF73" s="42">
        <f t="shared" si="48"/>
        <v>1.07407407407407</v>
      </c>
      <c r="AG73" s="7">
        <f>AC73*0.03</f>
        <v>51.48</v>
      </c>
      <c r="AH73" s="7">
        <v>17</v>
      </c>
      <c r="AI73" s="7">
        <v>30</v>
      </c>
      <c r="AJ73" s="7">
        <v>2153</v>
      </c>
      <c r="AK73" s="42">
        <f t="shared" si="50"/>
        <v>1.76470588235294</v>
      </c>
      <c r="AL73" s="7">
        <f>AJ73*0.06</f>
        <v>129.18</v>
      </c>
      <c r="AM73" s="7">
        <v>4</v>
      </c>
      <c r="AN73" s="7">
        <v>2</v>
      </c>
      <c r="AO73" s="7">
        <v>1350</v>
      </c>
      <c r="AP73" s="7">
        <f t="shared" si="53"/>
        <v>675</v>
      </c>
      <c r="AQ73" s="7">
        <v>0</v>
      </c>
      <c r="AR73" s="42">
        <f t="shared" si="51"/>
        <v>0.5</v>
      </c>
      <c r="AS73" s="7">
        <f t="shared" si="54"/>
        <v>81</v>
      </c>
      <c r="AT73" s="7">
        <f t="shared" si="55"/>
        <v>81</v>
      </c>
      <c r="AU73" s="7">
        <f t="shared" si="52"/>
        <v>421</v>
      </c>
    </row>
    <row r="74" spans="1:47">
      <c r="A74" s="9">
        <v>73</v>
      </c>
      <c r="B74" s="9">
        <v>373</v>
      </c>
      <c r="C74" s="9" t="s">
        <v>267</v>
      </c>
      <c r="D74" s="9" t="s">
        <v>251</v>
      </c>
      <c r="E74" s="14">
        <v>61</v>
      </c>
      <c r="F74" s="14">
        <f t="shared" si="42"/>
        <v>34</v>
      </c>
      <c r="G74" s="14">
        <f>VLOOKUP(B:B,[5]Sheet3!$A$1:$B$65536,2,0)</f>
        <v>15</v>
      </c>
      <c r="H74" s="14">
        <v>19</v>
      </c>
      <c r="I74" s="14">
        <f>VLOOKUP(B:B,[5]Sheet4!$A$1:$C$65536,3,0)</f>
        <v>420.72</v>
      </c>
      <c r="J74" s="42">
        <f t="shared" si="43"/>
        <v>0.557377049180328</v>
      </c>
      <c r="K74" s="7">
        <f>I74*0.04</f>
        <v>16.8288</v>
      </c>
      <c r="L74" s="7">
        <v>11</v>
      </c>
      <c r="M74" s="7">
        <v>0</v>
      </c>
      <c r="N74" s="7">
        <v>0</v>
      </c>
      <c r="O74" s="42">
        <f t="shared" si="44"/>
        <v>0</v>
      </c>
      <c r="P74" s="7">
        <f t="shared" si="56"/>
        <v>0</v>
      </c>
      <c r="Q74" s="7">
        <v>19</v>
      </c>
      <c r="R74" s="7">
        <v>29</v>
      </c>
      <c r="S74" s="7">
        <v>986.14</v>
      </c>
      <c r="T74" s="42">
        <f t="shared" si="45"/>
        <v>1.52631578947368</v>
      </c>
      <c r="U74" s="7">
        <f>S74*0.06</f>
        <v>59.1684</v>
      </c>
      <c r="V74" s="7">
        <v>157</v>
      </c>
      <c r="W74" s="7">
        <f>VLOOKUP(B:B,[6]Sheet2!$A$1:$B$65536,2,0)</f>
        <v>95</v>
      </c>
      <c r="X74" s="7">
        <f>VLOOKUP(B:B,[6]Sheet2!$A$1:$C$65536,3,0)</f>
        <v>2224.97</v>
      </c>
      <c r="Y74" s="42">
        <f t="shared" si="46"/>
        <v>0.605095541401274</v>
      </c>
      <c r="Z74" s="7">
        <f>X74*0.05</f>
        <v>111.2485</v>
      </c>
      <c r="AA74" s="7">
        <v>27</v>
      </c>
      <c r="AB74" s="7">
        <v>2</v>
      </c>
      <c r="AC74" s="7">
        <v>248.16</v>
      </c>
      <c r="AD74" s="7">
        <v>0</v>
      </c>
      <c r="AE74" s="7">
        <f t="shared" si="47"/>
        <v>2</v>
      </c>
      <c r="AF74" s="42">
        <f t="shared" si="48"/>
        <v>0.0740740740740741</v>
      </c>
      <c r="AG74" s="7">
        <f t="shared" ref="AG74:AG79" si="57">AC74*0.02</f>
        <v>4.9632</v>
      </c>
      <c r="AH74" s="7">
        <v>18</v>
      </c>
      <c r="AI74" s="7">
        <v>12</v>
      </c>
      <c r="AJ74" s="7">
        <v>879</v>
      </c>
      <c r="AK74" s="42">
        <f t="shared" si="50"/>
        <v>0.666666666666667</v>
      </c>
      <c r="AL74" s="7">
        <f>AJ74*0.04</f>
        <v>35.16</v>
      </c>
      <c r="AM74" s="7">
        <v>6</v>
      </c>
      <c r="AN74" s="7">
        <v>4</v>
      </c>
      <c r="AO74" s="7">
        <v>2700</v>
      </c>
      <c r="AP74" s="7">
        <f t="shared" si="53"/>
        <v>675</v>
      </c>
      <c r="AQ74" s="7">
        <v>0</v>
      </c>
      <c r="AR74" s="42">
        <f t="shared" si="51"/>
        <v>0.666666666666667</v>
      </c>
      <c r="AS74" s="7">
        <f t="shared" si="54"/>
        <v>162</v>
      </c>
      <c r="AT74" s="7">
        <f t="shared" si="55"/>
        <v>155.235</v>
      </c>
      <c r="AU74" s="7">
        <f t="shared" si="52"/>
        <v>383</v>
      </c>
    </row>
    <row r="75" spans="1:47">
      <c r="A75" s="9">
        <v>74</v>
      </c>
      <c r="B75" s="9">
        <v>355</v>
      </c>
      <c r="C75" s="9" t="s">
        <v>268</v>
      </c>
      <c r="D75" s="9" t="s">
        <v>251</v>
      </c>
      <c r="E75" s="14">
        <v>45</v>
      </c>
      <c r="F75" s="14">
        <f t="shared" si="42"/>
        <v>16</v>
      </c>
      <c r="G75" s="14">
        <f>VLOOKUP(B:B,[5]Sheet3!$A$1:$B$65536,2,0)</f>
        <v>5</v>
      </c>
      <c r="H75" s="14">
        <v>11</v>
      </c>
      <c r="I75" s="14">
        <f>VLOOKUP(B:B,[5]Sheet4!$A$1:$C$65536,3,0)</f>
        <v>304.79</v>
      </c>
      <c r="J75" s="42">
        <f t="shared" si="43"/>
        <v>0.355555555555556</v>
      </c>
      <c r="K75" s="7">
        <f>I75*0.04</f>
        <v>12.1916</v>
      </c>
      <c r="L75" s="7">
        <v>11</v>
      </c>
      <c r="M75" s="7">
        <v>0</v>
      </c>
      <c r="N75" s="7">
        <v>0</v>
      </c>
      <c r="O75" s="42">
        <f t="shared" si="44"/>
        <v>0</v>
      </c>
      <c r="P75" s="7">
        <f t="shared" si="56"/>
        <v>0</v>
      </c>
      <c r="Q75" s="7">
        <v>19</v>
      </c>
      <c r="R75" s="7">
        <v>0</v>
      </c>
      <c r="S75" s="7">
        <v>0</v>
      </c>
      <c r="T75" s="42">
        <f t="shared" si="45"/>
        <v>0</v>
      </c>
      <c r="U75" s="7">
        <f t="shared" ref="U75:U101" si="58">S75*0.04</f>
        <v>0</v>
      </c>
      <c r="V75" s="7">
        <v>109</v>
      </c>
      <c r="W75" s="7">
        <f>VLOOKUP(B:B,[6]Sheet2!$A$1:$B$65536,2,0)</f>
        <v>81</v>
      </c>
      <c r="X75" s="7">
        <f>VLOOKUP(B:B,[6]Sheet2!$A$1:$C$65536,3,0)</f>
        <v>1879.73</v>
      </c>
      <c r="Y75" s="42">
        <f t="shared" si="46"/>
        <v>0.743119266055046</v>
      </c>
      <c r="Z75" s="7">
        <f>X75*0.05</f>
        <v>93.9865</v>
      </c>
      <c r="AA75" s="7">
        <v>27</v>
      </c>
      <c r="AB75" s="7">
        <v>12</v>
      </c>
      <c r="AC75" s="7">
        <v>1056</v>
      </c>
      <c r="AD75" s="7">
        <v>6</v>
      </c>
      <c r="AE75" s="7">
        <f t="shared" si="47"/>
        <v>18</v>
      </c>
      <c r="AF75" s="42">
        <f t="shared" si="48"/>
        <v>0.666666666666667</v>
      </c>
      <c r="AG75" s="7">
        <f t="shared" si="57"/>
        <v>21.12</v>
      </c>
      <c r="AH75" s="7">
        <v>30</v>
      </c>
      <c r="AI75" s="7">
        <v>33</v>
      </c>
      <c r="AJ75" s="7">
        <v>2156</v>
      </c>
      <c r="AK75" s="42">
        <f t="shared" si="50"/>
        <v>1.1</v>
      </c>
      <c r="AL75" s="7">
        <f>AJ75*0.06</f>
        <v>129.36</v>
      </c>
      <c r="AM75" s="7">
        <v>22</v>
      </c>
      <c r="AN75" s="7">
        <v>6</v>
      </c>
      <c r="AO75" s="7">
        <v>4050</v>
      </c>
      <c r="AP75" s="7">
        <f t="shared" si="53"/>
        <v>675</v>
      </c>
      <c r="AQ75" s="7">
        <v>0</v>
      </c>
      <c r="AR75" s="42">
        <f t="shared" si="51"/>
        <v>0.272727272727273</v>
      </c>
      <c r="AS75" s="7">
        <f t="shared" si="54"/>
        <v>243</v>
      </c>
      <c r="AT75" s="7">
        <f t="shared" si="55"/>
        <v>218.7</v>
      </c>
      <c r="AU75" s="7">
        <f t="shared" si="52"/>
        <v>475</v>
      </c>
    </row>
    <row r="76" spans="1:47">
      <c r="A76" s="9">
        <v>75</v>
      </c>
      <c r="B76" s="9">
        <v>349</v>
      </c>
      <c r="C76" s="9" t="s">
        <v>269</v>
      </c>
      <c r="D76" s="9" t="s">
        <v>251</v>
      </c>
      <c r="E76" s="14">
        <v>66</v>
      </c>
      <c r="F76" s="14">
        <f t="shared" si="42"/>
        <v>29</v>
      </c>
      <c r="G76" s="14">
        <f>VLOOKUP(B:B,[5]Sheet3!$A$1:$B$65536,2,0)</f>
        <v>15</v>
      </c>
      <c r="H76" s="14">
        <v>14</v>
      </c>
      <c r="I76" s="14">
        <f>VLOOKUP(B:B,[5]Sheet4!$A$1:$C$65536,3,0)</f>
        <v>384</v>
      </c>
      <c r="J76" s="42">
        <f t="shared" si="43"/>
        <v>0.439393939393939</v>
      </c>
      <c r="K76" s="7">
        <f>I76*0.04</f>
        <v>15.36</v>
      </c>
      <c r="L76" s="7">
        <v>8</v>
      </c>
      <c r="M76" s="7">
        <v>6</v>
      </c>
      <c r="N76" s="7">
        <v>504.02</v>
      </c>
      <c r="O76" s="42">
        <f t="shared" si="44"/>
        <v>0.75</v>
      </c>
      <c r="P76" s="7">
        <f t="shared" si="56"/>
        <v>20.1608</v>
      </c>
      <c r="Q76" s="7">
        <v>14</v>
      </c>
      <c r="R76" s="7">
        <v>7</v>
      </c>
      <c r="S76" s="7">
        <v>239.41</v>
      </c>
      <c r="T76" s="42">
        <f t="shared" si="45"/>
        <v>0.5</v>
      </c>
      <c r="U76" s="7">
        <f t="shared" si="58"/>
        <v>9.5764</v>
      </c>
      <c r="V76" s="7">
        <v>118</v>
      </c>
      <c r="W76" s="7">
        <f>VLOOKUP(B:B,[6]Sheet2!$A$1:$B$65536,2,0)</f>
        <v>102</v>
      </c>
      <c r="X76" s="7">
        <f>VLOOKUP(B:B,[6]Sheet2!$A$1:$C$65536,3,0)</f>
        <v>2365.27</v>
      </c>
      <c r="Y76" s="42">
        <f t="shared" si="46"/>
        <v>0.864406779661017</v>
      </c>
      <c r="Z76" s="7">
        <f>X76*0.05</f>
        <v>118.2635</v>
      </c>
      <c r="AA76" s="7">
        <v>27</v>
      </c>
      <c r="AB76" s="7">
        <v>15</v>
      </c>
      <c r="AC76" s="7">
        <v>1452</v>
      </c>
      <c r="AD76" s="7">
        <v>1</v>
      </c>
      <c r="AE76" s="7">
        <f t="shared" si="47"/>
        <v>16</v>
      </c>
      <c r="AF76" s="42">
        <f t="shared" si="48"/>
        <v>0.592592592592593</v>
      </c>
      <c r="AG76" s="7">
        <f t="shared" si="57"/>
        <v>29.04</v>
      </c>
      <c r="AH76" s="7">
        <v>16</v>
      </c>
      <c r="AI76" s="7">
        <v>0</v>
      </c>
      <c r="AJ76" s="7">
        <v>0</v>
      </c>
      <c r="AK76" s="42">
        <f t="shared" si="50"/>
        <v>0</v>
      </c>
      <c r="AL76" s="7">
        <f t="shared" ref="AL76:AL81" si="59">AJ76*0.04</f>
        <v>0</v>
      </c>
      <c r="AM76" s="7">
        <v>11</v>
      </c>
      <c r="AN76" s="7">
        <v>4</v>
      </c>
      <c r="AO76" s="7">
        <v>2700</v>
      </c>
      <c r="AP76" s="7">
        <f t="shared" si="53"/>
        <v>675</v>
      </c>
      <c r="AQ76" s="7">
        <v>0</v>
      </c>
      <c r="AR76" s="42">
        <f t="shared" si="51"/>
        <v>0.363636363636364</v>
      </c>
      <c r="AS76" s="7">
        <f t="shared" si="54"/>
        <v>162</v>
      </c>
      <c r="AT76" s="7">
        <f t="shared" si="55"/>
        <v>169.446</v>
      </c>
      <c r="AU76" s="7">
        <f t="shared" si="52"/>
        <v>362</v>
      </c>
    </row>
    <row r="77" spans="1:47">
      <c r="A77" s="9">
        <v>76</v>
      </c>
      <c r="B77" s="9">
        <v>337</v>
      </c>
      <c r="C77" s="9" t="s">
        <v>270</v>
      </c>
      <c r="D77" s="9" t="s">
        <v>251</v>
      </c>
      <c r="E77" s="14">
        <v>80</v>
      </c>
      <c r="F77" s="14">
        <f t="shared" si="42"/>
        <v>101</v>
      </c>
      <c r="G77" s="14">
        <f>VLOOKUP(B:B,[5]Sheet3!$A$1:$B$65536,2,0)</f>
        <v>41</v>
      </c>
      <c r="H77" s="14">
        <v>60</v>
      </c>
      <c r="I77" s="14">
        <f>VLOOKUP(B:B,[5]Sheet4!$A$1:$C$65536,3,0)</f>
        <v>1688.22</v>
      </c>
      <c r="J77" s="42">
        <f t="shared" si="43"/>
        <v>1.2625</v>
      </c>
      <c r="K77" s="43">
        <f>I77*0.06</f>
        <v>101.2932</v>
      </c>
      <c r="L77" s="7">
        <v>14</v>
      </c>
      <c r="M77" s="7">
        <v>9</v>
      </c>
      <c r="N77" s="7">
        <v>731.03</v>
      </c>
      <c r="O77" s="42">
        <f t="shared" si="44"/>
        <v>0.642857142857143</v>
      </c>
      <c r="P77" s="7">
        <f t="shared" si="56"/>
        <v>29.2412</v>
      </c>
      <c r="Q77" s="7">
        <v>26</v>
      </c>
      <c r="R77" s="7">
        <v>1</v>
      </c>
      <c r="S77" s="7">
        <v>33.91</v>
      </c>
      <c r="T77" s="42">
        <f t="shared" si="45"/>
        <v>0.0384615384615385</v>
      </c>
      <c r="U77" s="7">
        <f t="shared" si="58"/>
        <v>1.3564</v>
      </c>
      <c r="V77" s="7">
        <v>201</v>
      </c>
      <c r="W77" s="7">
        <f>VLOOKUP(B:B,[6]Sheet2!$A$1:$B$65536,2,0)</f>
        <v>207</v>
      </c>
      <c r="X77" s="7">
        <f>VLOOKUP(B:B,[6]Sheet2!$A$1:$C$65536,3,0)</f>
        <v>4301.61</v>
      </c>
      <c r="Y77" s="42">
        <f t="shared" si="46"/>
        <v>1.02985074626866</v>
      </c>
      <c r="Z77" s="7">
        <f>X77*0.07</f>
        <v>301.1127</v>
      </c>
      <c r="AA77" s="7">
        <v>132</v>
      </c>
      <c r="AB77" s="7">
        <v>44</v>
      </c>
      <c r="AC77" s="7">
        <v>3960.01</v>
      </c>
      <c r="AD77" s="7">
        <v>34</v>
      </c>
      <c r="AE77" s="7">
        <f t="shared" si="47"/>
        <v>78</v>
      </c>
      <c r="AF77" s="42">
        <f t="shared" si="48"/>
        <v>0.590909090909091</v>
      </c>
      <c r="AG77" s="7">
        <f t="shared" si="57"/>
        <v>79.2002</v>
      </c>
      <c r="AH77" s="7">
        <v>120</v>
      </c>
      <c r="AI77" s="7">
        <v>96</v>
      </c>
      <c r="AJ77" s="7">
        <v>6462.01</v>
      </c>
      <c r="AK77" s="42">
        <f t="shared" si="50"/>
        <v>0.8</v>
      </c>
      <c r="AL77" s="7">
        <f t="shared" si="59"/>
        <v>258.4804</v>
      </c>
      <c r="AM77" s="7">
        <v>11</v>
      </c>
      <c r="AN77" s="7">
        <v>16</v>
      </c>
      <c r="AO77" s="7">
        <v>10349</v>
      </c>
      <c r="AP77" s="7">
        <f t="shared" si="53"/>
        <v>646.8125</v>
      </c>
      <c r="AQ77" s="7">
        <v>0</v>
      </c>
      <c r="AR77" s="42">
        <f t="shared" si="51"/>
        <v>1.45454545454545</v>
      </c>
      <c r="AS77" s="51">
        <f>AP77*AN77*0.06+AP77*(AN77-AM77)*0.02</f>
        <v>685.62125</v>
      </c>
      <c r="AT77" s="51">
        <f>AM77*AP77*0.06+(AN77-AM77)*AP77*0.08</f>
        <v>685.62125</v>
      </c>
      <c r="AU77" s="7">
        <f t="shared" si="52"/>
        <v>1456</v>
      </c>
    </row>
    <row r="78" spans="1:47">
      <c r="A78" s="9">
        <v>77</v>
      </c>
      <c r="B78" s="9">
        <v>308</v>
      </c>
      <c r="C78" s="9" t="s">
        <v>271</v>
      </c>
      <c r="D78" s="9" t="s">
        <v>251</v>
      </c>
      <c r="E78" s="14">
        <v>55</v>
      </c>
      <c r="F78" s="14">
        <f t="shared" si="42"/>
        <v>33</v>
      </c>
      <c r="G78" s="14">
        <f>VLOOKUP(B:B,[5]Sheet3!$A$1:$B$65536,2,0)</f>
        <v>16</v>
      </c>
      <c r="H78" s="14">
        <v>17</v>
      </c>
      <c r="I78" s="14">
        <f>VLOOKUP(B:B,[5]Sheet4!$A$1:$C$65536,3,0)</f>
        <v>516</v>
      </c>
      <c r="J78" s="42">
        <f t="shared" si="43"/>
        <v>0.6</v>
      </c>
      <c r="K78" s="7">
        <f>I78*0.04</f>
        <v>20.64</v>
      </c>
      <c r="L78" s="7">
        <v>11</v>
      </c>
      <c r="M78" s="7">
        <v>4</v>
      </c>
      <c r="N78" s="7">
        <v>365.14</v>
      </c>
      <c r="O78" s="42">
        <f t="shared" si="44"/>
        <v>0.363636363636364</v>
      </c>
      <c r="P78" s="7">
        <f t="shared" si="56"/>
        <v>14.6056</v>
      </c>
      <c r="Q78" s="7">
        <v>19</v>
      </c>
      <c r="R78" s="7">
        <v>3</v>
      </c>
      <c r="S78" s="7">
        <v>131.46</v>
      </c>
      <c r="T78" s="42">
        <f t="shared" si="45"/>
        <v>0.157894736842105</v>
      </c>
      <c r="U78" s="7">
        <f t="shared" si="58"/>
        <v>5.2584</v>
      </c>
      <c r="V78" s="7">
        <v>108</v>
      </c>
      <c r="W78" s="7">
        <f>VLOOKUP(B:B,[6]Sheet2!$A$1:$B$65536,2,0)</f>
        <v>60</v>
      </c>
      <c r="X78" s="7">
        <f>VLOOKUP(B:B,[6]Sheet2!$A$1:$C$65536,3,0)</f>
        <v>1282.12</v>
      </c>
      <c r="Y78" s="42">
        <f t="shared" si="46"/>
        <v>0.555555555555556</v>
      </c>
      <c r="Z78" s="7">
        <f>X78*0.05</f>
        <v>64.106</v>
      </c>
      <c r="AA78" s="7">
        <v>27</v>
      </c>
      <c r="AB78" s="7">
        <v>9</v>
      </c>
      <c r="AC78" s="7">
        <v>792</v>
      </c>
      <c r="AD78" s="7">
        <v>2</v>
      </c>
      <c r="AE78" s="7">
        <f t="shared" si="47"/>
        <v>11</v>
      </c>
      <c r="AF78" s="42">
        <f t="shared" si="48"/>
        <v>0.407407407407407</v>
      </c>
      <c r="AG78" s="7">
        <f t="shared" si="57"/>
        <v>15.84</v>
      </c>
      <c r="AH78" s="7">
        <v>49</v>
      </c>
      <c r="AI78" s="7">
        <v>25</v>
      </c>
      <c r="AJ78" s="7">
        <v>1666</v>
      </c>
      <c r="AK78" s="42">
        <f t="shared" si="50"/>
        <v>0.510204081632653</v>
      </c>
      <c r="AL78" s="7">
        <f t="shared" si="59"/>
        <v>66.64</v>
      </c>
      <c r="AM78" s="7">
        <v>6</v>
      </c>
      <c r="AN78" s="7">
        <v>10</v>
      </c>
      <c r="AO78" s="7">
        <v>6075</v>
      </c>
      <c r="AP78" s="7">
        <f t="shared" si="53"/>
        <v>607.5</v>
      </c>
      <c r="AQ78" s="7">
        <v>0</v>
      </c>
      <c r="AR78" s="42">
        <f t="shared" si="51"/>
        <v>1.66666666666667</v>
      </c>
      <c r="AS78" s="51">
        <f>AP78*AN78*0.06+AP78*(AN78-AM78)*0.02</f>
        <v>413.1</v>
      </c>
      <c r="AT78" s="51">
        <f>AM78*AP78*0.06+(AN78-AM78)*AP78*0.08</f>
        <v>413.1</v>
      </c>
      <c r="AU78" s="7">
        <f t="shared" si="52"/>
        <v>600</v>
      </c>
    </row>
    <row r="79" spans="1:47">
      <c r="A79" s="9">
        <v>78</v>
      </c>
      <c r="B79" s="9">
        <v>108656</v>
      </c>
      <c r="C79" s="9" t="s">
        <v>272</v>
      </c>
      <c r="D79" s="9" t="s">
        <v>273</v>
      </c>
      <c r="E79" s="14">
        <v>15</v>
      </c>
      <c r="F79" s="14">
        <f t="shared" si="42"/>
        <v>11</v>
      </c>
      <c r="G79" s="14">
        <f>VLOOKUP(B:B,[5]Sheet3!$A$1:$B$65536,2,0)</f>
        <v>7</v>
      </c>
      <c r="H79" s="14">
        <v>4</v>
      </c>
      <c r="I79" s="14">
        <f>VLOOKUP(B:B,[5]Sheet4!$A$1:$C$65536,3,0)</f>
        <v>67.6</v>
      </c>
      <c r="J79" s="42">
        <f t="shared" si="43"/>
        <v>0.733333333333333</v>
      </c>
      <c r="K79" s="7">
        <f>I79*0.04</f>
        <v>2.704</v>
      </c>
      <c r="L79" s="7">
        <v>4</v>
      </c>
      <c r="M79" s="7">
        <v>6</v>
      </c>
      <c r="N79" s="7">
        <v>504</v>
      </c>
      <c r="O79" s="42">
        <f t="shared" si="44"/>
        <v>1.5</v>
      </c>
      <c r="P79" s="7">
        <f>N79*0.06</f>
        <v>30.24</v>
      </c>
      <c r="Q79" s="7">
        <v>10</v>
      </c>
      <c r="R79" s="7">
        <v>0</v>
      </c>
      <c r="S79" s="7">
        <v>0</v>
      </c>
      <c r="T79" s="42">
        <f t="shared" si="45"/>
        <v>0</v>
      </c>
      <c r="U79" s="7">
        <f t="shared" si="58"/>
        <v>0</v>
      </c>
      <c r="V79" s="7">
        <v>36</v>
      </c>
      <c r="W79" s="7">
        <f>VLOOKUP(B:B,[6]Sheet2!$A$1:$B$65536,2,0)</f>
        <v>12</v>
      </c>
      <c r="X79" s="7">
        <f>VLOOKUP(B:B,[6]Sheet2!$A$1:$C$65536,3,0)</f>
        <v>266.35</v>
      </c>
      <c r="Y79" s="42">
        <f t="shared" si="46"/>
        <v>0.333333333333333</v>
      </c>
      <c r="Z79" s="7">
        <f>X79*0.05</f>
        <v>13.3175</v>
      </c>
      <c r="AA79" s="7">
        <v>12</v>
      </c>
      <c r="AB79" s="7">
        <v>0</v>
      </c>
      <c r="AC79" s="7">
        <v>0</v>
      </c>
      <c r="AD79" s="7">
        <v>0</v>
      </c>
      <c r="AE79" s="7">
        <f t="shared" si="47"/>
        <v>0</v>
      </c>
      <c r="AF79" s="42">
        <f t="shared" si="48"/>
        <v>0</v>
      </c>
      <c r="AG79" s="7">
        <f t="shared" si="57"/>
        <v>0</v>
      </c>
      <c r="AH79" s="7">
        <v>7</v>
      </c>
      <c r="AI79" s="7">
        <v>3</v>
      </c>
      <c r="AJ79" s="7">
        <v>196</v>
      </c>
      <c r="AK79" s="42">
        <f t="shared" si="50"/>
        <v>0.428571428571429</v>
      </c>
      <c r="AL79" s="7">
        <f t="shared" si="59"/>
        <v>7.84</v>
      </c>
      <c r="AM79" s="7">
        <v>4</v>
      </c>
      <c r="AN79" s="7">
        <v>4</v>
      </c>
      <c r="AO79" s="7">
        <v>2824.1</v>
      </c>
      <c r="AP79" s="7">
        <f t="shared" si="53"/>
        <v>706.025</v>
      </c>
      <c r="AQ79" s="7">
        <v>0</v>
      </c>
      <c r="AR79" s="42">
        <f t="shared" si="51"/>
        <v>1</v>
      </c>
      <c r="AS79" s="51">
        <f>AP79*AN79*0.06+AP79*(AN79-AM79)*0.02</f>
        <v>169.446</v>
      </c>
      <c r="AT79" s="51">
        <f>AM79*AP79*0.06+(AN79-AM79)*AP79*0.08</f>
        <v>169.446</v>
      </c>
      <c r="AU79" s="7">
        <f t="shared" si="52"/>
        <v>224</v>
      </c>
    </row>
    <row r="80" spans="1:47">
      <c r="A80" s="9">
        <v>79</v>
      </c>
      <c r="B80" s="9">
        <v>102567</v>
      </c>
      <c r="C80" s="9" t="s">
        <v>274</v>
      </c>
      <c r="D80" s="9" t="s">
        <v>273</v>
      </c>
      <c r="E80" s="14">
        <v>22</v>
      </c>
      <c r="F80" s="14">
        <f t="shared" si="42"/>
        <v>10</v>
      </c>
      <c r="G80" s="14">
        <f>VLOOKUP(B:B,[5]Sheet3!$A$1:$B$65536,2,0)</f>
        <v>5</v>
      </c>
      <c r="H80" s="14">
        <v>5</v>
      </c>
      <c r="I80" s="14">
        <f>VLOOKUP(B:B,[5]Sheet4!$A$1:$C$65536,3,0)</f>
        <v>113.5</v>
      </c>
      <c r="J80" s="42">
        <f t="shared" si="43"/>
        <v>0.454545454545455</v>
      </c>
      <c r="K80" s="7">
        <f>I80*0.04</f>
        <v>4.54</v>
      </c>
      <c r="L80" s="7">
        <v>5</v>
      </c>
      <c r="M80" s="7">
        <v>4</v>
      </c>
      <c r="N80" s="7">
        <v>336.01</v>
      </c>
      <c r="O80" s="42">
        <f t="shared" si="44"/>
        <v>0.8</v>
      </c>
      <c r="P80" s="7">
        <f t="shared" ref="P80:P85" si="60">N80*0.04</f>
        <v>13.4404</v>
      </c>
      <c r="Q80" s="7">
        <v>10</v>
      </c>
      <c r="R80" s="7">
        <v>7</v>
      </c>
      <c r="S80" s="7">
        <v>159.8</v>
      </c>
      <c r="T80" s="42">
        <f t="shared" si="45"/>
        <v>0.7</v>
      </c>
      <c r="U80" s="7">
        <f t="shared" si="58"/>
        <v>6.392</v>
      </c>
      <c r="V80" s="7">
        <v>27</v>
      </c>
      <c r="W80" s="7">
        <f>VLOOKUP(B:B,[6]Sheet2!$A$1:$B$65536,2,0)</f>
        <v>31</v>
      </c>
      <c r="X80" s="7">
        <f>VLOOKUP(B:B,[6]Sheet2!$A$1:$C$65536,3,0)</f>
        <v>693.41</v>
      </c>
      <c r="Y80" s="42">
        <f t="shared" si="46"/>
        <v>1.14814814814815</v>
      </c>
      <c r="Z80" s="7">
        <f>X80*0.07</f>
        <v>48.5387</v>
      </c>
      <c r="AA80" s="7">
        <v>12</v>
      </c>
      <c r="AB80" s="7">
        <v>3</v>
      </c>
      <c r="AC80" s="7">
        <v>264</v>
      </c>
      <c r="AD80" s="7">
        <v>12</v>
      </c>
      <c r="AE80" s="7">
        <f t="shared" si="47"/>
        <v>15</v>
      </c>
      <c r="AF80" s="42">
        <f t="shared" si="48"/>
        <v>1.25</v>
      </c>
      <c r="AG80" s="7">
        <f>AC80*0.03</f>
        <v>7.92</v>
      </c>
      <c r="AH80" s="7">
        <v>15</v>
      </c>
      <c r="AI80" s="7">
        <v>9</v>
      </c>
      <c r="AJ80" s="7">
        <v>588.02</v>
      </c>
      <c r="AK80" s="42">
        <f t="shared" si="50"/>
        <v>0.6</v>
      </c>
      <c r="AL80" s="7">
        <f t="shared" si="59"/>
        <v>23.5208</v>
      </c>
      <c r="AM80" s="7">
        <v>12</v>
      </c>
      <c r="AN80" s="7">
        <v>2</v>
      </c>
      <c r="AO80" s="7">
        <v>1350</v>
      </c>
      <c r="AP80" s="7">
        <f t="shared" si="53"/>
        <v>675</v>
      </c>
      <c r="AQ80" s="7">
        <v>0</v>
      </c>
      <c r="AR80" s="42">
        <f t="shared" si="51"/>
        <v>0.166666666666667</v>
      </c>
      <c r="AS80" s="7">
        <f t="shared" ref="AS80:AS97" si="61">AN80*AP80*0.06</f>
        <v>81</v>
      </c>
      <c r="AT80" s="50">
        <f t="shared" ref="AT80:AT85" si="62">AN80*AP80*0.06</f>
        <v>81</v>
      </c>
      <c r="AU80" s="7">
        <f t="shared" si="52"/>
        <v>185</v>
      </c>
    </row>
    <row r="81" spans="1:47">
      <c r="A81" s="9">
        <v>80</v>
      </c>
      <c r="B81" s="9">
        <v>514</v>
      </c>
      <c r="C81" s="9" t="s">
        <v>275</v>
      </c>
      <c r="D81" s="9" t="s">
        <v>273</v>
      </c>
      <c r="E81" s="14">
        <v>45</v>
      </c>
      <c r="F81" s="14">
        <f t="shared" si="42"/>
        <v>59</v>
      </c>
      <c r="G81" s="14">
        <f>VLOOKUP(B:B,[5]Sheet3!$A$1:$B$65536,2,0)</f>
        <v>36</v>
      </c>
      <c r="H81" s="14">
        <v>23</v>
      </c>
      <c r="I81" s="14">
        <f>VLOOKUP(B:B,[5]Sheet4!$A$1:$C$65536,3,0)</f>
        <v>705.12</v>
      </c>
      <c r="J81" s="42">
        <f t="shared" si="43"/>
        <v>1.31111111111111</v>
      </c>
      <c r="K81" s="43">
        <f>I81*0.06</f>
        <v>42.3072</v>
      </c>
      <c r="L81" s="7">
        <v>11</v>
      </c>
      <c r="M81" s="7">
        <v>8</v>
      </c>
      <c r="N81" s="7">
        <v>672.03</v>
      </c>
      <c r="O81" s="42">
        <f t="shared" si="44"/>
        <v>0.727272727272727</v>
      </c>
      <c r="P81" s="7">
        <f t="shared" si="60"/>
        <v>26.8812</v>
      </c>
      <c r="Q81" s="7">
        <v>19</v>
      </c>
      <c r="R81" s="7">
        <v>2</v>
      </c>
      <c r="S81" s="7">
        <v>62</v>
      </c>
      <c r="T81" s="42">
        <f t="shared" si="45"/>
        <v>0.105263157894737</v>
      </c>
      <c r="U81" s="7">
        <f t="shared" si="58"/>
        <v>2.48</v>
      </c>
      <c r="V81" s="7">
        <v>114</v>
      </c>
      <c r="W81" s="7">
        <f>VLOOKUP(B:B,[6]Sheet2!$A$1:$B$65536,2,0)</f>
        <v>149</v>
      </c>
      <c r="X81" s="7">
        <f>VLOOKUP(B:B,[6]Sheet2!$A$1:$C$65536,3,0)</f>
        <v>3268.48</v>
      </c>
      <c r="Y81" s="42">
        <f t="shared" si="46"/>
        <v>1.30701754385965</v>
      </c>
      <c r="Z81" s="7">
        <f>X81*0.07</f>
        <v>228.7936</v>
      </c>
      <c r="AA81" s="7">
        <v>27</v>
      </c>
      <c r="AB81" s="7">
        <v>3</v>
      </c>
      <c r="AC81" s="7">
        <v>264</v>
      </c>
      <c r="AD81" s="7">
        <v>6</v>
      </c>
      <c r="AE81" s="7">
        <f t="shared" si="47"/>
        <v>9</v>
      </c>
      <c r="AF81" s="42">
        <f t="shared" si="48"/>
        <v>0.333333333333333</v>
      </c>
      <c r="AG81" s="7">
        <f>AC81*0.02</f>
        <v>5.28</v>
      </c>
      <c r="AH81" s="7">
        <v>18</v>
      </c>
      <c r="AI81" s="7">
        <v>17</v>
      </c>
      <c r="AJ81" s="7">
        <v>1173</v>
      </c>
      <c r="AK81" s="42">
        <f t="shared" si="50"/>
        <v>0.944444444444444</v>
      </c>
      <c r="AL81" s="7">
        <f t="shared" si="59"/>
        <v>46.92</v>
      </c>
      <c r="AM81" s="7">
        <v>10</v>
      </c>
      <c r="AN81" s="7">
        <v>1</v>
      </c>
      <c r="AO81" s="7">
        <v>675</v>
      </c>
      <c r="AP81" s="7">
        <f t="shared" si="53"/>
        <v>675</v>
      </c>
      <c r="AQ81" s="7">
        <v>0</v>
      </c>
      <c r="AR81" s="42">
        <f t="shared" si="51"/>
        <v>0.1</v>
      </c>
      <c r="AS81" s="7">
        <f t="shared" si="61"/>
        <v>40.5</v>
      </c>
      <c r="AT81" s="50">
        <f t="shared" si="62"/>
        <v>40.5</v>
      </c>
      <c r="AU81" s="7">
        <f t="shared" si="52"/>
        <v>393</v>
      </c>
    </row>
    <row r="82" spans="1:47">
      <c r="A82" s="9">
        <v>81</v>
      </c>
      <c r="B82" s="9">
        <v>385</v>
      </c>
      <c r="C82" s="9" t="s">
        <v>276</v>
      </c>
      <c r="D82" s="9" t="s">
        <v>273</v>
      </c>
      <c r="E82" s="14">
        <v>58</v>
      </c>
      <c r="F82" s="14">
        <f t="shared" si="42"/>
        <v>44</v>
      </c>
      <c r="G82" s="14">
        <f>VLOOKUP(B:B,[5]Sheet3!$A$1:$B$65536,2,0)</f>
        <v>21</v>
      </c>
      <c r="H82" s="14">
        <v>23</v>
      </c>
      <c r="I82" s="14">
        <f>VLOOKUP(B:B,[5]Sheet4!$A$1:$C$65536,3,0)</f>
        <v>578.8</v>
      </c>
      <c r="J82" s="42">
        <f t="shared" si="43"/>
        <v>0.758620689655172</v>
      </c>
      <c r="K82" s="7">
        <f>I82*0.04</f>
        <v>23.152</v>
      </c>
      <c r="L82" s="7">
        <v>14</v>
      </c>
      <c r="M82" s="7">
        <v>12</v>
      </c>
      <c r="N82" s="7">
        <v>1008.05</v>
      </c>
      <c r="O82" s="42">
        <f t="shared" si="44"/>
        <v>0.857142857142857</v>
      </c>
      <c r="P82" s="7">
        <f t="shared" si="60"/>
        <v>40.322</v>
      </c>
      <c r="Q82" s="7">
        <v>19</v>
      </c>
      <c r="R82" s="7">
        <v>2</v>
      </c>
      <c r="S82" s="7">
        <v>65.6</v>
      </c>
      <c r="T82" s="42">
        <f t="shared" si="45"/>
        <v>0.105263157894737</v>
      </c>
      <c r="U82" s="7">
        <f t="shared" si="58"/>
        <v>2.624</v>
      </c>
      <c r="V82" s="7">
        <v>60</v>
      </c>
      <c r="W82" s="7">
        <f>VLOOKUP(B:B,[6]Sheet2!$A$1:$B$65536,2,0)</f>
        <v>117</v>
      </c>
      <c r="X82" s="7">
        <f>VLOOKUP(B:B,[6]Sheet2!$A$1:$C$65536,3,0)</f>
        <v>2482.29</v>
      </c>
      <c r="Y82" s="42">
        <f t="shared" si="46"/>
        <v>1.95</v>
      </c>
      <c r="Z82" s="7">
        <f>X82*0.07</f>
        <v>173.7603</v>
      </c>
      <c r="AA82" s="7">
        <v>27</v>
      </c>
      <c r="AB82" s="7">
        <v>21</v>
      </c>
      <c r="AC82" s="7">
        <v>1848</v>
      </c>
      <c r="AD82" s="7">
        <v>14</v>
      </c>
      <c r="AE82" s="7">
        <f t="shared" si="47"/>
        <v>35</v>
      </c>
      <c r="AF82" s="42">
        <f t="shared" si="48"/>
        <v>1.2962962962963</v>
      </c>
      <c r="AG82" s="7">
        <f>AC82*0.03</f>
        <v>55.44</v>
      </c>
      <c r="AH82" s="7">
        <v>21</v>
      </c>
      <c r="AI82" s="7">
        <v>40</v>
      </c>
      <c r="AJ82" s="7">
        <v>2744</v>
      </c>
      <c r="AK82" s="42">
        <f t="shared" si="50"/>
        <v>1.9047619047619</v>
      </c>
      <c r="AL82" s="7">
        <f>AJ82*0.06</f>
        <v>164.64</v>
      </c>
      <c r="AM82" s="7">
        <v>16</v>
      </c>
      <c r="AN82" s="7">
        <v>2</v>
      </c>
      <c r="AO82" s="7">
        <v>1350</v>
      </c>
      <c r="AP82" s="7">
        <f t="shared" si="53"/>
        <v>675</v>
      </c>
      <c r="AQ82" s="7">
        <v>0</v>
      </c>
      <c r="AR82" s="42">
        <f t="shared" si="51"/>
        <v>0.125</v>
      </c>
      <c r="AS82" s="7">
        <f t="shared" si="61"/>
        <v>81</v>
      </c>
      <c r="AT82" s="50">
        <f t="shared" si="62"/>
        <v>81</v>
      </c>
      <c r="AU82" s="7">
        <f t="shared" si="52"/>
        <v>541</v>
      </c>
    </row>
    <row r="83" spans="1:47">
      <c r="A83" s="9">
        <v>82</v>
      </c>
      <c r="B83" s="9">
        <v>371</v>
      </c>
      <c r="C83" s="9" t="s">
        <v>277</v>
      </c>
      <c r="D83" s="9" t="s">
        <v>273</v>
      </c>
      <c r="E83" s="14">
        <v>20</v>
      </c>
      <c r="F83" s="14">
        <f t="shared" si="42"/>
        <v>13</v>
      </c>
      <c r="G83" s="14">
        <f>VLOOKUP(B:B,[5]Sheet3!$A$1:$B$65536,2,0)</f>
        <v>5</v>
      </c>
      <c r="H83" s="14">
        <v>8</v>
      </c>
      <c r="I83" s="14">
        <f>VLOOKUP(B:B,[5]Sheet4!$A$1:$C$65536,3,0)</f>
        <v>182</v>
      </c>
      <c r="J83" s="42">
        <f t="shared" si="43"/>
        <v>0.65</v>
      </c>
      <c r="K83" s="7">
        <f>I83*0.04</f>
        <v>7.28</v>
      </c>
      <c r="L83" s="7">
        <v>5</v>
      </c>
      <c r="M83" s="7">
        <v>4</v>
      </c>
      <c r="N83" s="7">
        <v>336.01</v>
      </c>
      <c r="O83" s="42">
        <f t="shared" si="44"/>
        <v>0.8</v>
      </c>
      <c r="P83" s="7">
        <f t="shared" si="60"/>
        <v>13.4404</v>
      </c>
      <c r="Q83" s="7">
        <v>10</v>
      </c>
      <c r="R83" s="7">
        <v>0</v>
      </c>
      <c r="S83" s="7">
        <v>0</v>
      </c>
      <c r="T83" s="42">
        <f t="shared" si="45"/>
        <v>0</v>
      </c>
      <c r="U83" s="7">
        <f t="shared" si="58"/>
        <v>0</v>
      </c>
      <c r="V83" s="7">
        <v>62</v>
      </c>
      <c r="W83" s="7">
        <f>VLOOKUP(B:B,[6]Sheet2!$A$1:$B$65536,2,0)</f>
        <v>77</v>
      </c>
      <c r="X83" s="7">
        <f>VLOOKUP(B:B,[6]Sheet2!$A$1:$C$65536,3,0)</f>
        <v>1722.27</v>
      </c>
      <c r="Y83" s="42">
        <f t="shared" si="46"/>
        <v>1.24193548387097</v>
      </c>
      <c r="Z83" s="7">
        <f>X83*0.07</f>
        <v>120.5589</v>
      </c>
      <c r="AA83" s="7">
        <v>12</v>
      </c>
      <c r="AB83" s="7">
        <v>5</v>
      </c>
      <c r="AC83" s="7">
        <v>488.41</v>
      </c>
      <c r="AD83" s="7">
        <v>0</v>
      </c>
      <c r="AE83" s="7">
        <f t="shared" si="47"/>
        <v>5</v>
      </c>
      <c r="AF83" s="42">
        <f t="shared" si="48"/>
        <v>0.416666666666667</v>
      </c>
      <c r="AG83" s="7">
        <f>AC83*0.02</f>
        <v>9.7682</v>
      </c>
      <c r="AH83" s="7">
        <v>15</v>
      </c>
      <c r="AI83" s="7">
        <v>4</v>
      </c>
      <c r="AJ83" s="7">
        <v>294</v>
      </c>
      <c r="AK83" s="42">
        <f t="shared" si="50"/>
        <v>0.266666666666667</v>
      </c>
      <c r="AL83" s="7">
        <f>AJ83*0.04</f>
        <v>11.76</v>
      </c>
      <c r="AM83" s="7">
        <v>2</v>
      </c>
      <c r="AN83" s="7">
        <v>0</v>
      </c>
      <c r="AO83" s="7">
        <v>0</v>
      </c>
      <c r="AP83" s="7">
        <v>0</v>
      </c>
      <c r="AQ83" s="7">
        <v>0</v>
      </c>
      <c r="AR83" s="42">
        <f t="shared" si="51"/>
        <v>0</v>
      </c>
      <c r="AS83" s="7">
        <f t="shared" si="61"/>
        <v>0</v>
      </c>
      <c r="AT83" s="50">
        <f t="shared" si="62"/>
        <v>0</v>
      </c>
      <c r="AU83" s="7">
        <f t="shared" si="52"/>
        <v>163</v>
      </c>
    </row>
    <row r="84" spans="1:47">
      <c r="A84" s="9">
        <v>83</v>
      </c>
      <c r="B84" s="9">
        <v>102564</v>
      </c>
      <c r="C84" s="9" t="s">
        <v>278</v>
      </c>
      <c r="D84" s="9" t="s">
        <v>279</v>
      </c>
      <c r="E84" s="14">
        <v>22</v>
      </c>
      <c r="F84" s="14">
        <f t="shared" si="42"/>
        <v>23</v>
      </c>
      <c r="G84" s="14">
        <f>VLOOKUP(B:B,[5]Sheet3!$A$1:$B$65536,2,0)</f>
        <v>12</v>
      </c>
      <c r="H84" s="14">
        <v>11</v>
      </c>
      <c r="I84" s="14">
        <f>VLOOKUP(B:B,[5]Sheet4!$A$1:$C$65536,3,0)</f>
        <v>253.2</v>
      </c>
      <c r="J84" s="42">
        <f t="shared" si="43"/>
        <v>1.04545454545455</v>
      </c>
      <c r="K84" s="43">
        <f>I84*0.06</f>
        <v>15.192</v>
      </c>
      <c r="L84" s="7">
        <v>5</v>
      </c>
      <c r="M84" s="7">
        <v>2</v>
      </c>
      <c r="N84" s="7">
        <v>168</v>
      </c>
      <c r="O84" s="42">
        <f t="shared" si="44"/>
        <v>0.4</v>
      </c>
      <c r="P84" s="7">
        <f t="shared" si="60"/>
        <v>6.72</v>
      </c>
      <c r="Q84" s="7">
        <v>10</v>
      </c>
      <c r="R84" s="7">
        <v>5</v>
      </c>
      <c r="S84" s="7">
        <v>169.57</v>
      </c>
      <c r="T84" s="42">
        <f t="shared" si="45"/>
        <v>0.5</v>
      </c>
      <c r="U84" s="7">
        <f t="shared" si="58"/>
        <v>6.7828</v>
      </c>
      <c r="V84" s="7">
        <v>39</v>
      </c>
      <c r="W84" s="7">
        <f>VLOOKUP(B:B,[6]Sheet2!$A$1:$B$65536,2,0)</f>
        <v>71</v>
      </c>
      <c r="X84" s="7">
        <f>VLOOKUP(B:B,[6]Sheet2!$A$1:$C$65536,3,0)</f>
        <v>1497.48</v>
      </c>
      <c r="Y84" s="42">
        <f t="shared" si="46"/>
        <v>1.82051282051282</v>
      </c>
      <c r="Z84" s="7">
        <f>X84*0.07</f>
        <v>104.8236</v>
      </c>
      <c r="AA84" s="7">
        <v>12</v>
      </c>
      <c r="AB84" s="7">
        <v>9</v>
      </c>
      <c r="AC84" s="7">
        <v>792.01</v>
      </c>
      <c r="AD84" s="7">
        <v>0</v>
      </c>
      <c r="AE84" s="7">
        <f t="shared" si="47"/>
        <v>9</v>
      </c>
      <c r="AF84" s="42">
        <f t="shared" si="48"/>
        <v>0.75</v>
      </c>
      <c r="AG84" s="7">
        <f>AC84*0.02</f>
        <v>15.8402</v>
      </c>
      <c r="AH84" s="7">
        <v>15</v>
      </c>
      <c r="AI84" s="7">
        <v>0</v>
      </c>
      <c r="AJ84" s="7">
        <v>0</v>
      </c>
      <c r="AK84" s="42">
        <f t="shared" si="50"/>
        <v>0</v>
      </c>
      <c r="AL84" s="7">
        <f>AJ84*0.04</f>
        <v>0</v>
      </c>
      <c r="AM84" s="7">
        <v>5</v>
      </c>
      <c r="AN84" s="7">
        <v>0</v>
      </c>
      <c r="AO84" s="7">
        <v>0</v>
      </c>
      <c r="AP84" s="7">
        <v>0</v>
      </c>
      <c r="AQ84" s="7">
        <v>0</v>
      </c>
      <c r="AR84" s="42">
        <f t="shared" si="51"/>
        <v>0</v>
      </c>
      <c r="AS84" s="7">
        <f t="shared" si="61"/>
        <v>0</v>
      </c>
      <c r="AT84" s="50">
        <f t="shared" si="62"/>
        <v>0</v>
      </c>
      <c r="AU84" s="7">
        <f t="shared" si="52"/>
        <v>149</v>
      </c>
    </row>
    <row r="85" spans="1:47">
      <c r="A85" s="9">
        <v>84</v>
      </c>
      <c r="B85" s="9">
        <v>732</v>
      </c>
      <c r="C85" s="9" t="s">
        <v>280</v>
      </c>
      <c r="D85" s="9" t="s">
        <v>279</v>
      </c>
      <c r="E85" s="14">
        <v>25</v>
      </c>
      <c r="F85" s="14">
        <f t="shared" si="42"/>
        <v>19</v>
      </c>
      <c r="G85" s="14">
        <f>VLOOKUP(B:B,[5]Sheet3!$A$1:$B$65536,2,0)</f>
        <v>10</v>
      </c>
      <c r="H85" s="14">
        <v>9</v>
      </c>
      <c r="I85" s="14">
        <f>VLOOKUP(B:B,[5]Sheet4!$A$1:$C$65536,3,0)</f>
        <v>180.25</v>
      </c>
      <c r="J85" s="42">
        <f t="shared" si="43"/>
        <v>0.76</v>
      </c>
      <c r="K85" s="7">
        <f>I85*0.04</f>
        <v>7.21</v>
      </c>
      <c r="L85" s="7">
        <v>8</v>
      </c>
      <c r="M85" s="7">
        <v>2</v>
      </c>
      <c r="N85" s="7">
        <v>168</v>
      </c>
      <c r="O85" s="42">
        <f t="shared" si="44"/>
        <v>0.25</v>
      </c>
      <c r="P85" s="7">
        <f t="shared" si="60"/>
        <v>6.72</v>
      </c>
      <c r="Q85" s="7">
        <v>12</v>
      </c>
      <c r="R85" s="7">
        <v>2</v>
      </c>
      <c r="S85" s="7">
        <v>67.82</v>
      </c>
      <c r="T85" s="42">
        <f t="shared" si="45"/>
        <v>0.166666666666667</v>
      </c>
      <c r="U85" s="7">
        <f t="shared" si="58"/>
        <v>2.7128</v>
      </c>
      <c r="V85" s="7">
        <v>63</v>
      </c>
      <c r="W85" s="7">
        <f>VLOOKUP(B:B,[6]Sheet2!$A$1:$B$65536,2,0)</f>
        <v>42</v>
      </c>
      <c r="X85" s="7">
        <f>VLOOKUP(B:B,[6]Sheet2!$A$1:$C$65536,3,0)</f>
        <v>992.55</v>
      </c>
      <c r="Y85" s="42">
        <f t="shared" si="46"/>
        <v>0.666666666666667</v>
      </c>
      <c r="Z85" s="7">
        <f>X85*0.05</f>
        <v>49.6275</v>
      </c>
      <c r="AA85" s="7">
        <v>12</v>
      </c>
      <c r="AB85" s="7">
        <v>2</v>
      </c>
      <c r="AC85" s="7">
        <v>250.32</v>
      </c>
      <c r="AD85" s="7">
        <v>0</v>
      </c>
      <c r="AE85" s="7">
        <f t="shared" si="47"/>
        <v>2</v>
      </c>
      <c r="AF85" s="42">
        <f t="shared" si="48"/>
        <v>0.166666666666667</v>
      </c>
      <c r="AG85" s="7">
        <f>AC85*0.02</f>
        <v>5.0064</v>
      </c>
      <c r="AH85" s="7">
        <v>15</v>
      </c>
      <c r="AI85" s="7">
        <v>15</v>
      </c>
      <c r="AJ85" s="7">
        <v>1160.99</v>
      </c>
      <c r="AK85" s="42">
        <f t="shared" si="50"/>
        <v>1</v>
      </c>
      <c r="AL85" s="7">
        <f>AJ85*0.06</f>
        <v>69.6594</v>
      </c>
      <c r="AM85" s="7">
        <v>4</v>
      </c>
      <c r="AN85" s="7">
        <v>0</v>
      </c>
      <c r="AO85" s="7">
        <v>0</v>
      </c>
      <c r="AP85" s="7">
        <v>0</v>
      </c>
      <c r="AQ85" s="7">
        <v>0</v>
      </c>
      <c r="AR85" s="42">
        <f t="shared" si="51"/>
        <v>0</v>
      </c>
      <c r="AS85" s="7">
        <f t="shared" si="61"/>
        <v>0</v>
      </c>
      <c r="AT85" s="50">
        <f t="shared" si="62"/>
        <v>0</v>
      </c>
      <c r="AU85" s="7">
        <f t="shared" si="52"/>
        <v>141</v>
      </c>
    </row>
    <row r="86" spans="1:47">
      <c r="A86" s="9">
        <v>85</v>
      </c>
      <c r="B86" s="9">
        <v>721</v>
      </c>
      <c r="C86" s="9" t="s">
        <v>281</v>
      </c>
      <c r="D86" s="9" t="s">
        <v>279</v>
      </c>
      <c r="E86" s="14">
        <v>35</v>
      </c>
      <c r="F86" s="14">
        <f t="shared" si="42"/>
        <v>25</v>
      </c>
      <c r="G86" s="14">
        <f>VLOOKUP(B:B,[5]Sheet3!$A$1:$B$65536,2,0)</f>
        <v>8</v>
      </c>
      <c r="H86" s="14">
        <v>17</v>
      </c>
      <c r="I86" s="14">
        <f>VLOOKUP(B:B,[5]Sheet4!$A$1:$C$65536,3,0)</f>
        <v>379</v>
      </c>
      <c r="J86" s="42">
        <f t="shared" si="43"/>
        <v>0.714285714285714</v>
      </c>
      <c r="K86" s="7">
        <f>I86*0.04</f>
        <v>15.16</v>
      </c>
      <c r="L86" s="7">
        <v>8</v>
      </c>
      <c r="M86" s="7">
        <v>8</v>
      </c>
      <c r="N86" s="7">
        <v>672.02</v>
      </c>
      <c r="O86" s="42">
        <f t="shared" si="44"/>
        <v>1</v>
      </c>
      <c r="P86" s="7">
        <f>N86*0.06</f>
        <v>40.3212</v>
      </c>
      <c r="Q86" s="7">
        <v>14</v>
      </c>
      <c r="R86" s="7">
        <v>0</v>
      </c>
      <c r="S86" s="7">
        <v>0</v>
      </c>
      <c r="T86" s="42">
        <f t="shared" si="45"/>
        <v>0</v>
      </c>
      <c r="U86" s="7">
        <f t="shared" si="58"/>
        <v>0</v>
      </c>
      <c r="V86" s="7">
        <v>85</v>
      </c>
      <c r="W86" s="7">
        <f>VLOOKUP(B:B,[6]Sheet2!$A$1:$B$65536,2,0)</f>
        <v>68</v>
      </c>
      <c r="X86" s="7">
        <f>VLOOKUP(B:B,[6]Sheet2!$A$1:$C$65536,3,0)</f>
        <v>1478.37</v>
      </c>
      <c r="Y86" s="42">
        <f t="shared" si="46"/>
        <v>0.8</v>
      </c>
      <c r="Z86" s="7">
        <f>X86*0.05</f>
        <v>73.9185</v>
      </c>
      <c r="AA86" s="7">
        <v>18</v>
      </c>
      <c r="AB86" s="7">
        <v>0</v>
      </c>
      <c r="AC86" s="7">
        <v>0</v>
      </c>
      <c r="AD86" s="7">
        <v>5</v>
      </c>
      <c r="AE86" s="7">
        <f t="shared" si="47"/>
        <v>5</v>
      </c>
      <c r="AF86" s="42">
        <f t="shared" si="48"/>
        <v>0.277777777777778</v>
      </c>
      <c r="AG86" s="7">
        <f>AC86*0.02</f>
        <v>0</v>
      </c>
      <c r="AH86" s="7">
        <v>16</v>
      </c>
      <c r="AI86" s="7">
        <v>11</v>
      </c>
      <c r="AJ86" s="7">
        <v>784.01</v>
      </c>
      <c r="AK86" s="42">
        <f t="shared" si="50"/>
        <v>0.6875</v>
      </c>
      <c r="AL86" s="7">
        <f>AJ86*0.04</f>
        <v>31.3604</v>
      </c>
      <c r="AM86" s="7">
        <v>4</v>
      </c>
      <c r="AN86" s="7">
        <v>2</v>
      </c>
      <c r="AO86" s="7">
        <v>1350</v>
      </c>
      <c r="AP86" s="7">
        <f t="shared" si="53"/>
        <v>675</v>
      </c>
      <c r="AQ86" s="7">
        <v>0</v>
      </c>
      <c r="AR86" s="42">
        <f t="shared" si="51"/>
        <v>0.5</v>
      </c>
      <c r="AS86" s="7">
        <f t="shared" si="61"/>
        <v>81</v>
      </c>
      <c r="AT86" s="7">
        <f>AN86*AP89*0.06</f>
        <v>81</v>
      </c>
      <c r="AU86" s="7">
        <f t="shared" si="52"/>
        <v>242</v>
      </c>
    </row>
    <row r="87" spans="1:47">
      <c r="A87" s="9">
        <v>86</v>
      </c>
      <c r="B87" s="9">
        <v>591</v>
      </c>
      <c r="C87" s="9" t="s">
        <v>282</v>
      </c>
      <c r="D87" s="9" t="s">
        <v>279</v>
      </c>
      <c r="E87" s="14">
        <v>30</v>
      </c>
      <c r="F87" s="14">
        <f t="shared" si="42"/>
        <v>23</v>
      </c>
      <c r="G87" s="14">
        <f>VLOOKUP(B:B,[5]Sheet3!$A$1:$B$65536,2,0)</f>
        <v>14</v>
      </c>
      <c r="H87" s="14">
        <v>9</v>
      </c>
      <c r="I87" s="14">
        <f>VLOOKUP(B:B,[5]Sheet4!$A$1:$C$65536,3,0)</f>
        <v>205.4</v>
      </c>
      <c r="J87" s="42">
        <f t="shared" si="43"/>
        <v>0.766666666666667</v>
      </c>
      <c r="K87" s="7">
        <f>I87*0.04</f>
        <v>8.216</v>
      </c>
      <c r="L87" s="7">
        <v>5</v>
      </c>
      <c r="M87" s="7">
        <v>6</v>
      </c>
      <c r="N87" s="7">
        <v>504.02</v>
      </c>
      <c r="O87" s="42">
        <f t="shared" si="44"/>
        <v>1.2</v>
      </c>
      <c r="P87" s="7">
        <f>N87*0.06</f>
        <v>30.2412</v>
      </c>
      <c r="Q87" s="7">
        <v>10</v>
      </c>
      <c r="R87" s="7">
        <v>2</v>
      </c>
      <c r="S87" s="7">
        <v>79.8</v>
      </c>
      <c r="T87" s="42">
        <f t="shared" si="45"/>
        <v>0.2</v>
      </c>
      <c r="U87" s="7">
        <f t="shared" si="58"/>
        <v>3.192</v>
      </c>
      <c r="V87" s="7">
        <v>62</v>
      </c>
      <c r="W87" s="7">
        <f>VLOOKUP(B:B,[6]Sheet2!$A$1:$B$65536,2,0)</f>
        <v>84</v>
      </c>
      <c r="X87" s="7">
        <f>VLOOKUP(B:B,[6]Sheet2!$A$1:$C$65536,3,0)</f>
        <v>1911.09</v>
      </c>
      <c r="Y87" s="42">
        <f t="shared" si="46"/>
        <v>1.35483870967742</v>
      </c>
      <c r="Z87" s="7">
        <f>X87*0.07</f>
        <v>133.7763</v>
      </c>
      <c r="AA87" s="7">
        <v>18</v>
      </c>
      <c r="AB87" s="7">
        <v>1</v>
      </c>
      <c r="AC87" s="7">
        <v>132</v>
      </c>
      <c r="AD87" s="7">
        <v>3</v>
      </c>
      <c r="AE87" s="7">
        <f t="shared" si="47"/>
        <v>4</v>
      </c>
      <c r="AF87" s="42">
        <f t="shared" si="48"/>
        <v>0.222222222222222</v>
      </c>
      <c r="AG87" s="7">
        <f>AC87*0.02</f>
        <v>2.64</v>
      </c>
      <c r="AH87" s="7">
        <v>34</v>
      </c>
      <c r="AI87" s="7">
        <v>37</v>
      </c>
      <c r="AJ87" s="7">
        <v>2634</v>
      </c>
      <c r="AK87" s="42">
        <f t="shared" si="50"/>
        <v>1.08823529411765</v>
      </c>
      <c r="AL87" s="7">
        <f>AJ87*0.06</f>
        <v>158.04</v>
      </c>
      <c r="AM87" s="7">
        <v>4</v>
      </c>
      <c r="AN87" s="7">
        <v>0</v>
      </c>
      <c r="AO87" s="7">
        <v>0</v>
      </c>
      <c r="AP87" s="7">
        <v>0</v>
      </c>
      <c r="AQ87" s="7">
        <v>0</v>
      </c>
      <c r="AR87" s="42">
        <f t="shared" si="51"/>
        <v>0</v>
      </c>
      <c r="AS87" s="7">
        <f t="shared" si="61"/>
        <v>0</v>
      </c>
      <c r="AT87" s="50">
        <f>AN87*AP87*0.06</f>
        <v>0</v>
      </c>
      <c r="AU87" s="7">
        <f t="shared" si="52"/>
        <v>336</v>
      </c>
    </row>
    <row r="88" spans="1:47">
      <c r="A88" s="9">
        <v>87</v>
      </c>
      <c r="B88" s="9">
        <v>341</v>
      </c>
      <c r="C88" s="9" t="s">
        <v>283</v>
      </c>
      <c r="D88" s="9" t="s">
        <v>279</v>
      </c>
      <c r="E88" s="14">
        <v>60</v>
      </c>
      <c r="F88" s="14">
        <f t="shared" si="42"/>
        <v>46</v>
      </c>
      <c r="G88" s="14">
        <f>VLOOKUP(B:B,[5]Sheet3!$A$1:$B$65536,2,0)</f>
        <v>26</v>
      </c>
      <c r="H88" s="14">
        <v>20</v>
      </c>
      <c r="I88" s="14">
        <f>VLOOKUP(B:B,[5]Sheet4!$A$1:$C$65536,3,0)</f>
        <v>520.6</v>
      </c>
      <c r="J88" s="42">
        <f t="shared" si="43"/>
        <v>0.766666666666667</v>
      </c>
      <c r="K88" s="7">
        <f>I88*0.04</f>
        <v>20.824</v>
      </c>
      <c r="L88" s="7">
        <v>14</v>
      </c>
      <c r="M88" s="7">
        <v>21</v>
      </c>
      <c r="N88" s="7">
        <v>1878.41</v>
      </c>
      <c r="O88" s="42">
        <f t="shared" si="44"/>
        <v>1.5</v>
      </c>
      <c r="P88" s="7">
        <f>N88*0.06</f>
        <v>112.7046</v>
      </c>
      <c r="Q88" s="7">
        <v>21</v>
      </c>
      <c r="R88" s="7">
        <v>1</v>
      </c>
      <c r="S88" s="7">
        <v>57.8</v>
      </c>
      <c r="T88" s="42">
        <f t="shared" si="45"/>
        <v>0.0476190476190476</v>
      </c>
      <c r="U88" s="7">
        <f t="shared" si="58"/>
        <v>2.312</v>
      </c>
      <c r="V88" s="7">
        <v>53</v>
      </c>
      <c r="W88" s="7">
        <f>VLOOKUP(B:B,[6]Sheet2!$A$1:$B$65536,2,0)</f>
        <v>52</v>
      </c>
      <c r="X88" s="7">
        <f>VLOOKUP(B:B,[6]Sheet2!$A$1:$C$65536,3,0)</f>
        <v>1108.4</v>
      </c>
      <c r="Y88" s="42">
        <f t="shared" si="46"/>
        <v>0.981132075471698</v>
      </c>
      <c r="Z88" s="7">
        <f>X88*0.05</f>
        <v>55.42</v>
      </c>
      <c r="AA88" s="7">
        <v>27</v>
      </c>
      <c r="AB88" s="7">
        <v>12</v>
      </c>
      <c r="AC88" s="7">
        <v>1056</v>
      </c>
      <c r="AD88" s="7">
        <v>27</v>
      </c>
      <c r="AE88" s="7">
        <f t="shared" si="47"/>
        <v>39</v>
      </c>
      <c r="AF88" s="42">
        <f t="shared" si="48"/>
        <v>1.44444444444444</v>
      </c>
      <c r="AG88" s="7">
        <f>AC88*0.03</f>
        <v>31.68</v>
      </c>
      <c r="AH88" s="7">
        <v>88</v>
      </c>
      <c r="AI88" s="7">
        <v>31</v>
      </c>
      <c r="AJ88" s="7">
        <v>2058.03</v>
      </c>
      <c r="AK88" s="42">
        <f t="shared" si="50"/>
        <v>0.352272727272727</v>
      </c>
      <c r="AL88" s="7">
        <f>AJ88*0.04</f>
        <v>82.3212</v>
      </c>
      <c r="AM88" s="7">
        <v>25</v>
      </c>
      <c r="AN88" s="7">
        <v>19.1</v>
      </c>
      <c r="AO88" s="7">
        <v>13710.5</v>
      </c>
      <c r="AP88" s="7">
        <f t="shared" si="53"/>
        <v>717.82722513089</v>
      </c>
      <c r="AQ88" s="7">
        <v>0</v>
      </c>
      <c r="AR88" s="42">
        <f t="shared" si="51"/>
        <v>0.764</v>
      </c>
      <c r="AS88" s="7">
        <f t="shared" si="61"/>
        <v>822.63</v>
      </c>
      <c r="AT88" s="7">
        <f>AN88*AP91*0.06</f>
        <v>773.55</v>
      </c>
      <c r="AU88" s="7">
        <f t="shared" si="52"/>
        <v>1079</v>
      </c>
    </row>
    <row r="89" spans="1:47">
      <c r="A89" s="9">
        <v>88</v>
      </c>
      <c r="B89" s="9">
        <v>107728</v>
      </c>
      <c r="C89" s="9" t="s">
        <v>284</v>
      </c>
      <c r="D89" s="9" t="s">
        <v>285</v>
      </c>
      <c r="E89" s="14">
        <v>15</v>
      </c>
      <c r="F89" s="14">
        <f t="shared" si="42"/>
        <v>21</v>
      </c>
      <c r="G89" s="14">
        <f>VLOOKUP(B:B,[5]Sheet3!$A$1:$B$65536,2,0)</f>
        <v>9</v>
      </c>
      <c r="H89" s="14">
        <v>12</v>
      </c>
      <c r="I89" s="14">
        <f>VLOOKUP(B:B,[5]Sheet4!$A$1:$C$65536,3,0)</f>
        <v>262.35</v>
      </c>
      <c r="J89" s="42">
        <f t="shared" si="43"/>
        <v>1.4</v>
      </c>
      <c r="K89" s="43">
        <f>I89*0.06</f>
        <v>15.741</v>
      </c>
      <c r="L89" s="7">
        <v>4</v>
      </c>
      <c r="M89" s="7">
        <v>2</v>
      </c>
      <c r="N89" s="7">
        <v>168.01</v>
      </c>
      <c r="O89" s="42">
        <f t="shared" si="44"/>
        <v>0.5</v>
      </c>
      <c r="P89" s="7">
        <f>N89*0.04</f>
        <v>6.7204</v>
      </c>
      <c r="Q89" s="7">
        <v>10</v>
      </c>
      <c r="R89" s="7">
        <v>2</v>
      </c>
      <c r="S89" s="7">
        <v>73.81</v>
      </c>
      <c r="T89" s="42">
        <f t="shared" si="45"/>
        <v>0.2</v>
      </c>
      <c r="U89" s="7">
        <f t="shared" si="58"/>
        <v>2.9524</v>
      </c>
      <c r="V89" s="7">
        <v>39</v>
      </c>
      <c r="W89" s="7">
        <f>VLOOKUP(B:B,[6]Sheet2!$A$1:$B$65536,2,0)</f>
        <v>39</v>
      </c>
      <c r="X89" s="7">
        <f>VLOOKUP(B:B,[6]Sheet2!$A$1:$C$65536,3,0)</f>
        <v>774.43</v>
      </c>
      <c r="Y89" s="42">
        <f t="shared" si="46"/>
        <v>1</v>
      </c>
      <c r="Z89" s="7">
        <f>X89*0.07</f>
        <v>54.2101</v>
      </c>
      <c r="AA89" s="7">
        <v>9</v>
      </c>
      <c r="AB89" s="7">
        <v>0</v>
      </c>
      <c r="AC89" s="7">
        <v>0</v>
      </c>
      <c r="AD89" s="7">
        <v>0</v>
      </c>
      <c r="AE89" s="7">
        <f t="shared" si="47"/>
        <v>0</v>
      </c>
      <c r="AF89" s="42">
        <f t="shared" si="48"/>
        <v>0</v>
      </c>
      <c r="AG89" s="7">
        <f>AC89*0.02</f>
        <v>0</v>
      </c>
      <c r="AH89" s="7">
        <v>8</v>
      </c>
      <c r="AI89" s="7">
        <v>6</v>
      </c>
      <c r="AJ89" s="7">
        <v>454</v>
      </c>
      <c r="AK89" s="42">
        <f t="shared" si="50"/>
        <v>0.75</v>
      </c>
      <c r="AL89" s="7">
        <f>AJ89*0.04</f>
        <v>18.16</v>
      </c>
      <c r="AM89" s="7">
        <v>4</v>
      </c>
      <c r="AN89" s="7">
        <v>2</v>
      </c>
      <c r="AO89" s="7">
        <v>1350</v>
      </c>
      <c r="AP89" s="7">
        <f t="shared" si="53"/>
        <v>675</v>
      </c>
      <c r="AQ89" s="7">
        <v>0</v>
      </c>
      <c r="AR89" s="42">
        <f t="shared" si="51"/>
        <v>0.5</v>
      </c>
      <c r="AS89" s="7">
        <f t="shared" si="61"/>
        <v>81</v>
      </c>
      <c r="AT89" s="7">
        <f>AN89*AP92*0.06</f>
        <v>81</v>
      </c>
      <c r="AU89" s="7">
        <f t="shared" si="52"/>
        <v>179</v>
      </c>
    </row>
    <row r="90" spans="1:47">
      <c r="A90" s="9">
        <v>89</v>
      </c>
      <c r="B90" s="9">
        <v>748</v>
      </c>
      <c r="C90" s="9" t="s">
        <v>286</v>
      </c>
      <c r="D90" s="9" t="s">
        <v>285</v>
      </c>
      <c r="E90" s="14">
        <v>34</v>
      </c>
      <c r="F90" s="14">
        <f t="shared" si="42"/>
        <v>31</v>
      </c>
      <c r="G90" s="14">
        <f>VLOOKUP(B:B,[5]Sheet3!$A$1:$B$65536,2,0)</f>
        <v>16</v>
      </c>
      <c r="H90" s="14">
        <v>15</v>
      </c>
      <c r="I90" s="14">
        <f>VLOOKUP(B:B,[5]Sheet4!$A$1:$C$65536,3,0)</f>
        <v>384.83</v>
      </c>
      <c r="J90" s="42">
        <f t="shared" si="43"/>
        <v>0.911764705882353</v>
      </c>
      <c r="K90" s="7">
        <f>I90*0.04</f>
        <v>15.3932</v>
      </c>
      <c r="L90" s="7">
        <v>8</v>
      </c>
      <c r="M90" s="7">
        <v>4</v>
      </c>
      <c r="N90" s="7">
        <v>504</v>
      </c>
      <c r="O90" s="42">
        <f t="shared" si="44"/>
        <v>0.5</v>
      </c>
      <c r="P90" s="7">
        <f>N90*0.04</f>
        <v>20.16</v>
      </c>
      <c r="Q90" s="7">
        <v>12</v>
      </c>
      <c r="R90" s="7">
        <v>2</v>
      </c>
      <c r="S90" s="7">
        <v>79.8</v>
      </c>
      <c r="T90" s="42">
        <f t="shared" si="45"/>
        <v>0.166666666666667</v>
      </c>
      <c r="U90" s="7">
        <f t="shared" si="58"/>
        <v>3.192</v>
      </c>
      <c r="V90" s="7">
        <v>41</v>
      </c>
      <c r="W90" s="7">
        <f>VLOOKUP(B:B,[6]Sheet2!$A$1:$B$65536,2,0)</f>
        <v>61</v>
      </c>
      <c r="X90" s="7">
        <f>VLOOKUP(B:B,[6]Sheet2!$A$1:$C$65536,3,0)</f>
        <v>1346.92</v>
      </c>
      <c r="Y90" s="42">
        <f t="shared" si="46"/>
        <v>1.48780487804878</v>
      </c>
      <c r="Z90" s="7">
        <f>X90*0.07</f>
        <v>94.2844</v>
      </c>
      <c r="AA90" s="7">
        <v>18</v>
      </c>
      <c r="AB90" s="7">
        <v>0</v>
      </c>
      <c r="AC90" s="7">
        <v>0</v>
      </c>
      <c r="AD90" s="7">
        <v>3</v>
      </c>
      <c r="AE90" s="7">
        <f t="shared" si="47"/>
        <v>3</v>
      </c>
      <c r="AF90" s="42">
        <f t="shared" si="48"/>
        <v>0.166666666666667</v>
      </c>
      <c r="AG90" s="7">
        <f>AC90*0.02</f>
        <v>0</v>
      </c>
      <c r="AH90" s="7">
        <v>16</v>
      </c>
      <c r="AI90" s="7">
        <v>19</v>
      </c>
      <c r="AJ90" s="7">
        <v>1256</v>
      </c>
      <c r="AK90" s="42">
        <f t="shared" si="50"/>
        <v>1.1875</v>
      </c>
      <c r="AL90" s="7">
        <f>AJ90*0.06</f>
        <v>75.36</v>
      </c>
      <c r="AM90" s="7">
        <v>13</v>
      </c>
      <c r="AN90" s="7">
        <v>6</v>
      </c>
      <c r="AO90" s="7">
        <v>4050</v>
      </c>
      <c r="AP90" s="7">
        <f t="shared" si="53"/>
        <v>675</v>
      </c>
      <c r="AQ90" s="7">
        <v>0</v>
      </c>
      <c r="AR90" s="42">
        <f t="shared" si="51"/>
        <v>0.461538461538462</v>
      </c>
      <c r="AS90" s="7">
        <f t="shared" si="61"/>
        <v>243</v>
      </c>
      <c r="AT90" s="7">
        <f>AN90*AP93*0.06</f>
        <v>243</v>
      </c>
      <c r="AU90" s="7">
        <f t="shared" si="52"/>
        <v>451</v>
      </c>
    </row>
    <row r="91" spans="1:47">
      <c r="A91" s="9">
        <v>90</v>
      </c>
      <c r="B91" s="9">
        <v>746</v>
      </c>
      <c r="C91" s="9" t="s">
        <v>287</v>
      </c>
      <c r="D91" s="9" t="s">
        <v>285</v>
      </c>
      <c r="E91" s="14">
        <v>48</v>
      </c>
      <c r="F91" s="14">
        <f t="shared" si="42"/>
        <v>48</v>
      </c>
      <c r="G91" s="14">
        <f>VLOOKUP(B:B,[5]Sheet3!$A$1:$B$65536,2,0)</f>
        <v>25</v>
      </c>
      <c r="H91" s="14">
        <v>23</v>
      </c>
      <c r="I91" s="14">
        <f>VLOOKUP(B:B,[5]Sheet4!$A$1:$C$65536,3,0)</f>
        <v>613.95</v>
      </c>
      <c r="J91" s="42">
        <f t="shared" si="43"/>
        <v>1</v>
      </c>
      <c r="K91" s="43">
        <f>I91*0.06</f>
        <v>36.837</v>
      </c>
      <c r="L91" s="7">
        <v>11</v>
      </c>
      <c r="M91" s="7">
        <v>2</v>
      </c>
      <c r="N91" s="7">
        <v>168</v>
      </c>
      <c r="O91" s="42">
        <f t="shared" si="44"/>
        <v>0.181818181818182</v>
      </c>
      <c r="P91" s="7">
        <f>N91*0.04</f>
        <v>6.72</v>
      </c>
      <c r="Q91" s="7">
        <v>19</v>
      </c>
      <c r="R91" s="7">
        <v>13</v>
      </c>
      <c r="S91" s="7">
        <v>466.83</v>
      </c>
      <c r="T91" s="42">
        <f t="shared" si="45"/>
        <v>0.684210526315789</v>
      </c>
      <c r="U91" s="7">
        <f t="shared" si="58"/>
        <v>18.6732</v>
      </c>
      <c r="V91" s="7">
        <v>74</v>
      </c>
      <c r="W91" s="7">
        <f>VLOOKUP(B:B,[6]Sheet2!$A$1:$B$65536,2,0)</f>
        <v>99</v>
      </c>
      <c r="X91" s="7">
        <f>VLOOKUP(B:B,[6]Sheet2!$A$1:$C$65536,3,0)</f>
        <v>2317.22</v>
      </c>
      <c r="Y91" s="42">
        <f t="shared" si="46"/>
        <v>1.33783783783784</v>
      </c>
      <c r="Z91" s="7">
        <f>X91*0.07</f>
        <v>162.2054</v>
      </c>
      <c r="AA91" s="7">
        <v>18</v>
      </c>
      <c r="AB91" s="7">
        <v>12</v>
      </c>
      <c r="AC91" s="7">
        <v>1056</v>
      </c>
      <c r="AD91" s="7">
        <v>9</v>
      </c>
      <c r="AE91" s="7">
        <f t="shared" si="47"/>
        <v>21</v>
      </c>
      <c r="AF91" s="42">
        <f t="shared" si="48"/>
        <v>1.16666666666667</v>
      </c>
      <c r="AG91" s="7">
        <f>AC91*0.03</f>
        <v>31.68</v>
      </c>
      <c r="AH91" s="7">
        <v>38</v>
      </c>
      <c r="AI91" s="7">
        <v>6</v>
      </c>
      <c r="AJ91" s="7">
        <v>392</v>
      </c>
      <c r="AK91" s="42">
        <f t="shared" si="50"/>
        <v>0.157894736842105</v>
      </c>
      <c r="AL91" s="7">
        <f>AJ91*0.04</f>
        <v>15.68</v>
      </c>
      <c r="AM91" s="7">
        <v>8</v>
      </c>
      <c r="AN91" s="7">
        <v>2</v>
      </c>
      <c r="AO91" s="7">
        <v>1350</v>
      </c>
      <c r="AP91" s="7">
        <f t="shared" si="53"/>
        <v>675</v>
      </c>
      <c r="AQ91" s="7">
        <v>0</v>
      </c>
      <c r="AR91" s="42">
        <f t="shared" si="51"/>
        <v>0.25</v>
      </c>
      <c r="AS91" s="7">
        <f t="shared" si="61"/>
        <v>81</v>
      </c>
      <c r="AT91" s="7">
        <f>AN91*AP94*0.06</f>
        <v>81</v>
      </c>
      <c r="AU91" s="7">
        <f t="shared" si="52"/>
        <v>353</v>
      </c>
    </row>
    <row r="92" spans="1:47">
      <c r="A92" s="9">
        <v>91</v>
      </c>
      <c r="B92" s="9">
        <v>720</v>
      </c>
      <c r="C92" s="9" t="s">
        <v>288</v>
      </c>
      <c r="D92" s="9" t="s">
        <v>285</v>
      </c>
      <c r="E92" s="14">
        <v>46</v>
      </c>
      <c r="F92" s="14">
        <f t="shared" si="42"/>
        <v>38</v>
      </c>
      <c r="G92" s="14">
        <f>VLOOKUP(B:B,[5]Sheet3!$A$1:$B$65536,2,0)</f>
        <v>33</v>
      </c>
      <c r="H92" s="14">
        <v>5</v>
      </c>
      <c r="I92" s="14">
        <f>VLOOKUP(B:B,[5]Sheet4!$A$1:$C$65536,3,0)</f>
        <v>162.95</v>
      </c>
      <c r="J92" s="42">
        <f t="shared" si="43"/>
        <v>0.826086956521739</v>
      </c>
      <c r="K92" s="7">
        <f>I92*0.04</f>
        <v>6.518</v>
      </c>
      <c r="L92" s="7">
        <v>8</v>
      </c>
      <c r="M92" s="7">
        <v>6</v>
      </c>
      <c r="N92" s="7">
        <v>552</v>
      </c>
      <c r="O92" s="42">
        <f t="shared" si="44"/>
        <v>0.75</v>
      </c>
      <c r="P92" s="7">
        <f>N92*0.04</f>
        <v>22.08</v>
      </c>
      <c r="Q92" s="7">
        <v>12</v>
      </c>
      <c r="R92" s="7">
        <v>2</v>
      </c>
      <c r="S92" s="7">
        <v>65.6</v>
      </c>
      <c r="T92" s="42">
        <f t="shared" si="45"/>
        <v>0.166666666666667</v>
      </c>
      <c r="U92" s="7">
        <f t="shared" si="58"/>
        <v>2.624</v>
      </c>
      <c r="V92" s="7">
        <v>59</v>
      </c>
      <c r="W92" s="7">
        <f>VLOOKUP(B:B,[6]Sheet2!$A$1:$B$65536,2,0)</f>
        <v>44</v>
      </c>
      <c r="X92" s="7">
        <f>VLOOKUP(B:B,[6]Sheet2!$A$1:$C$65536,3,0)</f>
        <v>969.9</v>
      </c>
      <c r="Y92" s="42">
        <f t="shared" si="46"/>
        <v>0.745762711864407</v>
      </c>
      <c r="Z92" s="7">
        <f>X92*0.05</f>
        <v>48.495</v>
      </c>
      <c r="AA92" s="7">
        <v>12</v>
      </c>
      <c r="AB92" s="7">
        <v>5</v>
      </c>
      <c r="AC92" s="7">
        <v>528</v>
      </c>
      <c r="AD92" s="7">
        <v>1</v>
      </c>
      <c r="AE92" s="7">
        <f t="shared" si="47"/>
        <v>6</v>
      </c>
      <c r="AF92" s="42">
        <f t="shared" si="48"/>
        <v>0.5</v>
      </c>
      <c r="AG92" s="7">
        <f>AC92*0.02</f>
        <v>10.56</v>
      </c>
      <c r="AH92" s="7">
        <v>20</v>
      </c>
      <c r="AI92" s="7">
        <v>20</v>
      </c>
      <c r="AJ92" s="7">
        <v>1332.01</v>
      </c>
      <c r="AK92" s="42">
        <f t="shared" si="50"/>
        <v>1</v>
      </c>
      <c r="AL92" s="7">
        <f>AJ92*0.06</f>
        <v>79.9206</v>
      </c>
      <c r="AM92" s="7">
        <v>8</v>
      </c>
      <c r="AN92" s="7">
        <v>2</v>
      </c>
      <c r="AO92" s="7">
        <v>1350</v>
      </c>
      <c r="AP92" s="7">
        <f t="shared" si="53"/>
        <v>675</v>
      </c>
      <c r="AQ92" s="7">
        <v>0</v>
      </c>
      <c r="AR92" s="42">
        <f t="shared" si="51"/>
        <v>0.25</v>
      </c>
      <c r="AS92" s="7">
        <f t="shared" si="61"/>
        <v>81</v>
      </c>
      <c r="AT92" s="50">
        <f t="shared" ref="AT92:AT97" si="63">AN92*AP92*0.06</f>
        <v>81</v>
      </c>
      <c r="AU92" s="7">
        <f t="shared" si="52"/>
        <v>251</v>
      </c>
    </row>
    <row r="93" spans="1:47">
      <c r="A93" s="9">
        <v>92</v>
      </c>
      <c r="B93" s="9">
        <v>717</v>
      </c>
      <c r="C93" s="9" t="s">
        <v>289</v>
      </c>
      <c r="D93" s="9" t="s">
        <v>285</v>
      </c>
      <c r="E93" s="14">
        <v>30</v>
      </c>
      <c r="F93" s="14">
        <f t="shared" si="42"/>
        <v>20</v>
      </c>
      <c r="G93" s="14">
        <f>VLOOKUP(B:B,[5]Sheet3!$A$1:$B$65536,2,0)</f>
        <v>13</v>
      </c>
      <c r="H93" s="14">
        <v>7</v>
      </c>
      <c r="I93" s="14">
        <f>VLOOKUP(B:B,[5]Sheet4!$A$1:$C$65536,3,0)</f>
        <v>169.44</v>
      </c>
      <c r="J93" s="42">
        <f t="shared" si="43"/>
        <v>0.666666666666667</v>
      </c>
      <c r="K93" s="7">
        <f>I93*0.04</f>
        <v>6.7776</v>
      </c>
      <c r="L93" s="7">
        <v>8</v>
      </c>
      <c r="M93" s="7">
        <v>4</v>
      </c>
      <c r="N93" s="7">
        <v>336</v>
      </c>
      <c r="O93" s="42">
        <f t="shared" si="44"/>
        <v>0.5</v>
      </c>
      <c r="P93" s="7">
        <f>N93*0.04</f>
        <v>13.44</v>
      </c>
      <c r="Q93" s="7">
        <v>12</v>
      </c>
      <c r="R93" s="7">
        <v>6</v>
      </c>
      <c r="S93" s="7">
        <v>198.8</v>
      </c>
      <c r="T93" s="42">
        <f t="shared" si="45"/>
        <v>0.5</v>
      </c>
      <c r="U93" s="7">
        <f t="shared" si="58"/>
        <v>7.952</v>
      </c>
      <c r="V93" s="7">
        <v>51</v>
      </c>
      <c r="W93" s="7">
        <f>VLOOKUP(B:B,[6]Sheet2!$A$1:$B$65536,2,0)</f>
        <v>78</v>
      </c>
      <c r="X93" s="7">
        <f>VLOOKUP(B:B,[6]Sheet2!$A$1:$C$65536,3,0)</f>
        <v>1610.01</v>
      </c>
      <c r="Y93" s="42">
        <f t="shared" si="46"/>
        <v>1.52941176470588</v>
      </c>
      <c r="Z93" s="7">
        <f>X93*0.07</f>
        <v>112.7007</v>
      </c>
      <c r="AA93" s="7">
        <v>18</v>
      </c>
      <c r="AB93" s="7">
        <v>0</v>
      </c>
      <c r="AC93" s="7">
        <v>0</v>
      </c>
      <c r="AD93" s="7">
        <v>1</v>
      </c>
      <c r="AE93" s="7">
        <f t="shared" si="47"/>
        <v>1</v>
      </c>
      <c r="AF93" s="42">
        <f t="shared" si="48"/>
        <v>0.0555555555555556</v>
      </c>
      <c r="AG93" s="7">
        <f>AC93*0.02</f>
        <v>0</v>
      </c>
      <c r="AH93" s="7">
        <v>20</v>
      </c>
      <c r="AI93" s="7">
        <v>12</v>
      </c>
      <c r="AJ93" s="7">
        <v>784</v>
      </c>
      <c r="AK93" s="42">
        <f t="shared" si="50"/>
        <v>0.6</v>
      </c>
      <c r="AL93" s="7">
        <f>AJ93*0.04</f>
        <v>31.36</v>
      </c>
      <c r="AM93" s="7">
        <v>6</v>
      </c>
      <c r="AN93" s="7">
        <v>2</v>
      </c>
      <c r="AO93" s="7">
        <v>1350</v>
      </c>
      <c r="AP93" s="7">
        <f t="shared" si="53"/>
        <v>675</v>
      </c>
      <c r="AQ93" s="7">
        <v>3</v>
      </c>
      <c r="AR93" s="42">
        <f t="shared" si="51"/>
        <v>0.833333333333333</v>
      </c>
      <c r="AS93" s="7">
        <f t="shared" si="61"/>
        <v>81</v>
      </c>
      <c r="AT93" s="50">
        <f t="shared" si="63"/>
        <v>81</v>
      </c>
      <c r="AU93" s="7">
        <f t="shared" si="52"/>
        <v>253</v>
      </c>
    </row>
    <row r="94" spans="1:47">
      <c r="A94" s="9">
        <v>93</v>
      </c>
      <c r="B94" s="9">
        <v>716</v>
      </c>
      <c r="C94" s="9" t="s">
        <v>290</v>
      </c>
      <c r="D94" s="9" t="s">
        <v>285</v>
      </c>
      <c r="E94" s="14">
        <v>89</v>
      </c>
      <c r="F94" s="14">
        <f t="shared" si="42"/>
        <v>54</v>
      </c>
      <c r="G94" s="14">
        <f>VLOOKUP(B:B,[5]Sheet3!$A$1:$B$65536,2,0)</f>
        <v>32</v>
      </c>
      <c r="H94" s="14">
        <v>22</v>
      </c>
      <c r="I94" s="14">
        <f>VLOOKUP(B:B,[5]Sheet4!$A$1:$C$65536,3,0)</f>
        <v>537.82</v>
      </c>
      <c r="J94" s="42">
        <f t="shared" si="43"/>
        <v>0.606741573033708</v>
      </c>
      <c r="K94" s="7">
        <f>I94*0.04</f>
        <v>21.5128</v>
      </c>
      <c r="L94" s="7">
        <v>8</v>
      </c>
      <c r="M94" s="7">
        <v>10</v>
      </c>
      <c r="N94" s="7">
        <v>840.02</v>
      </c>
      <c r="O94" s="42">
        <f t="shared" si="44"/>
        <v>1.25</v>
      </c>
      <c r="P94" s="7">
        <f>N94*0.06</f>
        <v>50.4012</v>
      </c>
      <c r="Q94" s="7">
        <v>14</v>
      </c>
      <c r="R94" s="7">
        <v>7</v>
      </c>
      <c r="S94" s="7">
        <v>239.4</v>
      </c>
      <c r="T94" s="42">
        <f t="shared" si="45"/>
        <v>0.5</v>
      </c>
      <c r="U94" s="7">
        <f t="shared" si="58"/>
        <v>9.576</v>
      </c>
      <c r="V94" s="7">
        <v>50</v>
      </c>
      <c r="W94" s="7">
        <f>VLOOKUP(B:B,[6]Sheet2!$A$1:$B$65536,2,0)</f>
        <v>138</v>
      </c>
      <c r="X94" s="7">
        <f>VLOOKUP(B:B,[6]Sheet2!$A$1:$C$65536,3,0)</f>
        <v>3044.95</v>
      </c>
      <c r="Y94" s="42">
        <f t="shared" si="46"/>
        <v>2.76</v>
      </c>
      <c r="Z94" s="7">
        <f>X94*0.07</f>
        <v>213.1465</v>
      </c>
      <c r="AA94" s="7">
        <v>18</v>
      </c>
      <c r="AB94" s="7">
        <v>1</v>
      </c>
      <c r="AC94" s="7">
        <v>132</v>
      </c>
      <c r="AD94" s="7">
        <v>2</v>
      </c>
      <c r="AE94" s="7">
        <f t="shared" si="47"/>
        <v>3</v>
      </c>
      <c r="AF94" s="42">
        <f t="shared" si="48"/>
        <v>0.166666666666667</v>
      </c>
      <c r="AG94" s="7">
        <f>AC94*0.02</f>
        <v>2.64</v>
      </c>
      <c r="AH94" s="7">
        <v>16</v>
      </c>
      <c r="AI94" s="7">
        <v>25</v>
      </c>
      <c r="AJ94" s="7">
        <v>1663</v>
      </c>
      <c r="AK94" s="42">
        <f t="shared" si="50"/>
        <v>1.5625</v>
      </c>
      <c r="AL94" s="7">
        <f>AJ94*0.06</f>
        <v>99.78</v>
      </c>
      <c r="AM94" s="7">
        <v>15</v>
      </c>
      <c r="AN94" s="7">
        <v>4</v>
      </c>
      <c r="AO94" s="7">
        <v>2700</v>
      </c>
      <c r="AP94" s="7">
        <f t="shared" si="53"/>
        <v>675</v>
      </c>
      <c r="AQ94" s="7">
        <v>0</v>
      </c>
      <c r="AR94" s="42">
        <f t="shared" si="51"/>
        <v>0.266666666666667</v>
      </c>
      <c r="AS94" s="7">
        <f t="shared" si="61"/>
        <v>162</v>
      </c>
      <c r="AT94" s="50">
        <f t="shared" si="63"/>
        <v>162</v>
      </c>
      <c r="AU94" s="7">
        <f t="shared" si="52"/>
        <v>559</v>
      </c>
    </row>
    <row r="95" spans="1:47">
      <c r="A95" s="9">
        <v>94</v>
      </c>
      <c r="B95" s="9">
        <v>594</v>
      </c>
      <c r="C95" s="9" t="s">
        <v>291</v>
      </c>
      <c r="D95" s="9" t="s">
        <v>285</v>
      </c>
      <c r="E95" s="14">
        <v>20</v>
      </c>
      <c r="F95" s="14">
        <f t="shared" si="42"/>
        <v>27</v>
      </c>
      <c r="G95" s="14">
        <f>VLOOKUP(B:B,[5]Sheet3!$A$1:$B$65536,2,0)</f>
        <v>24</v>
      </c>
      <c r="H95" s="14">
        <v>3</v>
      </c>
      <c r="I95" s="14">
        <f>VLOOKUP(B:B,[5]Sheet4!$A$1:$C$65536,3,0)</f>
        <v>111</v>
      </c>
      <c r="J95" s="42">
        <f t="shared" si="43"/>
        <v>1.35</v>
      </c>
      <c r="K95" s="43">
        <f>I95*0.06</f>
        <v>6.66</v>
      </c>
      <c r="L95" s="7">
        <v>5</v>
      </c>
      <c r="M95" s="7">
        <v>4</v>
      </c>
      <c r="N95" s="7">
        <v>336.02</v>
      </c>
      <c r="O95" s="42">
        <f t="shared" si="44"/>
        <v>0.8</v>
      </c>
      <c r="P95" s="7">
        <f>N95*0.04</f>
        <v>13.4408</v>
      </c>
      <c r="Q95" s="7">
        <v>10</v>
      </c>
      <c r="R95" s="7">
        <v>0</v>
      </c>
      <c r="S95" s="7">
        <v>0</v>
      </c>
      <c r="T95" s="42">
        <f t="shared" si="45"/>
        <v>0</v>
      </c>
      <c r="U95" s="7">
        <f t="shared" si="58"/>
        <v>0</v>
      </c>
      <c r="V95" s="7">
        <v>43</v>
      </c>
      <c r="W95" s="7">
        <f>VLOOKUP(B:B,[6]Sheet2!$A$1:$B$65536,2,0)</f>
        <v>31</v>
      </c>
      <c r="X95" s="7">
        <f>VLOOKUP(B:B,[6]Sheet2!$A$1:$C$65536,3,0)</f>
        <v>694.43</v>
      </c>
      <c r="Y95" s="42">
        <f t="shared" si="46"/>
        <v>0.720930232558139</v>
      </c>
      <c r="Z95" s="7">
        <f>X95*0.05</f>
        <v>34.7215</v>
      </c>
      <c r="AA95" s="7">
        <v>12</v>
      </c>
      <c r="AB95" s="7">
        <v>3</v>
      </c>
      <c r="AC95" s="7">
        <v>264</v>
      </c>
      <c r="AD95" s="7">
        <v>6</v>
      </c>
      <c r="AE95" s="7">
        <f t="shared" si="47"/>
        <v>9</v>
      </c>
      <c r="AF95" s="42">
        <f t="shared" si="48"/>
        <v>0.75</v>
      </c>
      <c r="AG95" s="7">
        <f>AC95*0.02</f>
        <v>5.28</v>
      </c>
      <c r="AH95" s="7">
        <v>48</v>
      </c>
      <c r="AI95" s="7">
        <v>34</v>
      </c>
      <c r="AJ95" s="7">
        <v>2231.44</v>
      </c>
      <c r="AK95" s="42">
        <f t="shared" si="50"/>
        <v>0.708333333333333</v>
      </c>
      <c r="AL95" s="7">
        <f>AJ95*0.04</f>
        <v>89.2576</v>
      </c>
      <c r="AM95" s="7">
        <v>2</v>
      </c>
      <c r="AN95" s="7">
        <v>0</v>
      </c>
      <c r="AO95" s="7">
        <v>0</v>
      </c>
      <c r="AP95" s="7">
        <v>0</v>
      </c>
      <c r="AQ95" s="7">
        <v>0</v>
      </c>
      <c r="AR95" s="42">
        <f t="shared" si="51"/>
        <v>0</v>
      </c>
      <c r="AS95" s="7">
        <f t="shared" si="61"/>
        <v>0</v>
      </c>
      <c r="AT95" s="50">
        <f t="shared" si="63"/>
        <v>0</v>
      </c>
      <c r="AU95" s="7">
        <f t="shared" si="52"/>
        <v>149</v>
      </c>
    </row>
    <row r="96" spans="1:47">
      <c r="A96" s="9">
        <v>95</v>
      </c>
      <c r="B96" s="9">
        <v>549</v>
      </c>
      <c r="C96" s="9" t="s">
        <v>292</v>
      </c>
      <c r="D96" s="9" t="s">
        <v>285</v>
      </c>
      <c r="E96" s="14">
        <v>44</v>
      </c>
      <c r="F96" s="14">
        <f t="shared" si="42"/>
        <v>26</v>
      </c>
      <c r="G96" s="14">
        <f>VLOOKUP(B:B,[5]Sheet3!$A$1:$B$65536,2,0)</f>
        <v>15</v>
      </c>
      <c r="H96" s="14">
        <v>11</v>
      </c>
      <c r="I96" s="14">
        <f>VLOOKUP(B:B,[5]Sheet4!$A$1:$C$65536,3,0)</f>
        <v>275.8</v>
      </c>
      <c r="J96" s="42">
        <f t="shared" si="43"/>
        <v>0.590909090909091</v>
      </c>
      <c r="K96" s="7">
        <f>I96*0.04</f>
        <v>11.032</v>
      </c>
      <c r="L96" s="7">
        <v>8</v>
      </c>
      <c r="M96" s="7">
        <v>2</v>
      </c>
      <c r="N96" s="7">
        <v>168.01</v>
      </c>
      <c r="O96" s="42">
        <f t="shared" si="44"/>
        <v>0.25</v>
      </c>
      <c r="P96" s="7">
        <f>N96*0.04</f>
        <v>6.7204</v>
      </c>
      <c r="Q96" s="7">
        <v>12</v>
      </c>
      <c r="R96" s="7">
        <v>8</v>
      </c>
      <c r="S96" s="7">
        <v>297</v>
      </c>
      <c r="T96" s="42">
        <f t="shared" si="45"/>
        <v>0.666666666666667</v>
      </c>
      <c r="U96" s="7">
        <f t="shared" si="58"/>
        <v>11.88</v>
      </c>
      <c r="V96" s="7">
        <v>47</v>
      </c>
      <c r="W96" s="7">
        <f>VLOOKUP(B:B,[6]Sheet2!$A$1:$B$65536,2,0)</f>
        <v>46</v>
      </c>
      <c r="X96" s="7">
        <f>VLOOKUP(B:B,[6]Sheet2!$A$1:$C$65536,3,0)</f>
        <v>1038.61</v>
      </c>
      <c r="Y96" s="42">
        <f t="shared" si="46"/>
        <v>0.978723404255319</v>
      </c>
      <c r="Z96" s="7">
        <f>X96*0.05</f>
        <v>51.9305</v>
      </c>
      <c r="AA96" s="7">
        <v>18</v>
      </c>
      <c r="AB96" s="7">
        <v>0</v>
      </c>
      <c r="AC96" s="7">
        <v>0</v>
      </c>
      <c r="AD96" s="7">
        <v>20</v>
      </c>
      <c r="AE96" s="7">
        <f t="shared" si="47"/>
        <v>20</v>
      </c>
      <c r="AF96" s="42">
        <f t="shared" si="48"/>
        <v>1.11111111111111</v>
      </c>
      <c r="AG96" s="7">
        <f>AC96*0.03</f>
        <v>0</v>
      </c>
      <c r="AH96" s="7">
        <v>18</v>
      </c>
      <c r="AI96" s="7">
        <v>23</v>
      </c>
      <c r="AJ96" s="7">
        <v>1550.03</v>
      </c>
      <c r="AK96" s="42">
        <f t="shared" si="50"/>
        <v>1.27777777777778</v>
      </c>
      <c r="AL96" s="7">
        <f>AJ96*0.06</f>
        <v>93.0018</v>
      </c>
      <c r="AM96" s="7">
        <v>2</v>
      </c>
      <c r="AN96" s="7">
        <v>0</v>
      </c>
      <c r="AO96" s="7">
        <v>0</v>
      </c>
      <c r="AP96" s="7">
        <v>0</v>
      </c>
      <c r="AQ96" s="7">
        <v>0</v>
      </c>
      <c r="AR96" s="42">
        <f t="shared" si="51"/>
        <v>0</v>
      </c>
      <c r="AS96" s="7">
        <f t="shared" si="61"/>
        <v>0</v>
      </c>
      <c r="AT96" s="50">
        <f t="shared" si="63"/>
        <v>0</v>
      </c>
      <c r="AU96" s="7">
        <f t="shared" si="52"/>
        <v>175</v>
      </c>
    </row>
    <row r="97" spans="1:47">
      <c r="A97" s="9">
        <v>96</v>
      </c>
      <c r="B97" s="9">
        <v>539</v>
      </c>
      <c r="C97" s="9" t="s">
        <v>293</v>
      </c>
      <c r="D97" s="9" t="s">
        <v>285</v>
      </c>
      <c r="E97" s="14">
        <v>25</v>
      </c>
      <c r="F97" s="14">
        <f t="shared" si="42"/>
        <v>16</v>
      </c>
      <c r="G97" s="14">
        <f>VLOOKUP(B:B,[5]Sheet3!$A$1:$B$65536,2,0)</f>
        <v>12</v>
      </c>
      <c r="H97" s="14">
        <v>4</v>
      </c>
      <c r="I97" s="14">
        <f>VLOOKUP(B:B,[5]Sheet4!$A$1:$C$65536,3,0)</f>
        <v>124</v>
      </c>
      <c r="J97" s="42">
        <f t="shared" si="43"/>
        <v>0.64</v>
      </c>
      <c r="K97" s="7">
        <f>I97*0.04</f>
        <v>4.96</v>
      </c>
      <c r="L97" s="7">
        <v>8</v>
      </c>
      <c r="M97" s="7">
        <v>1</v>
      </c>
      <c r="N97" s="7">
        <v>168</v>
      </c>
      <c r="O97" s="42">
        <f t="shared" si="44"/>
        <v>0.125</v>
      </c>
      <c r="P97" s="7">
        <f>N97*0.04</f>
        <v>6.72</v>
      </c>
      <c r="Q97" s="7">
        <v>12</v>
      </c>
      <c r="R97" s="7">
        <v>1</v>
      </c>
      <c r="S97" s="7">
        <v>19.9</v>
      </c>
      <c r="T97" s="42">
        <f t="shared" si="45"/>
        <v>0.0833333333333333</v>
      </c>
      <c r="U97" s="7">
        <f t="shared" si="58"/>
        <v>0.796</v>
      </c>
      <c r="V97" s="7">
        <v>57</v>
      </c>
      <c r="W97" s="7">
        <f>VLOOKUP(B:B,[6]Sheet2!$A$1:$B$65536,2,0)</f>
        <v>53</v>
      </c>
      <c r="X97" s="7">
        <f>VLOOKUP(B:B,[6]Sheet2!$A$1:$C$65536,3,0)</f>
        <v>1212.65</v>
      </c>
      <c r="Y97" s="42">
        <f t="shared" si="46"/>
        <v>0.929824561403509</v>
      </c>
      <c r="Z97" s="7">
        <f>X97*0.05</f>
        <v>60.6325</v>
      </c>
      <c r="AA97" s="7">
        <v>18</v>
      </c>
      <c r="AB97" s="7">
        <v>0</v>
      </c>
      <c r="AC97" s="7">
        <v>0</v>
      </c>
      <c r="AD97" s="7">
        <v>2</v>
      </c>
      <c r="AE97" s="7">
        <f t="shared" si="47"/>
        <v>2</v>
      </c>
      <c r="AF97" s="42">
        <f t="shared" si="48"/>
        <v>0.111111111111111</v>
      </c>
      <c r="AG97" s="7">
        <f>AC97*0.02</f>
        <v>0</v>
      </c>
      <c r="AH97" s="7">
        <v>38</v>
      </c>
      <c r="AI97" s="7">
        <v>16</v>
      </c>
      <c r="AJ97" s="7">
        <v>1122</v>
      </c>
      <c r="AK97" s="42">
        <f t="shared" si="50"/>
        <v>0.421052631578947</v>
      </c>
      <c r="AL97" s="7">
        <f t="shared" ref="AL97:AL103" si="64">AJ97*0.04</f>
        <v>44.88</v>
      </c>
      <c r="AM97" s="7">
        <v>2</v>
      </c>
      <c r="AN97" s="7">
        <v>0</v>
      </c>
      <c r="AO97" s="7">
        <v>0</v>
      </c>
      <c r="AP97" s="7">
        <v>0</v>
      </c>
      <c r="AQ97" s="7">
        <v>0</v>
      </c>
      <c r="AR97" s="42">
        <f t="shared" si="51"/>
        <v>0</v>
      </c>
      <c r="AS97" s="7">
        <f t="shared" si="61"/>
        <v>0</v>
      </c>
      <c r="AT97" s="50">
        <f t="shared" si="63"/>
        <v>0</v>
      </c>
      <c r="AU97" s="7">
        <f t="shared" si="52"/>
        <v>118</v>
      </c>
    </row>
    <row r="98" spans="1:47">
      <c r="A98" s="9">
        <v>97</v>
      </c>
      <c r="B98" s="9">
        <v>104838</v>
      </c>
      <c r="C98" s="9" t="s">
        <v>294</v>
      </c>
      <c r="D98" s="9" t="s">
        <v>295</v>
      </c>
      <c r="E98" s="14">
        <v>20</v>
      </c>
      <c r="F98" s="14">
        <f t="shared" si="42"/>
        <v>19</v>
      </c>
      <c r="G98" s="14">
        <f>VLOOKUP(B:B,[5]Sheet3!$A$1:$B$65536,2,0)</f>
        <v>8</v>
      </c>
      <c r="H98" s="14">
        <v>11</v>
      </c>
      <c r="I98" s="14">
        <f>VLOOKUP(B:B,[5]Sheet4!$A$1:$C$65536,3,0)</f>
        <v>204.4</v>
      </c>
      <c r="J98" s="42">
        <f t="shared" si="43"/>
        <v>0.95</v>
      </c>
      <c r="K98" s="7">
        <f>I98*0.04</f>
        <v>8.176</v>
      </c>
      <c r="L98" s="7">
        <v>5</v>
      </c>
      <c r="M98" s="7">
        <v>2</v>
      </c>
      <c r="N98" s="7">
        <v>168</v>
      </c>
      <c r="O98" s="42">
        <f t="shared" si="44"/>
        <v>0.4</v>
      </c>
      <c r="P98" s="7">
        <f>N98*0.04</f>
        <v>6.72</v>
      </c>
      <c r="Q98" s="7">
        <v>10</v>
      </c>
      <c r="R98" s="7">
        <v>7</v>
      </c>
      <c r="S98" s="7">
        <v>296.8</v>
      </c>
      <c r="T98" s="42">
        <f t="shared" si="45"/>
        <v>0.7</v>
      </c>
      <c r="U98" s="7">
        <f t="shared" si="58"/>
        <v>11.872</v>
      </c>
      <c r="V98" s="7">
        <v>27</v>
      </c>
      <c r="W98" s="7">
        <f>VLOOKUP(B:B,[6]Sheet2!$A$1:$B$65536,2,0)</f>
        <v>76</v>
      </c>
      <c r="X98" s="7">
        <f>VLOOKUP(B:B,[6]Sheet2!$A$1:$C$65536,3,0)</f>
        <v>1710.38</v>
      </c>
      <c r="Y98" s="42">
        <f t="shared" si="46"/>
        <v>2.81481481481481</v>
      </c>
      <c r="Z98" s="7">
        <f t="shared" ref="Z98:Z104" si="65">X98*0.07</f>
        <v>119.7266</v>
      </c>
      <c r="AA98" s="7">
        <v>12</v>
      </c>
      <c r="AB98" s="7">
        <v>0</v>
      </c>
      <c r="AC98" s="7">
        <v>0</v>
      </c>
      <c r="AD98" s="7">
        <v>1</v>
      </c>
      <c r="AE98" s="7">
        <f t="shared" si="47"/>
        <v>1</v>
      </c>
      <c r="AF98" s="42">
        <f t="shared" si="48"/>
        <v>0.0833333333333333</v>
      </c>
      <c r="AG98" s="7">
        <f>AC98*0.02</f>
        <v>0</v>
      </c>
      <c r="AH98" s="7">
        <v>29</v>
      </c>
      <c r="AI98" s="7">
        <v>1</v>
      </c>
      <c r="AJ98" s="7">
        <v>98</v>
      </c>
      <c r="AK98" s="42">
        <f t="shared" si="50"/>
        <v>0.0344827586206897</v>
      </c>
      <c r="AL98" s="7">
        <f t="shared" si="64"/>
        <v>3.92</v>
      </c>
      <c r="AM98" s="7">
        <v>4</v>
      </c>
      <c r="AN98" s="7">
        <v>10</v>
      </c>
      <c r="AO98" s="7">
        <v>5975</v>
      </c>
      <c r="AP98" s="7">
        <f t="shared" si="53"/>
        <v>597.5</v>
      </c>
      <c r="AQ98" s="7">
        <v>0</v>
      </c>
      <c r="AR98" s="42">
        <f t="shared" si="51"/>
        <v>2.5</v>
      </c>
      <c r="AS98" s="51">
        <f>AP98*AN98*0.06+AP98*(AN98-AM98)*0.02</f>
        <v>430.2</v>
      </c>
      <c r="AT98" s="51">
        <f>AM98*AP98*0.06+(AN98-AM98)*AP98*0.08</f>
        <v>430.2</v>
      </c>
      <c r="AU98" s="7">
        <f t="shared" si="52"/>
        <v>581</v>
      </c>
    </row>
    <row r="99" spans="1:47">
      <c r="A99" s="9">
        <v>98</v>
      </c>
      <c r="B99" s="9">
        <v>104533</v>
      </c>
      <c r="C99" s="9" t="s">
        <v>296</v>
      </c>
      <c r="D99" s="9" t="s">
        <v>295</v>
      </c>
      <c r="E99" s="14">
        <v>20</v>
      </c>
      <c r="F99" s="14">
        <f t="shared" ref="F99:F115" si="66">G99+H99</f>
        <v>24</v>
      </c>
      <c r="G99" s="14">
        <f>VLOOKUP(B:B,[5]Sheet3!$A$1:$B$65536,2,0)</f>
        <v>11</v>
      </c>
      <c r="H99" s="14">
        <v>13</v>
      </c>
      <c r="I99" s="14">
        <f>VLOOKUP(B:B,[5]Sheet4!$A$1:$C$65536,3,0)</f>
        <v>223.95</v>
      </c>
      <c r="J99" s="42">
        <f t="shared" ref="J99:J115" si="67">F99/E99</f>
        <v>1.2</v>
      </c>
      <c r="K99" s="43">
        <f>I99*0.06</f>
        <v>13.437</v>
      </c>
      <c r="L99" s="7">
        <v>7</v>
      </c>
      <c r="M99" s="7">
        <v>10</v>
      </c>
      <c r="N99" s="7">
        <v>840.05</v>
      </c>
      <c r="O99" s="42">
        <f t="shared" ref="O99:O115" si="68">M99/L99</f>
        <v>1.42857142857143</v>
      </c>
      <c r="P99" s="7">
        <f>N99*0.06</f>
        <v>50.403</v>
      </c>
      <c r="Q99" s="7">
        <v>10</v>
      </c>
      <c r="R99" s="7">
        <v>2</v>
      </c>
      <c r="S99" s="7">
        <v>67.82</v>
      </c>
      <c r="T99" s="42">
        <f t="shared" ref="T99:T115" si="69">R99/Q99</f>
        <v>0.2</v>
      </c>
      <c r="U99" s="7">
        <f t="shared" si="58"/>
        <v>2.7128</v>
      </c>
      <c r="V99" s="7">
        <v>48</v>
      </c>
      <c r="W99" s="7">
        <f>VLOOKUP(B:B,[6]Sheet2!$A$1:$B$65536,2,0)</f>
        <v>55</v>
      </c>
      <c r="X99" s="7">
        <f>VLOOKUP(B:B,[6]Sheet2!$A$1:$C$65536,3,0)</f>
        <v>1129.48</v>
      </c>
      <c r="Y99" s="42">
        <f t="shared" ref="Y99:Y115" si="70">W99/V99</f>
        <v>1.14583333333333</v>
      </c>
      <c r="Z99" s="7">
        <f t="shared" si="65"/>
        <v>79.0636</v>
      </c>
      <c r="AA99" s="7">
        <v>12</v>
      </c>
      <c r="AB99" s="7">
        <v>9</v>
      </c>
      <c r="AC99" s="7">
        <v>792</v>
      </c>
      <c r="AD99" s="7">
        <v>0</v>
      </c>
      <c r="AE99" s="7">
        <f t="shared" ref="AE99:AE115" si="71">AB99+AD99</f>
        <v>9</v>
      </c>
      <c r="AF99" s="42">
        <f t="shared" ref="AF99:AF115" si="72">AE99/AA99</f>
        <v>0.75</v>
      </c>
      <c r="AG99" s="7">
        <f>AC99*0.02</f>
        <v>15.84</v>
      </c>
      <c r="AH99" s="7">
        <v>15</v>
      </c>
      <c r="AI99" s="7">
        <v>5</v>
      </c>
      <c r="AJ99" s="7">
        <v>356.41</v>
      </c>
      <c r="AK99" s="42">
        <f t="shared" ref="AK99:AK115" si="73">AI99/AH99</f>
        <v>0.333333333333333</v>
      </c>
      <c r="AL99" s="7">
        <f t="shared" si="64"/>
        <v>14.2564</v>
      </c>
      <c r="AM99" s="7">
        <v>4</v>
      </c>
      <c r="AN99" s="7">
        <v>1</v>
      </c>
      <c r="AO99" s="7">
        <v>675</v>
      </c>
      <c r="AP99" s="7">
        <f t="shared" ref="AP99:AP115" si="74">AO99/AN99</f>
        <v>675</v>
      </c>
      <c r="AQ99" s="7">
        <v>0</v>
      </c>
      <c r="AR99" s="42">
        <f t="shared" ref="AR99:AR115" si="75">(AN99+AQ99)/AM99</f>
        <v>0.25</v>
      </c>
      <c r="AS99" s="7">
        <f>AN99*AP99*0.06</f>
        <v>40.5</v>
      </c>
      <c r="AT99" s="50">
        <f>AN99*AP99*0.06</f>
        <v>40.5</v>
      </c>
      <c r="AU99" s="7">
        <f t="shared" ref="AU99:AU114" si="76">ROUND(K99+P99+U99+Z99+AG99+AL99+AT99,0)</f>
        <v>216</v>
      </c>
    </row>
    <row r="100" spans="1:47">
      <c r="A100" s="9">
        <v>99</v>
      </c>
      <c r="B100" s="9">
        <v>104428</v>
      </c>
      <c r="C100" s="9" t="s">
        <v>297</v>
      </c>
      <c r="D100" s="9" t="s">
        <v>295</v>
      </c>
      <c r="E100" s="14">
        <v>39</v>
      </c>
      <c r="F100" s="14">
        <f t="shared" si="66"/>
        <v>31</v>
      </c>
      <c r="G100" s="14">
        <f>VLOOKUP(B:B,[5]Sheet3!$A$1:$B$65536,2,0)</f>
        <v>24</v>
      </c>
      <c r="H100" s="14">
        <v>7</v>
      </c>
      <c r="I100" s="14">
        <f>VLOOKUP(B:B,[5]Sheet4!$A$1:$C$65536,3,0)</f>
        <v>150.5</v>
      </c>
      <c r="J100" s="42">
        <f t="shared" si="67"/>
        <v>0.794871794871795</v>
      </c>
      <c r="K100" s="7">
        <f>I100*0.04</f>
        <v>6.02</v>
      </c>
      <c r="L100" s="7">
        <v>8</v>
      </c>
      <c r="M100" s="7">
        <v>12</v>
      </c>
      <c r="N100" s="7">
        <v>1008.02</v>
      </c>
      <c r="O100" s="42">
        <f t="shared" si="68"/>
        <v>1.5</v>
      </c>
      <c r="P100" s="7">
        <f>N100*0.06</f>
        <v>60.4812</v>
      </c>
      <c r="Q100" s="7">
        <v>14</v>
      </c>
      <c r="R100" s="7">
        <v>0</v>
      </c>
      <c r="S100" s="7">
        <v>0</v>
      </c>
      <c r="T100" s="42">
        <f t="shared" si="69"/>
        <v>0</v>
      </c>
      <c r="U100" s="7">
        <f t="shared" si="58"/>
        <v>0</v>
      </c>
      <c r="V100" s="7">
        <v>27</v>
      </c>
      <c r="W100" s="7">
        <f>VLOOKUP(B:B,[6]Sheet2!$A$1:$B$65536,2,0)</f>
        <v>45</v>
      </c>
      <c r="X100" s="7">
        <f>VLOOKUP(B:B,[6]Sheet2!$A$1:$C$65536,3,0)</f>
        <v>1051.06</v>
      </c>
      <c r="Y100" s="42">
        <f t="shared" si="70"/>
        <v>1.66666666666667</v>
      </c>
      <c r="Z100" s="7">
        <f t="shared" si="65"/>
        <v>73.5742</v>
      </c>
      <c r="AA100" s="7">
        <v>12</v>
      </c>
      <c r="AB100" s="7">
        <v>6</v>
      </c>
      <c r="AC100" s="7">
        <v>528</v>
      </c>
      <c r="AD100" s="7">
        <v>14</v>
      </c>
      <c r="AE100" s="7">
        <f t="shared" si="71"/>
        <v>20</v>
      </c>
      <c r="AF100" s="42">
        <f t="shared" si="72"/>
        <v>1.66666666666667</v>
      </c>
      <c r="AG100" s="7">
        <f>AC100*0.03</f>
        <v>15.84</v>
      </c>
      <c r="AH100" s="7">
        <v>22</v>
      </c>
      <c r="AI100" s="7">
        <v>19</v>
      </c>
      <c r="AJ100" s="7">
        <v>1300</v>
      </c>
      <c r="AK100" s="42">
        <f t="shared" si="73"/>
        <v>0.863636363636364</v>
      </c>
      <c r="AL100" s="7">
        <f t="shared" si="64"/>
        <v>52</v>
      </c>
      <c r="AM100" s="7">
        <v>2</v>
      </c>
      <c r="AN100" s="7">
        <v>2</v>
      </c>
      <c r="AO100" s="7">
        <v>1350</v>
      </c>
      <c r="AP100" s="7">
        <f t="shared" si="74"/>
        <v>675</v>
      </c>
      <c r="AQ100" s="7">
        <v>0</v>
      </c>
      <c r="AR100" s="42">
        <f t="shared" si="75"/>
        <v>1</v>
      </c>
      <c r="AS100" s="51">
        <f>AP100*AN100*0.06+AP100*(AN100-AM100)*0.02</f>
        <v>81</v>
      </c>
      <c r="AT100" s="51">
        <f>AM100*AP100*0.06+(AN100-AM100)*AP100*0.08</f>
        <v>81</v>
      </c>
      <c r="AU100" s="7">
        <f t="shared" si="76"/>
        <v>289</v>
      </c>
    </row>
    <row r="101" spans="1:47">
      <c r="A101" s="9">
        <v>100</v>
      </c>
      <c r="B101" s="9">
        <v>101453</v>
      </c>
      <c r="C101" s="9" t="s">
        <v>298</v>
      </c>
      <c r="D101" s="9" t="s">
        <v>295</v>
      </c>
      <c r="E101" s="14">
        <v>35</v>
      </c>
      <c r="F101" s="14">
        <f t="shared" si="66"/>
        <v>30</v>
      </c>
      <c r="G101" s="14">
        <f>VLOOKUP(B:B,[5]Sheet3!$A$1:$B$65536,2,0)</f>
        <v>10</v>
      </c>
      <c r="H101" s="14">
        <v>20</v>
      </c>
      <c r="I101" s="14">
        <f>VLOOKUP(B:B,[5]Sheet4!$A$1:$C$65536,3,0)</f>
        <v>556.66</v>
      </c>
      <c r="J101" s="42">
        <f t="shared" si="67"/>
        <v>0.857142857142857</v>
      </c>
      <c r="K101" s="7">
        <f>I101*0.04</f>
        <v>22.2664</v>
      </c>
      <c r="L101" s="7">
        <v>8</v>
      </c>
      <c r="M101" s="7">
        <v>5</v>
      </c>
      <c r="N101" s="7">
        <v>498.51</v>
      </c>
      <c r="O101" s="42">
        <f t="shared" si="68"/>
        <v>0.625</v>
      </c>
      <c r="P101" s="7">
        <f>N101*0.04</f>
        <v>19.9404</v>
      </c>
      <c r="Q101" s="7">
        <v>14</v>
      </c>
      <c r="R101" s="7">
        <v>2</v>
      </c>
      <c r="S101" s="7">
        <v>79.8</v>
      </c>
      <c r="T101" s="42">
        <f t="shared" si="69"/>
        <v>0.142857142857143</v>
      </c>
      <c r="U101" s="7">
        <f t="shared" si="58"/>
        <v>3.192</v>
      </c>
      <c r="V101" s="7">
        <v>77</v>
      </c>
      <c r="W101" s="7">
        <f>VLOOKUP(B:B,[6]Sheet2!$A$1:$B$65536,2,0)</f>
        <v>125</v>
      </c>
      <c r="X101" s="7">
        <f>VLOOKUP(B:B,[6]Sheet2!$A$1:$C$65536,3,0)</f>
        <v>2932.23</v>
      </c>
      <c r="Y101" s="42">
        <f t="shared" si="70"/>
        <v>1.62337662337662</v>
      </c>
      <c r="Z101" s="7">
        <f t="shared" si="65"/>
        <v>205.2561</v>
      </c>
      <c r="AA101" s="7">
        <v>39</v>
      </c>
      <c r="AB101" s="7">
        <v>9</v>
      </c>
      <c r="AC101" s="7">
        <v>924</v>
      </c>
      <c r="AD101" s="7">
        <v>15</v>
      </c>
      <c r="AE101" s="7">
        <f t="shared" si="71"/>
        <v>24</v>
      </c>
      <c r="AF101" s="42">
        <f t="shared" si="72"/>
        <v>0.615384615384615</v>
      </c>
      <c r="AG101" s="7">
        <f t="shared" ref="AG101:AG106" si="77">AC101*0.02</f>
        <v>18.48</v>
      </c>
      <c r="AH101" s="7">
        <v>16</v>
      </c>
      <c r="AI101" s="7">
        <v>6</v>
      </c>
      <c r="AJ101" s="7">
        <v>306</v>
      </c>
      <c r="AK101" s="42">
        <f t="shared" si="73"/>
        <v>0.375</v>
      </c>
      <c r="AL101" s="7">
        <f t="shared" si="64"/>
        <v>12.24</v>
      </c>
      <c r="AM101" s="7">
        <v>8</v>
      </c>
      <c r="AN101" s="7">
        <v>9</v>
      </c>
      <c r="AO101" s="7">
        <v>6075</v>
      </c>
      <c r="AP101" s="7">
        <f t="shared" si="74"/>
        <v>675</v>
      </c>
      <c r="AQ101" s="7">
        <v>0</v>
      </c>
      <c r="AR101" s="42">
        <f t="shared" si="75"/>
        <v>1.125</v>
      </c>
      <c r="AS101" s="51">
        <f>AP101*AN101*0.06+AP101*(AN101-AM101)*0.02</f>
        <v>378</v>
      </c>
      <c r="AT101" s="51">
        <f>AM101*AP101*0.06+(AN101-AM101)*AP101*0.08</f>
        <v>378</v>
      </c>
      <c r="AU101" s="7">
        <f t="shared" si="76"/>
        <v>659</v>
      </c>
    </row>
    <row r="102" spans="1:47">
      <c r="A102" s="9">
        <v>101</v>
      </c>
      <c r="B102" s="9">
        <v>754</v>
      </c>
      <c r="C102" s="9" t="s">
        <v>299</v>
      </c>
      <c r="D102" s="9" t="s">
        <v>295</v>
      </c>
      <c r="E102" s="14">
        <v>56</v>
      </c>
      <c r="F102" s="14">
        <f t="shared" si="66"/>
        <v>34</v>
      </c>
      <c r="G102" s="14">
        <f>VLOOKUP(B:B,[5]Sheet3!$A$1:$B$65536,2,0)</f>
        <v>11</v>
      </c>
      <c r="H102" s="14">
        <v>23</v>
      </c>
      <c r="I102" s="14">
        <f>VLOOKUP(B:B,[5]Sheet4!$A$1:$C$65536,3,0)</f>
        <v>760.01</v>
      </c>
      <c r="J102" s="42">
        <f t="shared" si="67"/>
        <v>0.607142857142857</v>
      </c>
      <c r="K102" s="7">
        <f>I102*0.04</f>
        <v>30.4004</v>
      </c>
      <c r="L102" s="7">
        <v>8</v>
      </c>
      <c r="M102" s="7">
        <v>7</v>
      </c>
      <c r="N102" s="7">
        <v>672.02</v>
      </c>
      <c r="O102" s="42">
        <f t="shared" si="68"/>
        <v>0.875</v>
      </c>
      <c r="P102" s="7">
        <f>N102*0.04</f>
        <v>26.8808</v>
      </c>
      <c r="Q102" s="7">
        <v>14</v>
      </c>
      <c r="R102" s="7">
        <v>17</v>
      </c>
      <c r="S102" s="7">
        <v>579.18</v>
      </c>
      <c r="T102" s="42">
        <f t="shared" si="69"/>
        <v>1.21428571428571</v>
      </c>
      <c r="U102" s="7">
        <f>S102*0.06</f>
        <v>34.7508</v>
      </c>
      <c r="V102" s="7">
        <v>81</v>
      </c>
      <c r="W102" s="7">
        <f>VLOOKUP(B:B,[6]Sheet2!$A$1:$B$65536,2,0)</f>
        <v>90</v>
      </c>
      <c r="X102" s="7">
        <f>VLOOKUP(B:B,[6]Sheet2!$A$1:$C$65536,3,0)</f>
        <v>2029.25</v>
      </c>
      <c r="Y102" s="42">
        <f t="shared" si="70"/>
        <v>1.11111111111111</v>
      </c>
      <c r="Z102" s="7">
        <f t="shared" si="65"/>
        <v>142.0475</v>
      </c>
      <c r="AA102" s="7">
        <v>27</v>
      </c>
      <c r="AB102" s="7">
        <v>3</v>
      </c>
      <c r="AC102" s="7">
        <v>264</v>
      </c>
      <c r="AD102" s="7">
        <v>3</v>
      </c>
      <c r="AE102" s="7">
        <f t="shared" si="71"/>
        <v>6</v>
      </c>
      <c r="AF102" s="42">
        <f t="shared" si="72"/>
        <v>0.222222222222222</v>
      </c>
      <c r="AG102" s="7">
        <f t="shared" si="77"/>
        <v>5.28</v>
      </c>
      <c r="AH102" s="7">
        <v>17</v>
      </c>
      <c r="AI102" s="7">
        <v>2</v>
      </c>
      <c r="AJ102" s="7">
        <v>183</v>
      </c>
      <c r="AK102" s="42">
        <f t="shared" si="73"/>
        <v>0.117647058823529</v>
      </c>
      <c r="AL102" s="7">
        <f t="shared" si="64"/>
        <v>7.32</v>
      </c>
      <c r="AM102" s="7">
        <v>4</v>
      </c>
      <c r="AN102" s="7">
        <v>0</v>
      </c>
      <c r="AO102" s="7">
        <v>0</v>
      </c>
      <c r="AP102" s="7">
        <v>0</v>
      </c>
      <c r="AQ102" s="7">
        <v>0</v>
      </c>
      <c r="AR102" s="42">
        <f t="shared" si="75"/>
        <v>0</v>
      </c>
      <c r="AS102" s="7">
        <f>AN102*AP102*0.06</f>
        <v>0</v>
      </c>
      <c r="AT102" s="50">
        <f>AN102*AP102*0.06</f>
        <v>0</v>
      </c>
      <c r="AU102" s="7">
        <f t="shared" si="76"/>
        <v>247</v>
      </c>
    </row>
    <row r="103" spans="1:47">
      <c r="A103" s="9">
        <v>102</v>
      </c>
      <c r="B103" s="9">
        <v>738</v>
      </c>
      <c r="C103" s="9" t="s">
        <v>300</v>
      </c>
      <c r="D103" s="9" t="s">
        <v>295</v>
      </c>
      <c r="E103" s="14">
        <v>10</v>
      </c>
      <c r="F103" s="14">
        <f t="shared" si="66"/>
        <v>22</v>
      </c>
      <c r="G103" s="14">
        <f>VLOOKUP(B:B,[5]Sheet3!$A$1:$B$65536,2,0)</f>
        <v>11</v>
      </c>
      <c r="H103" s="14">
        <v>11</v>
      </c>
      <c r="I103" s="14">
        <f>VLOOKUP(B:B,[5]Sheet4!$A$1:$C$65536,3,0)</f>
        <v>264.4</v>
      </c>
      <c r="J103" s="42">
        <f t="shared" si="67"/>
        <v>2.2</v>
      </c>
      <c r="K103" s="43">
        <f>I103*0.06</f>
        <v>15.864</v>
      </c>
      <c r="L103" s="7">
        <v>5</v>
      </c>
      <c r="M103" s="7">
        <v>2</v>
      </c>
      <c r="N103" s="7">
        <v>168.01</v>
      </c>
      <c r="O103" s="42">
        <f t="shared" si="68"/>
        <v>0.4</v>
      </c>
      <c r="P103" s="7">
        <f>N103*0.04</f>
        <v>6.7204</v>
      </c>
      <c r="Q103" s="7">
        <v>10</v>
      </c>
      <c r="R103" s="7">
        <v>1</v>
      </c>
      <c r="S103" s="7">
        <v>29.52</v>
      </c>
      <c r="T103" s="42">
        <f t="shared" si="69"/>
        <v>0.1</v>
      </c>
      <c r="U103" s="7">
        <f t="shared" ref="U103:U115" si="78">S103*0.04</f>
        <v>1.1808</v>
      </c>
      <c r="V103" s="7">
        <v>56</v>
      </c>
      <c r="W103" s="7">
        <f>VLOOKUP(B:B,[6]Sheet2!$A$1:$B$65536,2,0)</f>
        <v>61</v>
      </c>
      <c r="X103" s="7">
        <f>VLOOKUP(B:B,[6]Sheet2!$A$1:$C$65536,3,0)</f>
        <v>1414.62</v>
      </c>
      <c r="Y103" s="42">
        <f t="shared" si="70"/>
        <v>1.08928571428571</v>
      </c>
      <c r="Z103" s="7">
        <f t="shared" si="65"/>
        <v>99.0234</v>
      </c>
      <c r="AA103" s="7">
        <v>15</v>
      </c>
      <c r="AB103" s="7">
        <v>4</v>
      </c>
      <c r="AC103" s="7">
        <v>396</v>
      </c>
      <c r="AD103" s="7">
        <v>0</v>
      </c>
      <c r="AE103" s="7">
        <f t="shared" si="71"/>
        <v>4</v>
      </c>
      <c r="AF103" s="42">
        <f t="shared" si="72"/>
        <v>0.266666666666667</v>
      </c>
      <c r="AG103" s="7">
        <f t="shared" si="77"/>
        <v>7.92</v>
      </c>
      <c r="AH103" s="7">
        <v>15</v>
      </c>
      <c r="AI103" s="7">
        <v>11</v>
      </c>
      <c r="AJ103" s="7">
        <v>784.01</v>
      </c>
      <c r="AK103" s="42">
        <f t="shared" si="73"/>
        <v>0.733333333333333</v>
      </c>
      <c r="AL103" s="7">
        <f t="shared" si="64"/>
        <v>31.3604</v>
      </c>
      <c r="AM103" s="7">
        <v>9</v>
      </c>
      <c r="AN103" s="7">
        <v>9</v>
      </c>
      <c r="AO103" s="7">
        <v>5400</v>
      </c>
      <c r="AP103" s="7">
        <f t="shared" si="74"/>
        <v>600</v>
      </c>
      <c r="AQ103" s="7">
        <v>0</v>
      </c>
      <c r="AR103" s="42">
        <f t="shared" si="75"/>
        <v>1</v>
      </c>
      <c r="AS103" s="51">
        <f>AP103*AN103*0.06+AP103*(AN103-AM103)*0.02</f>
        <v>324</v>
      </c>
      <c r="AT103" s="51">
        <f>AM103*AP103*0.06+(AN103-AM103)*AP103*0.08</f>
        <v>324</v>
      </c>
      <c r="AU103" s="7">
        <f t="shared" si="76"/>
        <v>486</v>
      </c>
    </row>
    <row r="104" spans="1:47">
      <c r="A104" s="9">
        <v>103</v>
      </c>
      <c r="B104" s="9">
        <v>713</v>
      </c>
      <c r="C104" s="9" t="s">
        <v>301</v>
      </c>
      <c r="D104" s="9" t="s">
        <v>295</v>
      </c>
      <c r="E104" s="14">
        <v>25</v>
      </c>
      <c r="F104" s="14">
        <f t="shared" si="66"/>
        <v>44</v>
      </c>
      <c r="G104" s="14">
        <f>VLOOKUP(B:B,[5]Sheet3!$A$1:$B$65536,2,0)</f>
        <v>14</v>
      </c>
      <c r="H104" s="14">
        <v>30</v>
      </c>
      <c r="I104" s="14">
        <f>VLOOKUP(B:B,[5]Sheet4!$A$1:$C$65536,3,0)</f>
        <v>746.86</v>
      </c>
      <c r="J104" s="42">
        <f t="shared" si="67"/>
        <v>1.76</v>
      </c>
      <c r="K104" s="43">
        <f>I104*0.06</f>
        <v>44.8116</v>
      </c>
      <c r="L104" s="7">
        <v>6</v>
      </c>
      <c r="M104" s="7">
        <v>8</v>
      </c>
      <c r="N104" s="7">
        <v>672.06</v>
      </c>
      <c r="O104" s="42">
        <f t="shared" si="68"/>
        <v>1.33333333333333</v>
      </c>
      <c r="P104" s="7">
        <f>N104*0.06</f>
        <v>40.3236</v>
      </c>
      <c r="Q104" s="7">
        <v>10</v>
      </c>
      <c r="R104" s="7">
        <v>4</v>
      </c>
      <c r="S104" s="7">
        <v>134.1</v>
      </c>
      <c r="T104" s="42">
        <f t="shared" si="69"/>
        <v>0.4</v>
      </c>
      <c r="U104" s="7">
        <f t="shared" si="78"/>
        <v>5.364</v>
      </c>
      <c r="V104" s="7">
        <v>35</v>
      </c>
      <c r="W104" s="7">
        <f>VLOOKUP(B:B,[6]Sheet2!$A$1:$B$65536,2,0)</f>
        <v>81</v>
      </c>
      <c r="X104" s="7">
        <f>VLOOKUP(B:B,[6]Sheet2!$A$1:$C$65536,3,0)</f>
        <v>1834.58</v>
      </c>
      <c r="Y104" s="42">
        <f t="shared" si="70"/>
        <v>2.31428571428571</v>
      </c>
      <c r="Z104" s="7">
        <f t="shared" si="65"/>
        <v>128.4206</v>
      </c>
      <c r="AA104" s="7">
        <v>12</v>
      </c>
      <c r="AB104" s="7">
        <v>10</v>
      </c>
      <c r="AC104" s="7">
        <v>924.1</v>
      </c>
      <c r="AD104" s="7">
        <v>0</v>
      </c>
      <c r="AE104" s="7">
        <f t="shared" si="71"/>
        <v>10</v>
      </c>
      <c r="AF104" s="42">
        <f t="shared" si="72"/>
        <v>0.833333333333333</v>
      </c>
      <c r="AG104" s="7">
        <f t="shared" si="77"/>
        <v>18.482</v>
      </c>
      <c r="AH104" s="7">
        <v>18</v>
      </c>
      <c r="AI104" s="7">
        <v>18</v>
      </c>
      <c r="AJ104" s="7">
        <v>1176</v>
      </c>
      <c r="AK104" s="42">
        <f t="shared" si="73"/>
        <v>1</v>
      </c>
      <c r="AL104" s="7">
        <f>AJ104*0.06</f>
        <v>70.56</v>
      </c>
      <c r="AM104" s="7">
        <v>4</v>
      </c>
      <c r="AN104" s="7">
        <v>7</v>
      </c>
      <c r="AO104" s="7">
        <v>4050</v>
      </c>
      <c r="AP104" s="7">
        <f t="shared" si="74"/>
        <v>578.571428571429</v>
      </c>
      <c r="AQ104" s="7">
        <v>0</v>
      </c>
      <c r="AR104" s="42">
        <f t="shared" si="75"/>
        <v>1.75</v>
      </c>
      <c r="AS104" s="51">
        <f>AP104*AN104*0.06+AP104*(AN104-AM104)*0.02</f>
        <v>277.714285714286</v>
      </c>
      <c r="AT104" s="51">
        <f>AM104*AP104*0.06+(AN104-AM104)*AP104*0.08</f>
        <v>277.714285714286</v>
      </c>
      <c r="AU104" s="7">
        <f t="shared" si="76"/>
        <v>586</v>
      </c>
    </row>
    <row r="105" spans="1:47">
      <c r="A105" s="9">
        <v>104</v>
      </c>
      <c r="B105" s="9">
        <v>710</v>
      </c>
      <c r="C105" s="9" t="s">
        <v>302</v>
      </c>
      <c r="D105" s="9" t="s">
        <v>295</v>
      </c>
      <c r="E105" s="14">
        <v>30</v>
      </c>
      <c r="F105" s="14">
        <f t="shared" si="66"/>
        <v>11</v>
      </c>
      <c r="G105" s="14">
        <f>VLOOKUP(B:B,[5]Sheet3!$A$1:$B$65536,2,0)</f>
        <v>3</v>
      </c>
      <c r="H105" s="14">
        <v>8</v>
      </c>
      <c r="I105" s="14">
        <f>VLOOKUP(B:B,[5]Sheet4!$A$1:$C$65536,3,0)</f>
        <v>157.51</v>
      </c>
      <c r="J105" s="42">
        <f t="shared" si="67"/>
        <v>0.366666666666667</v>
      </c>
      <c r="K105" s="7">
        <f>I105*0.04</f>
        <v>6.3004</v>
      </c>
      <c r="L105" s="7">
        <v>5</v>
      </c>
      <c r="M105" s="7">
        <v>0</v>
      </c>
      <c r="N105" s="7">
        <v>0</v>
      </c>
      <c r="O105" s="42">
        <f t="shared" si="68"/>
        <v>0</v>
      </c>
      <c r="P105" s="7">
        <f>N105*0.04</f>
        <v>0</v>
      </c>
      <c r="Q105" s="7">
        <v>10</v>
      </c>
      <c r="R105" s="7">
        <v>0</v>
      </c>
      <c r="S105" s="7">
        <v>0</v>
      </c>
      <c r="T105" s="42">
        <f t="shared" si="69"/>
        <v>0</v>
      </c>
      <c r="U105" s="7">
        <f t="shared" si="78"/>
        <v>0</v>
      </c>
      <c r="V105" s="7">
        <v>56</v>
      </c>
      <c r="W105" s="7">
        <f>VLOOKUP(B:B,[6]Sheet2!$A$1:$B$65536,2,0)</f>
        <v>18</v>
      </c>
      <c r="X105" s="7">
        <f>VLOOKUP(B:B,[6]Sheet2!$A$1:$C$65536,3,0)</f>
        <v>400.44</v>
      </c>
      <c r="Y105" s="42">
        <f t="shared" si="70"/>
        <v>0.321428571428571</v>
      </c>
      <c r="Z105" s="7">
        <f>X105*0.05</f>
        <v>20.022</v>
      </c>
      <c r="AA105" s="7">
        <v>12</v>
      </c>
      <c r="AB105" s="7">
        <v>0</v>
      </c>
      <c r="AC105" s="7">
        <v>0</v>
      </c>
      <c r="AD105" s="7">
        <v>0</v>
      </c>
      <c r="AE105" s="7">
        <f t="shared" si="71"/>
        <v>0</v>
      </c>
      <c r="AF105" s="42">
        <f t="shared" si="72"/>
        <v>0</v>
      </c>
      <c r="AG105" s="7">
        <f t="shared" si="77"/>
        <v>0</v>
      </c>
      <c r="AH105" s="7">
        <v>28</v>
      </c>
      <c r="AI105" s="7">
        <v>12</v>
      </c>
      <c r="AJ105" s="7">
        <v>784</v>
      </c>
      <c r="AK105" s="42">
        <f t="shared" si="73"/>
        <v>0.428571428571429</v>
      </c>
      <c r="AL105" s="7">
        <f>AJ105*0.04</f>
        <v>31.36</v>
      </c>
      <c r="AM105" s="7">
        <v>4</v>
      </c>
      <c r="AN105" s="7">
        <v>0</v>
      </c>
      <c r="AO105" s="7">
        <v>0</v>
      </c>
      <c r="AP105" s="7">
        <v>0</v>
      </c>
      <c r="AQ105" s="7">
        <v>0</v>
      </c>
      <c r="AR105" s="42">
        <f t="shared" si="75"/>
        <v>0</v>
      </c>
      <c r="AS105" s="7">
        <f t="shared" ref="AS105:AS111" si="79">AN105*AP105*0.06</f>
        <v>0</v>
      </c>
      <c r="AT105" s="50">
        <f>AN105*AP105*0.06</f>
        <v>0</v>
      </c>
      <c r="AU105" s="7">
        <f t="shared" si="76"/>
        <v>58</v>
      </c>
    </row>
    <row r="106" spans="1:47">
      <c r="A106" s="9">
        <v>105</v>
      </c>
      <c r="B106" s="9">
        <v>706</v>
      </c>
      <c r="C106" s="9" t="s">
        <v>303</v>
      </c>
      <c r="D106" s="9" t="s">
        <v>295</v>
      </c>
      <c r="E106" s="14">
        <v>22</v>
      </c>
      <c r="F106" s="14">
        <f t="shared" si="66"/>
        <v>25</v>
      </c>
      <c r="G106" s="14">
        <f>VLOOKUP(B:B,[5]Sheet3!$A$1:$B$65536,2,0)</f>
        <v>11</v>
      </c>
      <c r="H106" s="14">
        <v>14</v>
      </c>
      <c r="I106" s="14">
        <f>VLOOKUP(B:B,[5]Sheet4!$A$1:$C$65536,3,0)</f>
        <v>357.93</v>
      </c>
      <c r="J106" s="42">
        <f t="shared" si="67"/>
        <v>1.13636363636364</v>
      </c>
      <c r="K106" s="43">
        <f>I106*0.06</f>
        <v>21.4758</v>
      </c>
      <c r="L106" s="7">
        <v>5</v>
      </c>
      <c r="M106" s="7">
        <v>6</v>
      </c>
      <c r="N106" s="7">
        <v>504.03</v>
      </c>
      <c r="O106" s="42">
        <f t="shared" si="68"/>
        <v>1.2</v>
      </c>
      <c r="P106" s="7">
        <f>N106*0.06</f>
        <v>30.2418</v>
      </c>
      <c r="Q106" s="7">
        <v>10</v>
      </c>
      <c r="R106" s="7">
        <v>0</v>
      </c>
      <c r="S106" s="7">
        <v>0</v>
      </c>
      <c r="T106" s="42">
        <f t="shared" si="69"/>
        <v>0</v>
      </c>
      <c r="U106" s="7">
        <f t="shared" si="78"/>
        <v>0</v>
      </c>
      <c r="V106" s="7">
        <v>38</v>
      </c>
      <c r="W106" s="7">
        <f>VLOOKUP(B:B,[6]Sheet2!$A$1:$B$65536,2,0)</f>
        <v>48</v>
      </c>
      <c r="X106" s="7">
        <f>VLOOKUP(B:B,[6]Sheet2!$A$1:$C$65536,3,0)</f>
        <v>1065.99</v>
      </c>
      <c r="Y106" s="42">
        <f t="shared" si="70"/>
        <v>1.26315789473684</v>
      </c>
      <c r="Z106" s="7">
        <f>X106*0.07</f>
        <v>74.6193</v>
      </c>
      <c r="AA106" s="7">
        <v>12</v>
      </c>
      <c r="AB106" s="7">
        <v>0</v>
      </c>
      <c r="AC106" s="7">
        <v>0</v>
      </c>
      <c r="AD106" s="7">
        <v>0</v>
      </c>
      <c r="AE106" s="7">
        <f t="shared" si="71"/>
        <v>0</v>
      </c>
      <c r="AF106" s="42">
        <f t="shared" si="72"/>
        <v>0</v>
      </c>
      <c r="AG106" s="7">
        <f t="shared" si="77"/>
        <v>0</v>
      </c>
      <c r="AH106" s="7">
        <v>28</v>
      </c>
      <c r="AI106" s="7">
        <v>9</v>
      </c>
      <c r="AJ106" s="7">
        <v>588.02</v>
      </c>
      <c r="AK106" s="42">
        <f t="shared" si="73"/>
        <v>0.321428571428571</v>
      </c>
      <c r="AL106" s="7">
        <f>AJ106*0.04</f>
        <v>23.5208</v>
      </c>
      <c r="AM106" s="7">
        <v>4</v>
      </c>
      <c r="AN106" s="7">
        <v>0</v>
      </c>
      <c r="AO106" s="7">
        <v>0</v>
      </c>
      <c r="AP106" s="7">
        <v>0</v>
      </c>
      <c r="AQ106" s="7">
        <v>0</v>
      </c>
      <c r="AR106" s="42">
        <f t="shared" si="75"/>
        <v>0</v>
      </c>
      <c r="AS106" s="7">
        <f t="shared" si="79"/>
        <v>0</v>
      </c>
      <c r="AT106" s="50">
        <f>AN106*AP106*0.06</f>
        <v>0</v>
      </c>
      <c r="AU106" s="7">
        <f t="shared" si="76"/>
        <v>150</v>
      </c>
    </row>
    <row r="107" spans="1:47">
      <c r="A107" s="9">
        <v>106</v>
      </c>
      <c r="B107" s="9">
        <v>704</v>
      </c>
      <c r="C107" s="9" t="s">
        <v>304</v>
      </c>
      <c r="D107" s="9" t="s">
        <v>295</v>
      </c>
      <c r="E107" s="14">
        <v>25</v>
      </c>
      <c r="F107" s="14">
        <f t="shared" si="66"/>
        <v>26</v>
      </c>
      <c r="G107" s="14">
        <f>VLOOKUP(B:B,[5]Sheet3!$A$1:$B$65536,2,0)</f>
        <v>8</v>
      </c>
      <c r="H107" s="14">
        <v>18</v>
      </c>
      <c r="I107" s="14">
        <f>VLOOKUP(B:B,[5]Sheet4!$A$1:$C$65536,3,0)</f>
        <v>344.59</v>
      </c>
      <c r="J107" s="42">
        <f t="shared" si="67"/>
        <v>1.04</v>
      </c>
      <c r="K107" s="43">
        <f>I107*0.06</f>
        <v>20.6754</v>
      </c>
      <c r="L107" s="7">
        <v>8</v>
      </c>
      <c r="M107" s="7">
        <v>0</v>
      </c>
      <c r="N107" s="7">
        <v>0</v>
      </c>
      <c r="O107" s="42">
        <f t="shared" si="68"/>
        <v>0</v>
      </c>
      <c r="P107" s="7">
        <f>N107*0.04</f>
        <v>0</v>
      </c>
      <c r="Q107" s="7">
        <v>12</v>
      </c>
      <c r="R107" s="7">
        <v>0</v>
      </c>
      <c r="S107" s="7">
        <v>0</v>
      </c>
      <c r="T107" s="42">
        <f t="shared" si="69"/>
        <v>0</v>
      </c>
      <c r="U107" s="7">
        <f t="shared" si="78"/>
        <v>0</v>
      </c>
      <c r="V107" s="7">
        <v>47</v>
      </c>
      <c r="W107" s="7">
        <f>VLOOKUP(B:B,[6]Sheet2!$A$1:$B$65536,2,0)</f>
        <v>63</v>
      </c>
      <c r="X107" s="7">
        <f>VLOOKUP(B:B,[6]Sheet2!$A$1:$C$65536,3,0)</f>
        <v>1509.84</v>
      </c>
      <c r="Y107" s="42">
        <f t="shared" si="70"/>
        <v>1.34042553191489</v>
      </c>
      <c r="Z107" s="7">
        <f>X107*0.07</f>
        <v>105.6888</v>
      </c>
      <c r="AA107" s="7">
        <v>18</v>
      </c>
      <c r="AB107" s="7">
        <v>10</v>
      </c>
      <c r="AC107" s="7">
        <v>924.03</v>
      </c>
      <c r="AD107" s="7">
        <v>19</v>
      </c>
      <c r="AE107" s="7">
        <f t="shared" si="71"/>
        <v>29</v>
      </c>
      <c r="AF107" s="42">
        <f t="shared" si="72"/>
        <v>1.61111111111111</v>
      </c>
      <c r="AG107" s="7">
        <f>AC107*0.03</f>
        <v>27.7209</v>
      </c>
      <c r="AH107" s="7">
        <v>15</v>
      </c>
      <c r="AI107" s="7">
        <v>9</v>
      </c>
      <c r="AJ107" s="7">
        <v>588.03</v>
      </c>
      <c r="AK107" s="42">
        <f t="shared" si="73"/>
        <v>0.6</v>
      </c>
      <c r="AL107" s="7">
        <f>AJ107*0.04</f>
        <v>23.5212</v>
      </c>
      <c r="AM107" s="7">
        <v>10</v>
      </c>
      <c r="AN107" s="7">
        <v>9</v>
      </c>
      <c r="AO107" s="7">
        <v>5400</v>
      </c>
      <c r="AP107" s="7">
        <f t="shared" si="74"/>
        <v>600</v>
      </c>
      <c r="AQ107" s="7">
        <v>0</v>
      </c>
      <c r="AR107" s="42">
        <f t="shared" si="75"/>
        <v>0.9</v>
      </c>
      <c r="AS107" s="7">
        <f t="shared" si="79"/>
        <v>324</v>
      </c>
      <c r="AT107" s="7">
        <f t="shared" ref="AT105:AT111" si="80">AN107*AP110*0.06</f>
        <v>364.5</v>
      </c>
      <c r="AU107" s="7">
        <f t="shared" si="76"/>
        <v>542</v>
      </c>
    </row>
    <row r="108" spans="1:47">
      <c r="A108" s="9">
        <v>107</v>
      </c>
      <c r="B108" s="9">
        <v>587</v>
      </c>
      <c r="C108" s="9" t="s">
        <v>305</v>
      </c>
      <c r="D108" s="9" t="s">
        <v>295</v>
      </c>
      <c r="E108" s="14">
        <v>25</v>
      </c>
      <c r="F108" s="14">
        <f t="shared" si="66"/>
        <v>22</v>
      </c>
      <c r="G108" s="14">
        <f>VLOOKUP(B:B,[5]Sheet3!$A$1:$B$65536,2,0)</f>
        <v>14</v>
      </c>
      <c r="H108" s="14">
        <v>8</v>
      </c>
      <c r="I108" s="14">
        <f>VLOOKUP(B:B,[5]Sheet4!$A$1:$C$65536,3,0)</f>
        <v>234.25</v>
      </c>
      <c r="J108" s="42">
        <f t="shared" si="67"/>
        <v>0.88</v>
      </c>
      <c r="K108" s="7">
        <f>I108*0.04</f>
        <v>9.37</v>
      </c>
      <c r="L108" s="7">
        <v>8</v>
      </c>
      <c r="M108" s="7">
        <v>4</v>
      </c>
      <c r="N108" s="7">
        <v>336.02</v>
      </c>
      <c r="O108" s="42">
        <f t="shared" si="68"/>
        <v>0.5</v>
      </c>
      <c r="P108" s="7">
        <f>N108*0.04</f>
        <v>13.4408</v>
      </c>
      <c r="Q108" s="7">
        <v>12</v>
      </c>
      <c r="R108" s="7">
        <v>7</v>
      </c>
      <c r="S108" s="7">
        <v>227.5</v>
      </c>
      <c r="T108" s="42">
        <f t="shared" si="69"/>
        <v>0.583333333333333</v>
      </c>
      <c r="U108" s="7">
        <f t="shared" si="78"/>
        <v>9.1</v>
      </c>
      <c r="V108" s="7">
        <v>67</v>
      </c>
      <c r="W108" s="7">
        <f>VLOOKUP(B:B,[6]Sheet2!$A$1:$B$65536,2,0)</f>
        <v>81</v>
      </c>
      <c r="X108" s="7">
        <f>VLOOKUP(B:B,[6]Sheet2!$A$1:$C$65536,3,0)</f>
        <v>1759.45</v>
      </c>
      <c r="Y108" s="42">
        <f t="shared" si="70"/>
        <v>1.2089552238806</v>
      </c>
      <c r="Z108" s="7">
        <f>X108*0.07</f>
        <v>123.1615</v>
      </c>
      <c r="AA108" s="7">
        <v>18</v>
      </c>
      <c r="AB108" s="7">
        <v>0</v>
      </c>
      <c r="AC108" s="7">
        <v>0</v>
      </c>
      <c r="AD108" s="7">
        <v>24</v>
      </c>
      <c r="AE108" s="7">
        <f t="shared" si="71"/>
        <v>24</v>
      </c>
      <c r="AF108" s="42">
        <f t="shared" si="72"/>
        <v>1.33333333333333</v>
      </c>
      <c r="AG108" s="7">
        <f>AC108*0.03</f>
        <v>0</v>
      </c>
      <c r="AH108" s="7">
        <v>20</v>
      </c>
      <c r="AI108" s="7">
        <v>23</v>
      </c>
      <c r="AJ108" s="7">
        <v>1546</v>
      </c>
      <c r="AK108" s="42">
        <f t="shared" si="73"/>
        <v>1.15</v>
      </c>
      <c r="AL108" s="7">
        <f>AJ108*0.06</f>
        <v>92.76</v>
      </c>
      <c r="AM108" s="7">
        <v>10</v>
      </c>
      <c r="AN108" s="7">
        <v>4</v>
      </c>
      <c r="AO108" s="7">
        <v>2700</v>
      </c>
      <c r="AP108" s="7">
        <f t="shared" si="74"/>
        <v>675</v>
      </c>
      <c r="AQ108" s="7">
        <v>0</v>
      </c>
      <c r="AR108" s="42">
        <f t="shared" si="75"/>
        <v>0.4</v>
      </c>
      <c r="AS108" s="7">
        <f t="shared" si="79"/>
        <v>162</v>
      </c>
      <c r="AT108" s="7">
        <f t="shared" si="80"/>
        <v>162</v>
      </c>
      <c r="AU108" s="7">
        <f t="shared" si="76"/>
        <v>410</v>
      </c>
    </row>
    <row r="109" spans="1:47">
      <c r="A109" s="9">
        <v>108</v>
      </c>
      <c r="B109" s="9">
        <v>367</v>
      </c>
      <c r="C109" s="9" t="s">
        <v>306</v>
      </c>
      <c r="D109" s="9" t="s">
        <v>295</v>
      </c>
      <c r="E109" s="14">
        <v>53</v>
      </c>
      <c r="F109" s="14">
        <f t="shared" si="66"/>
        <v>41</v>
      </c>
      <c r="G109" s="14">
        <f>VLOOKUP(B:B,[5]Sheet3!$A$1:$B$65536,2,0)</f>
        <v>27</v>
      </c>
      <c r="H109" s="14">
        <v>14</v>
      </c>
      <c r="I109" s="14">
        <f>VLOOKUP(B:B,[5]Sheet4!$A$1:$C$65536,3,0)</f>
        <v>402.5</v>
      </c>
      <c r="J109" s="42">
        <f t="shared" si="67"/>
        <v>0.773584905660377</v>
      </c>
      <c r="K109" s="7">
        <f>I109*0.04</f>
        <v>16.1</v>
      </c>
      <c r="L109" s="7">
        <v>8</v>
      </c>
      <c r="M109" s="7">
        <v>2</v>
      </c>
      <c r="N109" s="7">
        <v>168</v>
      </c>
      <c r="O109" s="42">
        <f t="shared" si="68"/>
        <v>0.25</v>
      </c>
      <c r="P109" s="7">
        <f>N109*0.04</f>
        <v>6.72</v>
      </c>
      <c r="Q109" s="7">
        <v>14</v>
      </c>
      <c r="R109" s="7">
        <v>4</v>
      </c>
      <c r="S109" s="7">
        <v>79.8</v>
      </c>
      <c r="T109" s="42">
        <f t="shared" si="69"/>
        <v>0.285714285714286</v>
      </c>
      <c r="U109" s="7">
        <f t="shared" si="78"/>
        <v>3.192</v>
      </c>
      <c r="V109" s="7">
        <v>110</v>
      </c>
      <c r="W109" s="7">
        <f>VLOOKUP(B:B,[6]Sheet2!$A$1:$B$65536,2,0)</f>
        <v>78</v>
      </c>
      <c r="X109" s="7">
        <f>VLOOKUP(B:B,[6]Sheet2!$A$1:$C$65536,3,0)</f>
        <v>1789.25</v>
      </c>
      <c r="Y109" s="42">
        <f t="shared" si="70"/>
        <v>0.709090909090909</v>
      </c>
      <c r="Z109" s="7">
        <f>X109*0.05</f>
        <v>89.4625</v>
      </c>
      <c r="AA109" s="7">
        <v>18</v>
      </c>
      <c r="AB109" s="7">
        <v>13</v>
      </c>
      <c r="AC109" s="7">
        <v>1188.01</v>
      </c>
      <c r="AD109" s="7">
        <v>0</v>
      </c>
      <c r="AE109" s="7">
        <f t="shared" si="71"/>
        <v>13</v>
      </c>
      <c r="AF109" s="42">
        <f t="shared" si="72"/>
        <v>0.722222222222222</v>
      </c>
      <c r="AG109" s="7">
        <f t="shared" ref="AG109:AG115" si="81">AC109*0.02</f>
        <v>23.7602</v>
      </c>
      <c r="AH109" s="7">
        <v>20</v>
      </c>
      <c r="AI109" s="7">
        <v>0</v>
      </c>
      <c r="AJ109" s="7">
        <v>0</v>
      </c>
      <c r="AK109" s="42">
        <f t="shared" si="73"/>
        <v>0</v>
      </c>
      <c r="AL109" s="7">
        <f>AJ109*0.04</f>
        <v>0</v>
      </c>
      <c r="AM109" s="7">
        <v>12</v>
      </c>
      <c r="AN109" s="7">
        <v>0</v>
      </c>
      <c r="AO109" s="7">
        <v>0</v>
      </c>
      <c r="AP109" s="7">
        <v>0</v>
      </c>
      <c r="AQ109" s="7">
        <v>0</v>
      </c>
      <c r="AR109" s="42">
        <f t="shared" si="75"/>
        <v>0</v>
      </c>
      <c r="AS109" s="7">
        <f t="shared" si="79"/>
        <v>0</v>
      </c>
      <c r="AT109" s="50">
        <f>AN109*AP109*0.06</f>
        <v>0</v>
      </c>
      <c r="AU109" s="7">
        <f t="shared" si="76"/>
        <v>139</v>
      </c>
    </row>
    <row r="110" spans="1:47">
      <c r="A110" s="9">
        <v>109</v>
      </c>
      <c r="B110" s="9">
        <v>351</v>
      </c>
      <c r="C110" s="9" t="s">
        <v>307</v>
      </c>
      <c r="D110" s="9" t="s">
        <v>295</v>
      </c>
      <c r="E110" s="14">
        <v>40</v>
      </c>
      <c r="F110" s="14">
        <f t="shared" si="66"/>
        <v>41</v>
      </c>
      <c r="G110" s="14">
        <f>VLOOKUP(B:B,[5]Sheet3!$A$1:$B$65536,2,0)</f>
        <v>9</v>
      </c>
      <c r="H110" s="14">
        <v>32</v>
      </c>
      <c r="I110" s="14">
        <f>VLOOKUP(B:B,[5]Sheet4!$A$1:$C$65536,3,0)</f>
        <v>1015.6</v>
      </c>
      <c r="J110" s="42">
        <f t="shared" si="67"/>
        <v>1.025</v>
      </c>
      <c r="K110" s="43">
        <f>I110*0.06</f>
        <v>60.936</v>
      </c>
      <c r="L110" s="7">
        <v>8</v>
      </c>
      <c r="M110" s="7">
        <v>4</v>
      </c>
      <c r="N110" s="7">
        <v>336.02</v>
      </c>
      <c r="O110" s="42">
        <f t="shared" si="68"/>
        <v>0.5</v>
      </c>
      <c r="P110" s="7">
        <f>N110*0.04</f>
        <v>13.4408</v>
      </c>
      <c r="Q110" s="7">
        <v>14</v>
      </c>
      <c r="R110" s="7">
        <v>11</v>
      </c>
      <c r="S110" s="7">
        <v>416.9</v>
      </c>
      <c r="T110" s="42">
        <f t="shared" si="69"/>
        <v>0.785714285714286</v>
      </c>
      <c r="U110" s="7">
        <f t="shared" si="78"/>
        <v>16.676</v>
      </c>
      <c r="V110" s="7">
        <v>51</v>
      </c>
      <c r="W110" s="7">
        <f>VLOOKUP(B:B,[6]Sheet2!$A$1:$B$65536,2,0)</f>
        <v>77</v>
      </c>
      <c r="X110" s="7">
        <f>VLOOKUP(B:B,[6]Sheet2!$A$1:$C$65536,3,0)</f>
        <v>1818.7</v>
      </c>
      <c r="Y110" s="42">
        <f t="shared" si="70"/>
        <v>1.50980392156863</v>
      </c>
      <c r="Z110" s="7">
        <f>X110*0.07</f>
        <v>127.309</v>
      </c>
      <c r="AA110" s="7">
        <v>27</v>
      </c>
      <c r="AB110" s="7">
        <v>2</v>
      </c>
      <c r="AC110" s="7">
        <v>264</v>
      </c>
      <c r="AD110" s="7">
        <v>8</v>
      </c>
      <c r="AE110" s="7">
        <f t="shared" si="71"/>
        <v>10</v>
      </c>
      <c r="AF110" s="42">
        <f t="shared" si="72"/>
        <v>0.37037037037037</v>
      </c>
      <c r="AG110" s="7">
        <f t="shared" si="81"/>
        <v>5.28</v>
      </c>
      <c r="AH110" s="7">
        <v>20</v>
      </c>
      <c r="AI110" s="7">
        <v>15</v>
      </c>
      <c r="AJ110" s="7">
        <v>980</v>
      </c>
      <c r="AK110" s="42">
        <f t="shared" si="73"/>
        <v>0.75</v>
      </c>
      <c r="AL110" s="7">
        <f>AJ110*0.04</f>
        <v>39.2</v>
      </c>
      <c r="AM110" s="7">
        <v>10</v>
      </c>
      <c r="AN110" s="7">
        <v>9</v>
      </c>
      <c r="AO110" s="7">
        <v>6075</v>
      </c>
      <c r="AP110" s="7">
        <f t="shared" si="74"/>
        <v>675</v>
      </c>
      <c r="AQ110" s="7">
        <v>0</v>
      </c>
      <c r="AR110" s="42">
        <f t="shared" si="75"/>
        <v>0.9</v>
      </c>
      <c r="AS110" s="7">
        <f t="shared" si="79"/>
        <v>364.5</v>
      </c>
      <c r="AT110" s="7">
        <f t="shared" si="80"/>
        <v>315.9</v>
      </c>
      <c r="AU110" s="7">
        <f t="shared" si="76"/>
        <v>579</v>
      </c>
    </row>
    <row r="111" spans="1:47">
      <c r="A111" s="9">
        <v>110</v>
      </c>
      <c r="B111" s="9">
        <v>329</v>
      </c>
      <c r="C111" s="9" t="s">
        <v>308</v>
      </c>
      <c r="D111" s="9" t="s">
        <v>295</v>
      </c>
      <c r="E111" s="14">
        <v>35</v>
      </c>
      <c r="F111" s="14">
        <f t="shared" si="66"/>
        <v>14</v>
      </c>
      <c r="G111" s="14">
        <f>VLOOKUP(B:B,[5]Sheet3!$A$1:$B$65536,2,0)</f>
        <v>6</v>
      </c>
      <c r="H111" s="14">
        <v>8</v>
      </c>
      <c r="I111" s="14">
        <f>VLOOKUP(B:B,[5]Sheet4!$A$1:$C$65536,3,0)</f>
        <v>158.8</v>
      </c>
      <c r="J111" s="42">
        <f t="shared" si="67"/>
        <v>0.4</v>
      </c>
      <c r="K111" s="7">
        <f>I111*0.04</f>
        <v>6.352</v>
      </c>
      <c r="L111" s="7">
        <v>8</v>
      </c>
      <c r="M111" s="7">
        <v>12</v>
      </c>
      <c r="N111" s="7">
        <v>1008.02</v>
      </c>
      <c r="O111" s="42">
        <f t="shared" si="68"/>
        <v>1.5</v>
      </c>
      <c r="P111" s="7">
        <f>N111*0.06</f>
        <v>60.4812</v>
      </c>
      <c r="Q111" s="7">
        <v>14</v>
      </c>
      <c r="R111" s="7">
        <v>4</v>
      </c>
      <c r="S111" s="7">
        <v>213.3</v>
      </c>
      <c r="T111" s="42">
        <f t="shared" si="69"/>
        <v>0.285714285714286</v>
      </c>
      <c r="U111" s="7">
        <f t="shared" si="78"/>
        <v>8.532</v>
      </c>
      <c r="V111" s="7">
        <v>67</v>
      </c>
      <c r="W111" s="7">
        <f>VLOOKUP(B:B,[6]Sheet2!$A$1:$B$65536,2,0)</f>
        <v>37</v>
      </c>
      <c r="X111" s="7">
        <f>VLOOKUP(B:B,[6]Sheet2!$A$1:$C$65536,3,0)</f>
        <v>708.11</v>
      </c>
      <c r="Y111" s="42">
        <f t="shared" si="70"/>
        <v>0.552238805970149</v>
      </c>
      <c r="Z111" s="7">
        <f>X111*0.05</f>
        <v>35.4055</v>
      </c>
      <c r="AA111" s="7">
        <v>27</v>
      </c>
      <c r="AB111" s="7">
        <v>6</v>
      </c>
      <c r="AC111" s="7">
        <v>528</v>
      </c>
      <c r="AD111" s="7">
        <v>-3</v>
      </c>
      <c r="AE111" s="7">
        <f t="shared" si="71"/>
        <v>3</v>
      </c>
      <c r="AF111" s="42">
        <f t="shared" si="72"/>
        <v>0.111111111111111</v>
      </c>
      <c r="AG111" s="7">
        <f t="shared" si="81"/>
        <v>10.56</v>
      </c>
      <c r="AH111" s="7">
        <v>28</v>
      </c>
      <c r="AI111" s="7">
        <v>19</v>
      </c>
      <c r="AJ111" s="7">
        <v>1372</v>
      </c>
      <c r="AK111" s="42">
        <f t="shared" si="73"/>
        <v>0.678571428571429</v>
      </c>
      <c r="AL111" s="7">
        <f>AJ111*0.04</f>
        <v>54.88</v>
      </c>
      <c r="AM111" s="7">
        <v>10</v>
      </c>
      <c r="AN111" s="7">
        <v>3</v>
      </c>
      <c r="AO111" s="7">
        <v>2025</v>
      </c>
      <c r="AP111" s="7">
        <f t="shared" si="74"/>
        <v>675</v>
      </c>
      <c r="AQ111" s="7">
        <v>0</v>
      </c>
      <c r="AR111" s="42">
        <f t="shared" si="75"/>
        <v>0.3</v>
      </c>
      <c r="AS111" s="7">
        <f t="shared" si="79"/>
        <v>121.5</v>
      </c>
      <c r="AT111" s="50">
        <f>AN111*AP111*0.06</f>
        <v>121.5</v>
      </c>
      <c r="AU111" s="7">
        <f t="shared" si="76"/>
        <v>298</v>
      </c>
    </row>
    <row r="112" spans="1:47">
      <c r="A112" s="9">
        <v>111</v>
      </c>
      <c r="B112" s="9">
        <v>56</v>
      </c>
      <c r="C112" s="9" t="s">
        <v>309</v>
      </c>
      <c r="D112" s="9" t="s">
        <v>295</v>
      </c>
      <c r="E112" s="14">
        <v>22</v>
      </c>
      <c r="F112" s="14">
        <f t="shared" si="66"/>
        <v>16</v>
      </c>
      <c r="G112" s="14">
        <f>VLOOKUP(B:B,[5]Sheet3!$A$1:$B$65536,2,0)</f>
        <v>6</v>
      </c>
      <c r="H112" s="14">
        <v>10</v>
      </c>
      <c r="I112" s="14">
        <f>VLOOKUP(B:B,[5]Sheet4!$A$1:$C$65536,3,0)</f>
        <v>235.05</v>
      </c>
      <c r="J112" s="42">
        <f t="shared" si="67"/>
        <v>0.727272727272727</v>
      </c>
      <c r="K112" s="7">
        <f>I112*0.04</f>
        <v>9.402</v>
      </c>
      <c r="L112" s="7">
        <v>5</v>
      </c>
      <c r="M112" s="7">
        <v>2</v>
      </c>
      <c r="N112" s="7">
        <v>168.01</v>
      </c>
      <c r="O112" s="42">
        <f t="shared" si="68"/>
        <v>0.4</v>
      </c>
      <c r="P112" s="7">
        <f>N112*0.04</f>
        <v>6.7204</v>
      </c>
      <c r="Q112" s="7">
        <v>10</v>
      </c>
      <c r="R112" s="7">
        <v>0</v>
      </c>
      <c r="S112" s="7">
        <v>0</v>
      </c>
      <c r="T112" s="42">
        <f t="shared" si="69"/>
        <v>0</v>
      </c>
      <c r="U112" s="7">
        <f t="shared" si="78"/>
        <v>0</v>
      </c>
      <c r="V112" s="7">
        <v>30</v>
      </c>
      <c r="W112" s="7">
        <f>VLOOKUP(B:B,[6]Sheet2!$A$1:$B$65536,2,0)</f>
        <v>36</v>
      </c>
      <c r="X112" s="7">
        <f>VLOOKUP(B:B,[6]Sheet2!$A$1:$C$65536,3,0)</f>
        <v>760.68</v>
      </c>
      <c r="Y112" s="42">
        <f t="shared" si="70"/>
        <v>1.2</v>
      </c>
      <c r="Z112" s="7">
        <f>X112*0.07</f>
        <v>53.2476</v>
      </c>
      <c r="AA112" s="7">
        <v>12</v>
      </c>
      <c r="AB112" s="7">
        <v>0</v>
      </c>
      <c r="AC112" s="7">
        <v>0</v>
      </c>
      <c r="AD112" s="7">
        <v>0</v>
      </c>
      <c r="AE112" s="7">
        <f t="shared" si="71"/>
        <v>0</v>
      </c>
      <c r="AF112" s="42">
        <f t="shared" si="72"/>
        <v>0</v>
      </c>
      <c r="AG112" s="7">
        <f t="shared" si="81"/>
        <v>0</v>
      </c>
      <c r="AH112" s="7">
        <v>29</v>
      </c>
      <c r="AI112" s="7">
        <v>34</v>
      </c>
      <c r="AJ112" s="7">
        <v>2254</v>
      </c>
      <c r="AK112" s="42">
        <f t="shared" si="73"/>
        <v>1.17241379310345</v>
      </c>
      <c r="AL112" s="7">
        <f>AJ112*0.06</f>
        <v>135.24</v>
      </c>
      <c r="AM112" s="7">
        <v>6</v>
      </c>
      <c r="AN112" s="7">
        <v>8</v>
      </c>
      <c r="AO112" s="7">
        <v>5524</v>
      </c>
      <c r="AP112" s="7">
        <f t="shared" si="74"/>
        <v>690.5</v>
      </c>
      <c r="AQ112" s="7">
        <v>0</v>
      </c>
      <c r="AR112" s="42">
        <f t="shared" si="75"/>
        <v>1.33333333333333</v>
      </c>
      <c r="AS112" s="51">
        <f>AP112*AN112*0.06+AP112*(AN112-AM112)*0.02</f>
        <v>359.06</v>
      </c>
      <c r="AT112" s="51">
        <f>AM112*AP112*0.06+(AN112-AM112)*AP112*0.08</f>
        <v>359.06</v>
      </c>
      <c r="AU112" s="7">
        <f t="shared" si="76"/>
        <v>564</v>
      </c>
    </row>
    <row r="113" spans="1:47">
      <c r="A113" s="9">
        <v>112</v>
      </c>
      <c r="B113" s="9">
        <v>54</v>
      </c>
      <c r="C113" s="9" t="s">
        <v>310</v>
      </c>
      <c r="D113" s="9" t="s">
        <v>295</v>
      </c>
      <c r="E113" s="14">
        <v>47</v>
      </c>
      <c r="F113" s="14">
        <f t="shared" si="66"/>
        <v>49</v>
      </c>
      <c r="G113" s="14">
        <f>VLOOKUP(B:B,[5]Sheet3!$A$1:$B$65536,2,0)</f>
        <v>33</v>
      </c>
      <c r="H113" s="14">
        <v>16</v>
      </c>
      <c r="I113" s="14">
        <f>VLOOKUP(B:B,[5]Sheet4!$A$1:$C$65536,3,0)</f>
        <v>451.59</v>
      </c>
      <c r="J113" s="42">
        <f t="shared" si="67"/>
        <v>1.04255319148936</v>
      </c>
      <c r="K113" s="43">
        <f>I113*0.06</f>
        <v>27.0954</v>
      </c>
      <c r="L113" s="7">
        <v>8</v>
      </c>
      <c r="M113" s="7">
        <v>4</v>
      </c>
      <c r="N113" s="7">
        <v>336</v>
      </c>
      <c r="O113" s="42">
        <f t="shared" si="68"/>
        <v>0.5</v>
      </c>
      <c r="P113" s="7">
        <f>N113*0.04</f>
        <v>13.44</v>
      </c>
      <c r="Q113" s="7">
        <v>14</v>
      </c>
      <c r="R113" s="7">
        <v>10</v>
      </c>
      <c r="S113" s="7">
        <v>367.65</v>
      </c>
      <c r="T113" s="42">
        <f t="shared" si="69"/>
        <v>0.714285714285714</v>
      </c>
      <c r="U113" s="7">
        <f t="shared" si="78"/>
        <v>14.706</v>
      </c>
      <c r="V113" s="7">
        <v>69</v>
      </c>
      <c r="W113" s="7">
        <f>VLOOKUP(B:B,[6]Sheet2!$A$1:$B$65536,2,0)</f>
        <v>60</v>
      </c>
      <c r="X113" s="7">
        <f>VLOOKUP(B:B,[6]Sheet2!$A$1:$C$65536,3,0)</f>
        <v>1343.84</v>
      </c>
      <c r="Y113" s="42">
        <f t="shared" si="70"/>
        <v>0.869565217391304</v>
      </c>
      <c r="Z113" s="7">
        <f>X113*0.05</f>
        <v>67.192</v>
      </c>
      <c r="AA113" s="7">
        <v>27</v>
      </c>
      <c r="AB113" s="7">
        <v>1</v>
      </c>
      <c r="AC113" s="7">
        <v>132</v>
      </c>
      <c r="AD113" s="7">
        <v>0</v>
      </c>
      <c r="AE113" s="7">
        <f t="shared" si="71"/>
        <v>1</v>
      </c>
      <c r="AF113" s="42">
        <f t="shared" si="72"/>
        <v>0.037037037037037</v>
      </c>
      <c r="AG113" s="7">
        <f t="shared" si="81"/>
        <v>2.64</v>
      </c>
      <c r="AH113" s="7">
        <v>35</v>
      </c>
      <c r="AI113" s="7">
        <v>38</v>
      </c>
      <c r="AJ113" s="7">
        <v>2536</v>
      </c>
      <c r="AK113" s="42">
        <f t="shared" si="73"/>
        <v>1.08571428571429</v>
      </c>
      <c r="AL113" s="7">
        <f>AJ113*0.06</f>
        <v>152.16</v>
      </c>
      <c r="AM113" s="7">
        <v>8</v>
      </c>
      <c r="AN113" s="7">
        <v>15</v>
      </c>
      <c r="AO113" s="7">
        <v>8775</v>
      </c>
      <c r="AP113" s="7">
        <f t="shared" si="74"/>
        <v>585</v>
      </c>
      <c r="AQ113" s="7">
        <v>0</v>
      </c>
      <c r="AR113" s="42">
        <f t="shared" si="75"/>
        <v>1.875</v>
      </c>
      <c r="AS113" s="51">
        <f>AP113*AN113*0.06+AP113*(AN113-AM113)*0.02</f>
        <v>608.4</v>
      </c>
      <c r="AT113" s="51">
        <f>AM113*AP113*0.06+(AN113-AM113)*AP113*0.08</f>
        <v>608.4</v>
      </c>
      <c r="AU113" s="7">
        <f t="shared" si="76"/>
        <v>886</v>
      </c>
    </row>
    <row r="114" spans="1:47">
      <c r="A114" s="9">
        <v>113</v>
      </c>
      <c r="B114" s="9">
        <v>52</v>
      </c>
      <c r="C114" s="9" t="s">
        <v>311</v>
      </c>
      <c r="D114" s="9" t="s">
        <v>295</v>
      </c>
      <c r="E114" s="14">
        <v>46</v>
      </c>
      <c r="F114" s="14">
        <f t="shared" si="66"/>
        <v>15</v>
      </c>
      <c r="G114" s="14">
        <f>VLOOKUP(B:B,[5]Sheet3!$A$1:$B$65536,2,0)</f>
        <v>7</v>
      </c>
      <c r="H114" s="14">
        <v>8</v>
      </c>
      <c r="I114" s="14">
        <f>VLOOKUP(B:B,[5]Sheet4!$A$1:$C$65536,3,0)</f>
        <v>214</v>
      </c>
      <c r="J114" s="42">
        <f t="shared" si="67"/>
        <v>0.326086956521739</v>
      </c>
      <c r="K114" s="7">
        <f>I114*0.04</f>
        <v>8.56</v>
      </c>
      <c r="L114" s="7">
        <v>8</v>
      </c>
      <c r="M114" s="7">
        <v>3</v>
      </c>
      <c r="N114" s="7">
        <v>336</v>
      </c>
      <c r="O114" s="42">
        <f t="shared" si="68"/>
        <v>0.375</v>
      </c>
      <c r="P114" s="7">
        <f>N114*0.04</f>
        <v>13.44</v>
      </c>
      <c r="Q114" s="7">
        <v>12</v>
      </c>
      <c r="R114" s="7">
        <v>8</v>
      </c>
      <c r="S114" s="7">
        <v>285.2</v>
      </c>
      <c r="T114" s="42">
        <f t="shared" si="69"/>
        <v>0.666666666666667</v>
      </c>
      <c r="U114" s="7">
        <f t="shared" si="78"/>
        <v>11.408</v>
      </c>
      <c r="V114" s="7">
        <v>85</v>
      </c>
      <c r="W114" s="7">
        <f>VLOOKUP(B:B,[6]Sheet2!$A$1:$B$65536,2,0)</f>
        <v>41</v>
      </c>
      <c r="X114" s="7">
        <f>VLOOKUP(B:B,[6]Sheet2!$A$1:$C$65536,3,0)</f>
        <v>911.11</v>
      </c>
      <c r="Y114" s="42">
        <f t="shared" si="70"/>
        <v>0.482352941176471</v>
      </c>
      <c r="Z114" s="7">
        <f>X114*0.05</f>
        <v>45.5555</v>
      </c>
      <c r="AA114" s="7">
        <v>18</v>
      </c>
      <c r="AB114" s="7">
        <v>3</v>
      </c>
      <c r="AC114" s="7">
        <v>264</v>
      </c>
      <c r="AD114" s="7">
        <v>0</v>
      </c>
      <c r="AE114" s="7">
        <f t="shared" si="71"/>
        <v>3</v>
      </c>
      <c r="AF114" s="42">
        <f t="shared" si="72"/>
        <v>0.166666666666667</v>
      </c>
      <c r="AG114" s="7">
        <f t="shared" si="81"/>
        <v>5.28</v>
      </c>
      <c r="AH114" s="7">
        <v>15</v>
      </c>
      <c r="AI114" s="7">
        <v>21</v>
      </c>
      <c r="AJ114" s="7">
        <v>1366</v>
      </c>
      <c r="AK114" s="42">
        <f t="shared" si="73"/>
        <v>1.4</v>
      </c>
      <c r="AL114" s="7">
        <f>AJ114*0.06</f>
        <v>81.96</v>
      </c>
      <c r="AM114" s="7">
        <v>10</v>
      </c>
      <c r="AN114" s="7">
        <v>0</v>
      </c>
      <c r="AO114" s="7">
        <v>0</v>
      </c>
      <c r="AP114" s="7">
        <v>0</v>
      </c>
      <c r="AQ114" s="7">
        <v>0</v>
      </c>
      <c r="AR114" s="42">
        <f t="shared" si="75"/>
        <v>0</v>
      </c>
      <c r="AS114" s="7">
        <f>AN114*AP114*0.06</f>
        <v>0</v>
      </c>
      <c r="AT114" s="50">
        <f>AN114*AP114*0.06</f>
        <v>0</v>
      </c>
      <c r="AU114" s="7">
        <f t="shared" si="76"/>
        <v>166</v>
      </c>
    </row>
    <row r="115" spans="1:47">
      <c r="A115" s="52"/>
      <c r="B115" s="52"/>
      <c r="C115" s="52" t="s">
        <v>312</v>
      </c>
      <c r="D115" s="52"/>
      <c r="E115" s="14">
        <f>SUM(E3:E114)</f>
        <v>4596</v>
      </c>
      <c r="F115" s="14">
        <f t="shared" ref="F115:AU115" si="82">SUM(F3:F114)</f>
        <v>3625</v>
      </c>
      <c r="G115" s="14">
        <f t="shared" si="82"/>
        <v>1712</v>
      </c>
      <c r="H115" s="14">
        <f t="shared" si="82"/>
        <v>1913</v>
      </c>
      <c r="I115" s="14">
        <f t="shared" si="82"/>
        <v>47639.19</v>
      </c>
      <c r="J115" s="14">
        <f t="shared" si="82"/>
        <v>92.4245528961324</v>
      </c>
      <c r="K115" s="14">
        <f t="shared" si="82"/>
        <v>2204.2302</v>
      </c>
      <c r="L115" s="14">
        <f t="shared" si="82"/>
        <v>994</v>
      </c>
      <c r="M115" s="14">
        <f t="shared" si="82"/>
        <v>715</v>
      </c>
      <c r="N115" s="14">
        <f t="shared" si="82"/>
        <v>62167.22</v>
      </c>
      <c r="O115" s="14">
        <f t="shared" si="82"/>
        <v>80.557683982684</v>
      </c>
      <c r="P115" s="14">
        <f t="shared" si="82"/>
        <v>3161.7854</v>
      </c>
      <c r="Q115" s="14">
        <f t="shared" si="82"/>
        <v>1632</v>
      </c>
      <c r="R115" s="14">
        <f t="shared" si="82"/>
        <v>576</v>
      </c>
      <c r="S115" s="14">
        <f t="shared" si="82"/>
        <v>20017.35</v>
      </c>
      <c r="T115" s="14">
        <f t="shared" si="82"/>
        <v>36.5940331598226</v>
      </c>
      <c r="U115" s="14">
        <f t="shared" si="82"/>
        <v>924.1666</v>
      </c>
      <c r="V115" s="14">
        <f t="shared" si="82"/>
        <v>10018</v>
      </c>
      <c r="W115" s="14">
        <f t="shared" si="82"/>
        <v>10901.309136</v>
      </c>
      <c r="X115" s="14">
        <f t="shared" si="82"/>
        <v>244462.36</v>
      </c>
      <c r="Y115" s="14">
        <f t="shared" si="82"/>
        <v>133.534256413968</v>
      </c>
      <c r="Z115" s="14">
        <f t="shared" si="82"/>
        <v>15558.1838</v>
      </c>
      <c r="AA115" s="14">
        <f t="shared" si="82"/>
        <v>2595</v>
      </c>
      <c r="AB115" s="14">
        <f t="shared" si="82"/>
        <v>821</v>
      </c>
      <c r="AC115" s="14">
        <f t="shared" si="82"/>
        <v>76426.69</v>
      </c>
      <c r="AD115" s="14">
        <f t="shared" si="82"/>
        <v>713</v>
      </c>
      <c r="AE115" s="14">
        <f t="shared" si="82"/>
        <v>1534</v>
      </c>
      <c r="AF115" s="14">
        <f t="shared" si="82"/>
        <v>69.6288173734844</v>
      </c>
      <c r="AG115" s="14">
        <f t="shared" si="82"/>
        <v>1780.6547</v>
      </c>
      <c r="AH115" s="14">
        <f t="shared" si="82"/>
        <v>2928</v>
      </c>
      <c r="AI115" s="14">
        <f t="shared" si="82"/>
        <v>2061</v>
      </c>
      <c r="AJ115" s="14">
        <f t="shared" si="82"/>
        <v>138693.84</v>
      </c>
      <c r="AK115" s="14">
        <f t="shared" si="82"/>
        <v>76.9440014719443</v>
      </c>
      <c r="AL115" s="14">
        <f t="shared" si="82"/>
        <v>6709.5138</v>
      </c>
      <c r="AM115" s="14">
        <f t="shared" si="82"/>
        <v>933</v>
      </c>
      <c r="AN115" s="14">
        <f t="shared" si="82"/>
        <v>723.6</v>
      </c>
      <c r="AO115" s="14">
        <f t="shared" si="82"/>
        <v>461105.55</v>
      </c>
      <c r="AP115" s="14">
        <f t="shared" si="82"/>
        <v>52468.6778717157</v>
      </c>
      <c r="AQ115" s="14">
        <f t="shared" si="82"/>
        <v>46</v>
      </c>
      <c r="AR115" s="14">
        <f t="shared" si="82"/>
        <v>90.0488107302055</v>
      </c>
      <c r="AS115" s="14">
        <f t="shared" si="82"/>
        <v>30010.3075574177</v>
      </c>
      <c r="AT115" s="14">
        <f t="shared" si="82"/>
        <v>29981.2526355885</v>
      </c>
      <c r="AU115" s="14">
        <f t="shared" si="82"/>
        <v>60318</v>
      </c>
    </row>
  </sheetData>
  <sortState ref="A2:AH115">
    <sortCondition ref="D2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pane xSplit="9" ySplit="2" topLeftCell="K24" activePane="bottomRight" state="frozen"/>
      <selection/>
      <selection pane="topRight"/>
      <selection pane="bottomLeft"/>
      <selection pane="bottomRight" activeCell="K3" sqref="K3:K6"/>
    </sheetView>
  </sheetViews>
  <sheetFormatPr defaultColWidth="9" defaultRowHeight="25" customHeight="1"/>
  <cols>
    <col min="1" max="1" width="5.75833333333333" customWidth="1"/>
    <col min="2" max="2" width="8.375" style="5" customWidth="1"/>
    <col min="3" max="3" width="9" customWidth="1"/>
    <col min="4" max="4" width="3" customWidth="1"/>
    <col min="5" max="5" width="9" customWidth="1"/>
    <col min="6" max="6" width="14.5" style="13" customWidth="1"/>
    <col min="7" max="7" width="15.125" style="13" customWidth="1"/>
    <col min="8" max="8" width="19.8166666666667" customWidth="1"/>
    <col min="9" max="9" width="5.875" style="5" customWidth="1"/>
    <col min="10" max="10" width="18.275" style="5" customWidth="1"/>
    <col min="11" max="11" width="16" style="5" customWidth="1"/>
    <col min="12" max="12" width="19" style="5" customWidth="1"/>
    <col min="13" max="13" width="24.725" style="13" customWidth="1"/>
    <col min="14" max="14" width="22.625" hidden="1" customWidth="1"/>
  </cols>
  <sheetData>
    <row r="1" ht="42" customHeight="1" spans="1:13">
      <c r="A1" s="14" t="s">
        <v>313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49" customHeight="1" spans="1:13">
      <c r="A2" s="15" t="s">
        <v>0</v>
      </c>
      <c r="B2" s="16" t="s">
        <v>1</v>
      </c>
      <c r="C2" s="16" t="s">
        <v>2</v>
      </c>
      <c r="D2" s="16"/>
      <c r="E2" s="16"/>
      <c r="F2" s="16" t="s">
        <v>3</v>
      </c>
      <c r="G2" s="16" t="s">
        <v>4</v>
      </c>
      <c r="H2" s="16" t="s">
        <v>5</v>
      </c>
      <c r="I2" s="16" t="s">
        <v>6</v>
      </c>
      <c r="J2" s="14" t="s">
        <v>12</v>
      </c>
      <c r="K2" s="14" t="s">
        <v>314</v>
      </c>
      <c r="L2" s="14" t="s">
        <v>14</v>
      </c>
      <c r="M2" s="14" t="s">
        <v>315</v>
      </c>
    </row>
    <row r="3" customHeight="1" spans="1:14">
      <c r="A3" s="17">
        <v>1</v>
      </c>
      <c r="B3" s="18" t="s">
        <v>26</v>
      </c>
      <c r="C3" s="17">
        <v>45754</v>
      </c>
      <c r="D3" s="19" t="s">
        <v>17</v>
      </c>
      <c r="E3" s="19" t="str">
        <f t="shared" ref="E3:E15" si="0">C3&amp;D3</f>
        <v>45754,</v>
      </c>
      <c r="F3" s="15" t="s">
        <v>27</v>
      </c>
      <c r="G3" s="15" t="s">
        <v>28</v>
      </c>
      <c r="H3" s="17" t="s">
        <v>29</v>
      </c>
      <c r="I3" s="9" t="s">
        <v>30</v>
      </c>
      <c r="J3" s="27">
        <v>4632</v>
      </c>
      <c r="K3" s="28">
        <v>0.06</v>
      </c>
      <c r="L3" s="28">
        <v>0.04</v>
      </c>
      <c r="M3" s="29" t="s">
        <v>316</v>
      </c>
      <c r="N3" t="e">
        <v>#N/A</v>
      </c>
    </row>
    <row r="4" customHeight="1" spans="1:14">
      <c r="A4" s="17"/>
      <c r="B4" s="18"/>
      <c r="C4" s="17">
        <v>177394</v>
      </c>
      <c r="D4" s="19" t="s">
        <v>17</v>
      </c>
      <c r="E4" s="19" t="str">
        <f t="shared" si="0"/>
        <v>177394,</v>
      </c>
      <c r="F4" s="15" t="s">
        <v>31</v>
      </c>
      <c r="G4" s="15" t="s">
        <v>32</v>
      </c>
      <c r="H4" s="17" t="s">
        <v>33</v>
      </c>
      <c r="I4" s="9" t="s">
        <v>21</v>
      </c>
      <c r="J4" s="28"/>
      <c r="K4" s="28"/>
      <c r="L4" s="28"/>
      <c r="M4" s="29" t="s">
        <v>316</v>
      </c>
      <c r="N4" t="e">
        <v>#N/A</v>
      </c>
    </row>
    <row r="5" customHeight="1" spans="1:14">
      <c r="A5" s="17"/>
      <c r="B5" s="18"/>
      <c r="C5" s="17">
        <v>144423</v>
      </c>
      <c r="D5" s="19" t="s">
        <v>17</v>
      </c>
      <c r="E5" s="19" t="str">
        <f t="shared" si="0"/>
        <v>144423,</v>
      </c>
      <c r="F5" s="15" t="s">
        <v>34</v>
      </c>
      <c r="G5" s="15" t="s">
        <v>32</v>
      </c>
      <c r="H5" s="20" t="s">
        <v>35</v>
      </c>
      <c r="I5" s="9" t="s">
        <v>21</v>
      </c>
      <c r="J5" s="28"/>
      <c r="K5" s="28"/>
      <c r="L5" s="28"/>
      <c r="M5" s="29" t="s">
        <v>316</v>
      </c>
      <c r="N5" t="e">
        <v>#N/A</v>
      </c>
    </row>
    <row r="6" customHeight="1" spans="1:14">
      <c r="A6" s="17"/>
      <c r="B6" s="18"/>
      <c r="C6" s="18">
        <v>134798</v>
      </c>
      <c r="D6" s="19" t="s">
        <v>17</v>
      </c>
      <c r="E6" s="19" t="str">
        <f t="shared" si="0"/>
        <v>134798,</v>
      </c>
      <c r="F6" s="21" t="s">
        <v>40</v>
      </c>
      <c r="G6" s="21" t="s">
        <v>41</v>
      </c>
      <c r="H6" s="18" t="s">
        <v>42</v>
      </c>
      <c r="I6" s="9" t="s">
        <v>21</v>
      </c>
      <c r="J6" s="28"/>
      <c r="K6" s="28"/>
      <c r="L6" s="28"/>
      <c r="M6" s="29" t="s">
        <v>316</v>
      </c>
      <c r="N6" t="e">
        <v>#N/A</v>
      </c>
    </row>
    <row r="7" ht="65" customHeight="1" spans="1:14">
      <c r="A7" s="17"/>
      <c r="B7" s="18"/>
      <c r="C7" s="18">
        <v>118013</v>
      </c>
      <c r="D7" s="19" t="s">
        <v>17</v>
      </c>
      <c r="E7" s="19" t="str">
        <f t="shared" si="0"/>
        <v>118013,</v>
      </c>
      <c r="F7" s="21" t="s">
        <v>36</v>
      </c>
      <c r="G7" s="21" t="s">
        <v>37</v>
      </c>
      <c r="H7" s="18" t="s">
        <v>38</v>
      </c>
      <c r="I7" s="9" t="s">
        <v>21</v>
      </c>
      <c r="J7" s="28"/>
      <c r="K7" s="30" t="s">
        <v>317</v>
      </c>
      <c r="L7" s="29"/>
      <c r="M7" s="29" t="s">
        <v>316</v>
      </c>
      <c r="N7" t="s">
        <v>39</v>
      </c>
    </row>
    <row r="8" ht="74" customHeight="1" spans="1:14">
      <c r="A8" s="17"/>
      <c r="B8" s="18"/>
      <c r="C8" s="7">
        <v>143148</v>
      </c>
      <c r="D8" s="19" t="s">
        <v>17</v>
      </c>
      <c r="E8" s="19" t="str">
        <f t="shared" si="0"/>
        <v>143148,</v>
      </c>
      <c r="F8" s="14" t="s">
        <v>47</v>
      </c>
      <c r="G8" s="14" t="s">
        <v>48</v>
      </c>
      <c r="H8" s="7" t="s">
        <v>49</v>
      </c>
      <c r="I8" s="9" t="s">
        <v>21</v>
      </c>
      <c r="J8" s="28"/>
      <c r="K8" s="30" t="s">
        <v>318</v>
      </c>
      <c r="L8" s="29"/>
      <c r="M8" s="29" t="s">
        <v>316</v>
      </c>
      <c r="N8" t="s">
        <v>50</v>
      </c>
    </row>
    <row r="9" ht="39" customHeight="1" spans="1:14">
      <c r="A9" s="17">
        <v>2</v>
      </c>
      <c r="B9" s="9" t="s">
        <v>51</v>
      </c>
      <c r="C9" s="17">
        <v>138325</v>
      </c>
      <c r="D9" s="19" t="s">
        <v>17</v>
      </c>
      <c r="E9" s="19" t="str">
        <f t="shared" si="0"/>
        <v>138325,</v>
      </c>
      <c r="F9" s="15" t="s">
        <v>319</v>
      </c>
      <c r="G9" s="15" t="s">
        <v>59</v>
      </c>
      <c r="H9" s="17" t="s">
        <v>320</v>
      </c>
      <c r="I9" s="9" t="s">
        <v>30</v>
      </c>
      <c r="J9" s="27">
        <v>1002</v>
      </c>
      <c r="K9" s="28">
        <v>0.06</v>
      </c>
      <c r="L9" s="28">
        <v>0.04</v>
      </c>
      <c r="M9" s="29" t="s">
        <v>316</v>
      </c>
      <c r="N9" t="e">
        <v>#N/A</v>
      </c>
    </row>
    <row r="10" ht="39" customHeight="1" spans="1:14">
      <c r="A10" s="17"/>
      <c r="B10" s="9"/>
      <c r="C10" s="17">
        <v>138584</v>
      </c>
      <c r="D10" s="19" t="s">
        <v>17</v>
      </c>
      <c r="E10" s="19" t="str">
        <f t="shared" si="0"/>
        <v>138584,</v>
      </c>
      <c r="F10" s="15" t="s">
        <v>58</v>
      </c>
      <c r="G10" s="15" t="s">
        <v>59</v>
      </c>
      <c r="H10" s="17" t="s">
        <v>321</v>
      </c>
      <c r="I10" s="9" t="s">
        <v>30</v>
      </c>
      <c r="J10" s="28"/>
      <c r="K10" s="28"/>
      <c r="L10" s="28"/>
      <c r="M10" s="29" t="s">
        <v>316</v>
      </c>
      <c r="N10" t="e">
        <v>#N/A</v>
      </c>
    </row>
    <row r="11" customHeight="1" spans="1:14">
      <c r="A11" s="17">
        <v>3</v>
      </c>
      <c r="B11" s="22" t="s">
        <v>61</v>
      </c>
      <c r="C11" s="17">
        <v>43207</v>
      </c>
      <c r="D11" s="19" t="s">
        <v>17</v>
      </c>
      <c r="E11" s="19" t="str">
        <f t="shared" si="0"/>
        <v>43207,</v>
      </c>
      <c r="F11" s="15" t="s">
        <v>62</v>
      </c>
      <c r="G11" s="15" t="s">
        <v>63</v>
      </c>
      <c r="H11" s="17" t="s">
        <v>64</v>
      </c>
      <c r="I11" s="9" t="s">
        <v>21</v>
      </c>
      <c r="J11" s="27">
        <v>1648</v>
      </c>
      <c r="K11" s="28">
        <v>0.06</v>
      </c>
      <c r="L11" s="28">
        <v>0.04</v>
      </c>
      <c r="M11" s="29" t="s">
        <v>316</v>
      </c>
      <c r="N11" t="e">
        <v>#N/A</v>
      </c>
    </row>
    <row r="12" customHeight="1" spans="1:14">
      <c r="A12" s="17"/>
      <c r="B12" s="22"/>
      <c r="C12" s="17">
        <v>165585</v>
      </c>
      <c r="D12" s="19" t="s">
        <v>17</v>
      </c>
      <c r="E12" s="19" t="str">
        <f t="shared" si="0"/>
        <v>165585,</v>
      </c>
      <c r="F12" s="15" t="s">
        <v>68</v>
      </c>
      <c r="G12" s="15" t="s">
        <v>69</v>
      </c>
      <c r="H12" s="17" t="s">
        <v>70</v>
      </c>
      <c r="I12" s="9" t="s">
        <v>21</v>
      </c>
      <c r="J12" s="28"/>
      <c r="K12" s="28"/>
      <c r="L12" s="28"/>
      <c r="M12" s="29" t="s">
        <v>316</v>
      </c>
      <c r="N12" t="e">
        <v>#N/A</v>
      </c>
    </row>
    <row r="13" customHeight="1" spans="1:14">
      <c r="A13" s="17"/>
      <c r="B13" s="22"/>
      <c r="C13" s="7">
        <v>133360</v>
      </c>
      <c r="D13" s="19" t="s">
        <v>17</v>
      </c>
      <c r="E13" s="19" t="str">
        <f t="shared" si="0"/>
        <v>133360,</v>
      </c>
      <c r="F13" s="14" t="s">
        <v>71</v>
      </c>
      <c r="G13" s="14" t="s">
        <v>72</v>
      </c>
      <c r="H13" s="7" t="s">
        <v>73</v>
      </c>
      <c r="I13" s="9" t="s">
        <v>21</v>
      </c>
      <c r="J13" s="28"/>
      <c r="K13" s="28"/>
      <c r="L13" s="28"/>
      <c r="M13" s="29" t="s">
        <v>316</v>
      </c>
      <c r="N13" t="e">
        <v>#N/A</v>
      </c>
    </row>
    <row r="14" customHeight="1" spans="1:14">
      <c r="A14" s="17">
        <v>4</v>
      </c>
      <c r="B14" s="9" t="s">
        <v>74</v>
      </c>
      <c r="C14" s="17">
        <v>169187</v>
      </c>
      <c r="D14" s="19" t="s">
        <v>17</v>
      </c>
      <c r="E14" s="19" t="str">
        <f t="shared" si="0"/>
        <v>169187,</v>
      </c>
      <c r="F14" s="15" t="s">
        <v>75</v>
      </c>
      <c r="G14" s="15" t="s">
        <v>76</v>
      </c>
      <c r="H14" s="17" t="s">
        <v>77</v>
      </c>
      <c r="I14" s="9" t="s">
        <v>21</v>
      </c>
      <c r="J14" s="27">
        <v>10114</v>
      </c>
      <c r="K14" s="28">
        <v>0.07</v>
      </c>
      <c r="L14" s="28">
        <v>0.05</v>
      </c>
      <c r="M14" s="29" t="s">
        <v>316</v>
      </c>
      <c r="N14" t="e">
        <v>#N/A</v>
      </c>
    </row>
    <row r="15" customHeight="1" spans="1:14">
      <c r="A15" s="17"/>
      <c r="B15" s="9"/>
      <c r="C15" s="23">
        <v>44621</v>
      </c>
      <c r="D15" s="24" t="s">
        <v>17</v>
      </c>
      <c r="E15" s="24" t="str">
        <f t="shared" si="0"/>
        <v>44621,</v>
      </c>
      <c r="F15" s="25" t="s">
        <v>81</v>
      </c>
      <c r="G15" s="25" t="s">
        <v>322</v>
      </c>
      <c r="H15" s="23" t="s">
        <v>323</v>
      </c>
      <c r="I15" s="12" t="s">
        <v>21</v>
      </c>
      <c r="J15" s="28"/>
      <c r="K15" s="28"/>
      <c r="L15" s="28"/>
      <c r="M15" s="29" t="s">
        <v>316</v>
      </c>
      <c r="N15" t="e">
        <v>#N/A</v>
      </c>
    </row>
    <row r="16" customHeight="1" spans="1:14">
      <c r="A16" s="17"/>
      <c r="B16" s="9"/>
      <c r="C16" s="17">
        <v>139379</v>
      </c>
      <c r="D16" s="19" t="s">
        <v>17</v>
      </c>
      <c r="E16" s="19" t="str">
        <f t="shared" ref="E16:E26" si="1">C16&amp;D16</f>
        <v>139379,</v>
      </c>
      <c r="F16" s="15" t="s">
        <v>87</v>
      </c>
      <c r="G16" s="15" t="s">
        <v>88</v>
      </c>
      <c r="H16" s="17" t="s">
        <v>89</v>
      </c>
      <c r="I16" s="9" t="s">
        <v>21</v>
      </c>
      <c r="J16" s="28"/>
      <c r="K16" s="28"/>
      <c r="L16" s="28"/>
      <c r="M16" s="29" t="s">
        <v>316</v>
      </c>
      <c r="N16" t="e">
        <v>#N/A</v>
      </c>
    </row>
    <row r="17" customHeight="1" spans="1:14">
      <c r="A17" s="17"/>
      <c r="B17" s="9"/>
      <c r="C17" s="17">
        <v>148408</v>
      </c>
      <c r="D17" s="19" t="s">
        <v>17</v>
      </c>
      <c r="E17" s="19" t="str">
        <f t="shared" si="1"/>
        <v>148408,</v>
      </c>
      <c r="F17" s="15" t="s">
        <v>90</v>
      </c>
      <c r="G17" s="15" t="s">
        <v>91</v>
      </c>
      <c r="H17" s="17" t="s">
        <v>92</v>
      </c>
      <c r="I17" s="9" t="s">
        <v>21</v>
      </c>
      <c r="J17" s="28"/>
      <c r="K17" s="28"/>
      <c r="L17" s="28"/>
      <c r="M17" s="29" t="s">
        <v>316</v>
      </c>
      <c r="N17" t="e">
        <v>#N/A</v>
      </c>
    </row>
    <row r="18" customHeight="1" spans="1:14">
      <c r="A18" s="17"/>
      <c r="B18" s="9"/>
      <c r="C18" s="17">
        <v>131588</v>
      </c>
      <c r="D18" s="19" t="s">
        <v>17</v>
      </c>
      <c r="E18" s="19" t="str">
        <f t="shared" si="1"/>
        <v>131588,</v>
      </c>
      <c r="F18" s="15" t="s">
        <v>93</v>
      </c>
      <c r="G18" s="15" t="s">
        <v>91</v>
      </c>
      <c r="H18" s="17" t="s">
        <v>94</v>
      </c>
      <c r="I18" s="9" t="s">
        <v>21</v>
      </c>
      <c r="J18" s="28"/>
      <c r="K18" s="28"/>
      <c r="L18" s="28"/>
      <c r="M18" s="29" t="s">
        <v>316</v>
      </c>
      <c r="N18" t="e">
        <v>#N/A</v>
      </c>
    </row>
    <row r="19" customHeight="1" spans="1:14">
      <c r="A19" s="17"/>
      <c r="B19" s="9"/>
      <c r="C19" s="17">
        <v>171872</v>
      </c>
      <c r="D19" s="19" t="s">
        <v>17</v>
      </c>
      <c r="E19" s="19" t="str">
        <f t="shared" si="1"/>
        <v>171872,</v>
      </c>
      <c r="F19" s="15" t="s">
        <v>95</v>
      </c>
      <c r="G19" s="15" t="s">
        <v>96</v>
      </c>
      <c r="H19" s="17" t="s">
        <v>97</v>
      </c>
      <c r="I19" s="9" t="s">
        <v>21</v>
      </c>
      <c r="J19" s="28"/>
      <c r="K19" s="28"/>
      <c r="L19" s="28"/>
      <c r="M19" s="29" t="s">
        <v>316</v>
      </c>
      <c r="N19" t="e">
        <v>#N/A</v>
      </c>
    </row>
    <row r="20" customHeight="1" spans="1:14">
      <c r="A20" s="17"/>
      <c r="B20" s="9"/>
      <c r="C20" s="17">
        <v>1466</v>
      </c>
      <c r="D20" s="19" t="s">
        <v>17</v>
      </c>
      <c r="E20" s="19" t="str">
        <f t="shared" si="1"/>
        <v>1466,</v>
      </c>
      <c r="F20" s="15" t="s">
        <v>98</v>
      </c>
      <c r="G20" s="15" t="s">
        <v>99</v>
      </c>
      <c r="H20" s="17" t="s">
        <v>100</v>
      </c>
      <c r="I20" s="9" t="s">
        <v>21</v>
      </c>
      <c r="J20" s="28"/>
      <c r="K20" s="28"/>
      <c r="L20" s="28"/>
      <c r="M20" s="29" t="s">
        <v>316</v>
      </c>
      <c r="N20" t="e">
        <v>#N/A</v>
      </c>
    </row>
    <row r="21" customHeight="1" spans="1:14">
      <c r="A21" s="17"/>
      <c r="B21" s="9"/>
      <c r="C21" s="17">
        <v>39476</v>
      </c>
      <c r="D21" s="19" t="s">
        <v>17</v>
      </c>
      <c r="E21" s="19" t="str">
        <f t="shared" si="1"/>
        <v>39476,</v>
      </c>
      <c r="F21" s="15" t="s">
        <v>101</v>
      </c>
      <c r="G21" s="15" t="s">
        <v>102</v>
      </c>
      <c r="H21" s="17" t="s">
        <v>103</v>
      </c>
      <c r="I21" s="9" t="s">
        <v>30</v>
      </c>
      <c r="J21" s="28"/>
      <c r="K21" s="28"/>
      <c r="L21" s="28"/>
      <c r="M21" s="29" t="s">
        <v>316</v>
      </c>
      <c r="N21" t="e">
        <v>#N/A</v>
      </c>
    </row>
    <row r="22" customHeight="1" spans="1:14">
      <c r="A22" s="17"/>
      <c r="B22" s="9"/>
      <c r="C22" s="17">
        <v>108018</v>
      </c>
      <c r="D22" s="19" t="s">
        <v>17</v>
      </c>
      <c r="E22" s="19" t="str">
        <f t="shared" si="1"/>
        <v>108018,</v>
      </c>
      <c r="F22" s="15" t="s">
        <v>104</v>
      </c>
      <c r="G22" s="15" t="s">
        <v>105</v>
      </c>
      <c r="H22" s="17" t="s">
        <v>106</v>
      </c>
      <c r="I22" s="9" t="s">
        <v>21</v>
      </c>
      <c r="J22" s="28"/>
      <c r="K22" s="28"/>
      <c r="L22" s="28"/>
      <c r="M22" s="29" t="s">
        <v>316</v>
      </c>
      <c r="N22" t="e">
        <v>#N/A</v>
      </c>
    </row>
    <row r="23" customHeight="1" spans="1:14">
      <c r="A23" s="17"/>
      <c r="B23" s="9"/>
      <c r="C23" s="7">
        <v>117684</v>
      </c>
      <c r="D23" s="19" t="s">
        <v>17</v>
      </c>
      <c r="E23" s="19" t="str">
        <f t="shared" si="1"/>
        <v>117684,</v>
      </c>
      <c r="F23" s="14" t="s">
        <v>107</v>
      </c>
      <c r="G23" s="14" t="s">
        <v>108</v>
      </c>
      <c r="H23" s="7" t="s">
        <v>109</v>
      </c>
      <c r="I23" s="9" t="s">
        <v>21</v>
      </c>
      <c r="J23" s="28"/>
      <c r="K23" s="28"/>
      <c r="L23" s="28"/>
      <c r="M23" s="29" t="s">
        <v>316</v>
      </c>
      <c r="N23" t="e">
        <v>#N/A</v>
      </c>
    </row>
    <row r="24" customHeight="1" spans="1:14">
      <c r="A24" s="7">
        <v>5</v>
      </c>
      <c r="B24" s="7" t="s">
        <v>324</v>
      </c>
      <c r="C24" s="7">
        <v>138183</v>
      </c>
      <c r="D24" s="19" t="s">
        <v>17</v>
      </c>
      <c r="E24" s="19" t="str">
        <f t="shared" si="1"/>
        <v>138183,</v>
      </c>
      <c r="F24" s="14" t="s">
        <v>325</v>
      </c>
      <c r="G24" s="14" t="s">
        <v>326</v>
      </c>
      <c r="H24" s="7" t="s">
        <v>327</v>
      </c>
      <c r="I24" s="7" t="s">
        <v>21</v>
      </c>
      <c r="J24" s="7">
        <v>2622</v>
      </c>
      <c r="K24" s="31">
        <v>0.03</v>
      </c>
      <c r="L24" s="31">
        <v>0.02</v>
      </c>
      <c r="M24" s="29" t="s">
        <v>316</v>
      </c>
      <c r="N24">
        <v>0</v>
      </c>
    </row>
    <row r="25" ht="54" customHeight="1" spans="1:14">
      <c r="A25" s="7"/>
      <c r="B25" s="7"/>
      <c r="C25" s="7">
        <v>165950</v>
      </c>
      <c r="D25" s="19" t="s">
        <v>17</v>
      </c>
      <c r="E25" s="19" t="str">
        <f t="shared" si="1"/>
        <v>165950,</v>
      </c>
      <c r="F25" s="14" t="s">
        <v>325</v>
      </c>
      <c r="G25" s="14" t="s">
        <v>328</v>
      </c>
      <c r="H25" s="7" t="s">
        <v>329</v>
      </c>
      <c r="I25" s="7" t="s">
        <v>21</v>
      </c>
      <c r="J25" s="7"/>
      <c r="K25" s="32" t="s">
        <v>330</v>
      </c>
      <c r="L25" s="33"/>
      <c r="M25" s="29" t="s">
        <v>316</v>
      </c>
      <c r="N25" t="s">
        <v>331</v>
      </c>
    </row>
    <row r="26" ht="51" customHeight="1" spans="1:14">
      <c r="A26" s="7">
        <v>6</v>
      </c>
      <c r="B26" s="7" t="s">
        <v>183</v>
      </c>
      <c r="C26" s="7">
        <v>21580</v>
      </c>
      <c r="D26" s="19" t="s">
        <v>17</v>
      </c>
      <c r="E26" s="19" t="str">
        <f t="shared" si="1"/>
        <v>21580,</v>
      </c>
      <c r="F26" s="14" t="s">
        <v>332</v>
      </c>
      <c r="G26" s="14" t="s">
        <v>72</v>
      </c>
      <c r="H26" s="7" t="s">
        <v>333</v>
      </c>
      <c r="I26" s="7" t="s">
        <v>21</v>
      </c>
      <c r="J26" s="7">
        <v>2947</v>
      </c>
      <c r="K26" s="34">
        <v>0.06</v>
      </c>
      <c r="L26" s="34">
        <v>0.04</v>
      </c>
      <c r="M26" s="29" t="s">
        <v>316</v>
      </c>
      <c r="N26" t="e">
        <v>#N/A</v>
      </c>
    </row>
    <row r="27" ht="77" customHeight="1" spans="1:13">
      <c r="A27" s="7" t="s">
        <v>334</v>
      </c>
      <c r="B27" s="7" t="s">
        <v>335</v>
      </c>
      <c r="C27" s="26">
        <v>115733</v>
      </c>
      <c r="D27" s="26"/>
      <c r="E27" s="26"/>
      <c r="F27" s="14" t="s">
        <v>336</v>
      </c>
      <c r="G27" s="14" t="s">
        <v>337</v>
      </c>
      <c r="H27" s="26" t="s">
        <v>338</v>
      </c>
      <c r="I27" s="7" t="s">
        <v>21</v>
      </c>
      <c r="J27" s="35" t="s">
        <v>339</v>
      </c>
      <c r="K27" s="14" t="s">
        <v>340</v>
      </c>
      <c r="L27" s="14" t="s">
        <v>341</v>
      </c>
      <c r="M27" s="14" t="s">
        <v>342</v>
      </c>
    </row>
  </sheetData>
  <mergeCells count="27">
    <mergeCell ref="A1:M1"/>
    <mergeCell ref="K7:L7"/>
    <mergeCell ref="K8:L8"/>
    <mergeCell ref="K25:L25"/>
    <mergeCell ref="A3:A8"/>
    <mergeCell ref="A9:A10"/>
    <mergeCell ref="A11:A13"/>
    <mergeCell ref="A14:A23"/>
    <mergeCell ref="A24:A25"/>
    <mergeCell ref="B3:B8"/>
    <mergeCell ref="B9:B10"/>
    <mergeCell ref="B11:B13"/>
    <mergeCell ref="B14:B23"/>
    <mergeCell ref="B24:B25"/>
    <mergeCell ref="J3:J8"/>
    <mergeCell ref="J9:J10"/>
    <mergeCell ref="J11:J13"/>
    <mergeCell ref="J14:J23"/>
    <mergeCell ref="J24:J25"/>
    <mergeCell ref="K3:K6"/>
    <mergeCell ref="K9:K10"/>
    <mergeCell ref="K11:K13"/>
    <mergeCell ref="K14:K23"/>
    <mergeCell ref="L3:L6"/>
    <mergeCell ref="L9:L10"/>
    <mergeCell ref="L11:L13"/>
    <mergeCell ref="L14:L23"/>
  </mergeCells>
  <pageMargins left="0.118055555555556" right="0.118055555555556" top="0.196527777777778" bottom="0.196527777777778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5"/>
  <sheetViews>
    <sheetView workbookViewId="0">
      <selection activeCell="Q5" sqref="Q5"/>
    </sheetView>
  </sheetViews>
  <sheetFormatPr defaultColWidth="9" defaultRowHeight="13.5"/>
  <cols>
    <col min="1" max="1" width="5.125" style="1" customWidth="1"/>
    <col min="2" max="2" width="6.5" style="2" customWidth="1"/>
    <col min="3" max="3" width="29.5" style="3" customWidth="1"/>
    <col min="4" max="4" width="17.375" style="3" customWidth="1"/>
    <col min="5" max="5" width="10" style="4" customWidth="1"/>
    <col min="6" max="6" width="14.875" style="5" hidden="1" customWidth="1"/>
    <col min="7" max="7" width="17.875" style="5" hidden="1" customWidth="1"/>
    <col min="8" max="8" width="16.625" style="5" hidden="1" customWidth="1"/>
    <col min="9" max="9" width="15.625" style="5" hidden="1" customWidth="1"/>
    <col min="10" max="11" width="9" hidden="1" customWidth="1"/>
    <col min="12" max="13" width="12.875" hidden="1" customWidth="1"/>
    <col min="14" max="15" width="9" hidden="1" customWidth="1"/>
    <col min="17" max="17" width="9" style="5"/>
  </cols>
  <sheetData>
    <row r="1" ht="24" customHeight="1" spans="1:17">
      <c r="A1" s="6" t="s">
        <v>0</v>
      </c>
      <c r="B1" s="6" t="s">
        <v>161</v>
      </c>
      <c r="C1" s="6" t="s">
        <v>162</v>
      </c>
      <c r="D1" s="6" t="s">
        <v>163</v>
      </c>
      <c r="E1" s="6" t="s">
        <v>343</v>
      </c>
      <c r="F1" s="7" t="s">
        <v>164</v>
      </c>
      <c r="G1" s="8" t="s">
        <v>164</v>
      </c>
      <c r="H1" s="5" t="s">
        <v>171</v>
      </c>
      <c r="I1" s="5" t="s">
        <v>171</v>
      </c>
      <c r="J1" t="s">
        <v>61</v>
      </c>
      <c r="K1" s="10" t="s">
        <v>61</v>
      </c>
      <c r="L1" t="s">
        <v>177</v>
      </c>
      <c r="M1" s="10" t="s">
        <v>177</v>
      </c>
      <c r="N1" t="s">
        <v>120</v>
      </c>
      <c r="O1" s="10" t="s">
        <v>120</v>
      </c>
      <c r="P1" t="s">
        <v>134</v>
      </c>
      <c r="Q1" s="11" t="s">
        <v>134</v>
      </c>
    </row>
    <row r="2" spans="1:17">
      <c r="A2" s="9">
        <v>8</v>
      </c>
      <c r="B2" s="9">
        <v>337</v>
      </c>
      <c r="C2" s="9" t="s">
        <v>270</v>
      </c>
      <c r="D2" s="9" t="s">
        <v>251</v>
      </c>
      <c r="E2" s="9" t="s">
        <v>344</v>
      </c>
      <c r="F2" s="7">
        <v>65</v>
      </c>
      <c r="G2" s="7">
        <v>80</v>
      </c>
      <c r="H2" s="5">
        <f>VLOOKUP(B:B,[1]Sheet1!$A$1:$B$65536,2,0)</f>
        <v>2</v>
      </c>
      <c r="I2" s="5">
        <v>14</v>
      </c>
      <c r="J2">
        <f>VLOOKUP(B:B,[2]Sheet1!$A$1:$B$65536,2,0)</f>
        <v>2</v>
      </c>
      <c r="K2">
        <v>26</v>
      </c>
      <c r="L2">
        <v>203</v>
      </c>
      <c r="M2">
        <v>223</v>
      </c>
      <c r="N2">
        <f>VLOOKUP(B:B,[3]Sheet1!$A$1:$B$65536,2,0)</f>
        <v>1</v>
      </c>
      <c r="O2">
        <v>7</v>
      </c>
      <c r="P2">
        <f>VLOOKUP(B:B,[4]Sheet1!$A$1:$B$65536,2,0)</f>
        <v>290</v>
      </c>
      <c r="Q2" s="5">
        <v>180</v>
      </c>
    </row>
    <row r="3" spans="1:17">
      <c r="A3" s="9">
        <v>10</v>
      </c>
      <c r="B3" s="9">
        <v>341</v>
      </c>
      <c r="C3" s="9" t="s">
        <v>283</v>
      </c>
      <c r="D3" s="9" t="s">
        <v>279</v>
      </c>
      <c r="E3" s="9" t="s">
        <v>344</v>
      </c>
      <c r="F3" s="7">
        <v>29</v>
      </c>
      <c r="G3" s="7">
        <v>60</v>
      </c>
      <c r="H3" s="5">
        <f>VLOOKUP(B:B,[1]Sheet1!$A$1:$B$65536,2,0)</f>
        <v>8</v>
      </c>
      <c r="I3" s="5">
        <v>14</v>
      </c>
      <c r="J3" t="e">
        <f>VLOOKUP(B:B,[2]Sheet1!$A$1:$B$65536,2,0)</f>
        <v>#N/A</v>
      </c>
      <c r="K3">
        <v>21</v>
      </c>
      <c r="L3">
        <v>42</v>
      </c>
      <c r="M3">
        <v>59</v>
      </c>
      <c r="N3" t="e">
        <f>VLOOKUP(B:B,[3]Sheet1!$A$1:$B$65536,2,0)</f>
        <v>#N/A</v>
      </c>
      <c r="O3">
        <v>7</v>
      </c>
      <c r="P3">
        <f>VLOOKUP(B:B,[4]Sheet1!$A$1:$B$65536,2,0)</f>
        <v>19</v>
      </c>
      <c r="Q3" s="5">
        <v>100</v>
      </c>
    </row>
    <row r="4" spans="1:17">
      <c r="A4" s="9">
        <v>28</v>
      </c>
      <c r="B4" s="9">
        <v>517</v>
      </c>
      <c r="C4" s="9" t="s">
        <v>263</v>
      </c>
      <c r="D4" s="9" t="s">
        <v>251</v>
      </c>
      <c r="E4" s="9" t="s">
        <v>344</v>
      </c>
      <c r="F4" s="7">
        <v>26</v>
      </c>
      <c r="G4" s="7">
        <v>58</v>
      </c>
      <c r="H4" s="5">
        <f>VLOOKUP(B:B,[1]Sheet1!$A$1:$B$65536,2,0)</f>
        <v>11</v>
      </c>
      <c r="I4" s="5">
        <v>14</v>
      </c>
      <c r="J4">
        <f>VLOOKUP(B:B,[2]Sheet1!$A$1:$B$65536,2,0)</f>
        <v>6</v>
      </c>
      <c r="K4">
        <v>21</v>
      </c>
      <c r="L4">
        <v>121</v>
      </c>
      <c r="M4">
        <v>145</v>
      </c>
      <c r="N4">
        <f>VLOOKUP(B:B,[3]Sheet1!$A$1:$B$65536,2,0)</f>
        <v>1</v>
      </c>
      <c r="O4">
        <v>7</v>
      </c>
      <c r="P4">
        <f>VLOOKUP(B:B,[4]Sheet1!$A$1:$B$65536,2,0)</f>
        <v>61</v>
      </c>
      <c r="Q4" s="5">
        <v>80</v>
      </c>
    </row>
    <row r="5" spans="1:17">
      <c r="A5" s="9">
        <v>40</v>
      </c>
      <c r="B5" s="9">
        <v>582</v>
      </c>
      <c r="C5" s="9" t="s">
        <v>210</v>
      </c>
      <c r="D5" s="9" t="s">
        <v>192</v>
      </c>
      <c r="E5" s="9" t="s">
        <v>344</v>
      </c>
      <c r="F5" s="7">
        <v>56</v>
      </c>
      <c r="G5" s="7">
        <v>80</v>
      </c>
      <c r="H5" s="5">
        <f>VLOOKUP(B:B,[1]Sheet1!$A$1:$B$65536,2,0)</f>
        <v>4</v>
      </c>
      <c r="I5" s="5">
        <v>14</v>
      </c>
      <c r="J5">
        <f>VLOOKUP(B:B,[2]Sheet1!$A$1:$B$65536,2,0)</f>
        <v>25</v>
      </c>
      <c r="K5">
        <v>26</v>
      </c>
      <c r="L5">
        <v>141</v>
      </c>
      <c r="M5">
        <v>169</v>
      </c>
      <c r="N5" t="e">
        <f>VLOOKUP(B:B,[3]Sheet1!$A$1:$B$65536,2,0)</f>
        <v>#N/A</v>
      </c>
      <c r="O5">
        <v>7</v>
      </c>
      <c r="P5">
        <f>VLOOKUP(B:B,[4]Sheet1!$A$1:$B$65536,2,0)</f>
        <v>96</v>
      </c>
      <c r="Q5" s="5">
        <v>130</v>
      </c>
    </row>
    <row r="6" spans="1:17">
      <c r="A6" s="9">
        <v>79</v>
      </c>
      <c r="B6" s="9">
        <v>750</v>
      </c>
      <c r="C6" s="9" t="s">
        <v>234</v>
      </c>
      <c r="D6" s="9" t="s">
        <v>226</v>
      </c>
      <c r="E6" s="9" t="s">
        <v>344</v>
      </c>
      <c r="F6" s="7">
        <v>121</v>
      </c>
      <c r="G6" s="7">
        <v>145</v>
      </c>
      <c r="H6" s="5">
        <f>VLOOKUP(B:B,[1]Sheet1!$A$1:$B$65536,2,0)</f>
        <v>15</v>
      </c>
      <c r="I6" s="5">
        <v>20</v>
      </c>
      <c r="J6">
        <f>VLOOKUP(B:B,[2]Sheet1!$A$1:$B$65536,2,0)</f>
        <v>9</v>
      </c>
      <c r="K6">
        <v>26</v>
      </c>
      <c r="L6">
        <v>357</v>
      </c>
      <c r="M6">
        <v>393</v>
      </c>
      <c r="N6">
        <f>VLOOKUP(B:B,[3]Sheet1!$A$1:$B$65536,2,0)</f>
        <v>3</v>
      </c>
      <c r="O6">
        <v>7</v>
      </c>
      <c r="P6">
        <f>VLOOKUP(B:B,[4]Sheet1!$A$1:$B$65536,2,0)</f>
        <v>130</v>
      </c>
      <c r="Q6" s="5">
        <v>150</v>
      </c>
    </row>
    <row r="7" spans="1:17">
      <c r="A7" s="9">
        <v>9</v>
      </c>
      <c r="B7" s="9">
        <v>343</v>
      </c>
      <c r="C7" s="9" t="s">
        <v>219</v>
      </c>
      <c r="D7" s="9" t="s">
        <v>192</v>
      </c>
      <c r="E7" s="9" t="s">
        <v>345</v>
      </c>
      <c r="F7" s="7">
        <v>56</v>
      </c>
      <c r="G7" s="7">
        <v>68</v>
      </c>
      <c r="H7" s="5">
        <f>VLOOKUP(B:B,[1]Sheet1!$A$1:$B$65536,2,0)</f>
        <v>2</v>
      </c>
      <c r="I7" s="5">
        <v>14</v>
      </c>
      <c r="J7">
        <f>VLOOKUP(B:B,[2]Sheet1!$A$1:$B$65536,2,0)</f>
        <v>17</v>
      </c>
      <c r="K7">
        <v>19</v>
      </c>
      <c r="L7">
        <v>174</v>
      </c>
      <c r="M7">
        <v>209</v>
      </c>
      <c r="N7" t="e">
        <f>VLOOKUP(B:B,[3]Sheet1!$A$1:$B$65536,2,0)</f>
        <v>#N/A</v>
      </c>
      <c r="O7">
        <v>7</v>
      </c>
      <c r="P7">
        <f>VLOOKUP(B:B,[4]Sheet1!$A$1:$B$65536,2,0)</f>
        <v>104</v>
      </c>
      <c r="Q7" s="5">
        <v>90</v>
      </c>
    </row>
    <row r="8" spans="1:17">
      <c r="A8" s="9">
        <v>21</v>
      </c>
      <c r="B8" s="9">
        <v>385</v>
      </c>
      <c r="C8" s="9" t="s">
        <v>276</v>
      </c>
      <c r="D8" s="9" t="s">
        <v>273</v>
      </c>
      <c r="E8" s="9" t="s">
        <v>345</v>
      </c>
      <c r="F8" s="7">
        <v>29</v>
      </c>
      <c r="G8" s="7">
        <v>58</v>
      </c>
      <c r="H8" s="5">
        <f>VLOOKUP(B:B,[1]Sheet1!$A$1:$B$65536,2,0)</f>
        <v>6</v>
      </c>
      <c r="I8" s="5">
        <v>14</v>
      </c>
      <c r="J8">
        <f>VLOOKUP(B:B,[2]Sheet1!$A$1:$B$65536,2,0)</f>
        <v>2</v>
      </c>
      <c r="K8">
        <v>19</v>
      </c>
      <c r="L8">
        <v>48</v>
      </c>
      <c r="M8">
        <v>67</v>
      </c>
      <c r="N8" t="e">
        <f>VLOOKUP(B:B,[3]Sheet1!$A$1:$B$65536,2,0)</f>
        <v>#N/A</v>
      </c>
      <c r="O8">
        <v>7</v>
      </c>
      <c r="P8">
        <f>VLOOKUP(B:B,[4]Sheet1!$A$1:$B$65536,2,0)</f>
        <v>10</v>
      </c>
      <c r="Q8" s="5">
        <v>80</v>
      </c>
    </row>
    <row r="9" spans="1:17">
      <c r="A9" s="9">
        <v>35</v>
      </c>
      <c r="B9" s="9">
        <v>571</v>
      </c>
      <c r="C9" s="9" t="s">
        <v>244</v>
      </c>
      <c r="D9" s="9" t="s">
        <v>226</v>
      </c>
      <c r="E9" s="9" t="s">
        <v>345</v>
      </c>
      <c r="F9" s="7">
        <v>61</v>
      </c>
      <c r="G9" s="7">
        <v>75</v>
      </c>
      <c r="H9" s="5">
        <f>VLOOKUP(B:B,[1]Sheet1!$A$1:$B$65536,2,0)</f>
        <v>12</v>
      </c>
      <c r="I9" s="5">
        <v>14</v>
      </c>
      <c r="J9">
        <f>VLOOKUP(B:B,[2]Sheet1!$A$1:$B$65536,2,0)</f>
        <v>40</v>
      </c>
      <c r="K9">
        <v>19</v>
      </c>
      <c r="L9">
        <v>246</v>
      </c>
      <c r="M9">
        <v>271</v>
      </c>
      <c r="N9" t="e">
        <f>VLOOKUP(B:B,[3]Sheet1!$A$1:$B$65536,2,0)</f>
        <v>#N/A</v>
      </c>
      <c r="O9">
        <v>7</v>
      </c>
      <c r="P9">
        <f>VLOOKUP(B:B,[4]Sheet1!$A$1:$B$65536,2,0)</f>
        <v>43</v>
      </c>
      <c r="Q9" s="5">
        <v>80</v>
      </c>
    </row>
    <row r="10" spans="1:17">
      <c r="A10" s="9">
        <v>41</v>
      </c>
      <c r="B10" s="9">
        <v>581</v>
      </c>
      <c r="C10" s="9" t="s">
        <v>211</v>
      </c>
      <c r="D10" s="9" t="s">
        <v>192</v>
      </c>
      <c r="E10" s="9" t="s">
        <v>345</v>
      </c>
      <c r="F10" s="7">
        <v>46</v>
      </c>
      <c r="G10" s="7">
        <v>68</v>
      </c>
      <c r="H10" s="5">
        <f>VLOOKUP(B:B,[1]Sheet1!$A$1:$B$65536,2,0)</f>
        <v>4</v>
      </c>
      <c r="I10" s="5">
        <v>14</v>
      </c>
      <c r="J10">
        <f>VLOOKUP(B:B,[2]Sheet1!$A$1:$B$65536,2,0)</f>
        <v>1</v>
      </c>
      <c r="K10">
        <v>19</v>
      </c>
      <c r="L10">
        <v>158</v>
      </c>
      <c r="M10">
        <v>190</v>
      </c>
      <c r="N10" t="e">
        <f>VLOOKUP(B:B,[3]Sheet1!$A$1:$B$65536,2,0)</f>
        <v>#N/A</v>
      </c>
      <c r="O10">
        <v>7</v>
      </c>
      <c r="P10">
        <f>VLOOKUP(B:B,[4]Sheet1!$A$1:$B$65536,2,0)</f>
        <v>60</v>
      </c>
      <c r="Q10" s="5">
        <v>80</v>
      </c>
    </row>
    <row r="11" spans="1:17">
      <c r="A11" s="9">
        <v>42</v>
      </c>
      <c r="B11" s="9">
        <v>585</v>
      </c>
      <c r="C11" s="9" t="s">
        <v>209</v>
      </c>
      <c r="D11" s="9" t="s">
        <v>192</v>
      </c>
      <c r="E11" s="9" t="s">
        <v>345</v>
      </c>
      <c r="F11" s="7">
        <v>36</v>
      </c>
      <c r="G11" s="7">
        <v>59</v>
      </c>
      <c r="H11" s="5">
        <f>VLOOKUP(B:B,[1]Sheet1!$A$1:$B$65536,2,0)</f>
        <v>16</v>
      </c>
      <c r="I11" s="5">
        <v>14</v>
      </c>
      <c r="J11">
        <f>VLOOKUP(B:B,[2]Sheet1!$A$1:$B$65536,2,0)</f>
        <v>4</v>
      </c>
      <c r="K11">
        <v>19</v>
      </c>
      <c r="L11">
        <v>118</v>
      </c>
      <c r="M11">
        <v>142</v>
      </c>
      <c r="N11" t="e">
        <f>VLOOKUP(B:B,[3]Sheet1!$A$1:$B$65536,2,0)</f>
        <v>#N/A</v>
      </c>
      <c r="O11">
        <v>7</v>
      </c>
      <c r="P11">
        <f>VLOOKUP(B:B,[4]Sheet1!$A$1:$B$65536,2,0)</f>
        <v>66.5</v>
      </c>
      <c r="Q11" s="5">
        <v>80</v>
      </c>
    </row>
    <row r="12" spans="1:17">
      <c r="A12" s="9">
        <v>47</v>
      </c>
      <c r="B12" s="9">
        <v>707</v>
      </c>
      <c r="C12" s="9" t="s">
        <v>241</v>
      </c>
      <c r="D12" s="9" t="s">
        <v>226</v>
      </c>
      <c r="E12" s="9" t="s">
        <v>345</v>
      </c>
      <c r="F12" s="7">
        <v>42</v>
      </c>
      <c r="G12" s="7">
        <v>68</v>
      </c>
      <c r="H12" s="5">
        <f>VLOOKUP(B:B,[1]Sheet1!$A$1:$B$65536,2,0)</f>
        <v>28</v>
      </c>
      <c r="I12" s="5">
        <v>20</v>
      </c>
      <c r="J12">
        <f>VLOOKUP(B:B,[2]Sheet1!$A$1:$B$65536,2,0)</f>
        <v>8</v>
      </c>
      <c r="K12">
        <v>19</v>
      </c>
      <c r="L12">
        <v>144</v>
      </c>
      <c r="M12">
        <v>173</v>
      </c>
      <c r="N12" t="e">
        <f>VLOOKUP(B:B,[3]Sheet1!$A$1:$B$65536,2,0)</f>
        <v>#N/A</v>
      </c>
      <c r="O12">
        <v>7</v>
      </c>
      <c r="P12">
        <f>VLOOKUP(B:B,[4]Sheet1!$A$1:$B$65536,2,0)</f>
        <v>23</v>
      </c>
      <c r="Q12" s="5">
        <v>80</v>
      </c>
    </row>
    <row r="13" spans="1:17">
      <c r="A13" s="9">
        <v>54</v>
      </c>
      <c r="B13" s="9">
        <v>712</v>
      </c>
      <c r="C13" s="9" t="s">
        <v>240</v>
      </c>
      <c r="D13" s="9" t="s">
        <v>226</v>
      </c>
      <c r="E13" s="9" t="s">
        <v>345</v>
      </c>
      <c r="F13" s="7">
        <v>36</v>
      </c>
      <c r="G13" s="7">
        <v>59</v>
      </c>
      <c r="H13" s="5">
        <f>VLOOKUP(B:B,[1]Sheet1!$A$1:$B$65536,2,0)</f>
        <v>13</v>
      </c>
      <c r="I13" s="5">
        <v>15</v>
      </c>
      <c r="J13">
        <f>VLOOKUP(B:B,[2]Sheet1!$A$1:$B$65536,2,0)</f>
        <v>2</v>
      </c>
      <c r="K13">
        <v>19</v>
      </c>
      <c r="L13">
        <v>150</v>
      </c>
      <c r="M13">
        <v>180</v>
      </c>
      <c r="N13" t="e">
        <f>VLOOKUP(B:B,[3]Sheet1!$A$1:$B$65536,2,0)</f>
        <v>#N/A</v>
      </c>
      <c r="O13">
        <v>7</v>
      </c>
      <c r="P13">
        <f>VLOOKUP(B:B,[4]Sheet1!$A$1:$B$65536,2,0)</f>
        <v>174</v>
      </c>
      <c r="Q13" s="5">
        <v>90</v>
      </c>
    </row>
    <row r="14" spans="1:17">
      <c r="A14" s="9">
        <v>65</v>
      </c>
      <c r="B14" s="9">
        <v>730</v>
      </c>
      <c r="C14" s="9" t="s">
        <v>205</v>
      </c>
      <c r="D14" s="9" t="s">
        <v>192</v>
      </c>
      <c r="E14" s="9" t="s">
        <v>345</v>
      </c>
      <c r="F14" s="7">
        <v>47</v>
      </c>
      <c r="G14" s="7">
        <v>68</v>
      </c>
      <c r="H14" s="5">
        <f>VLOOKUP(B:B,[1]Sheet1!$A$1:$B$65536,2,0)</f>
        <v>7</v>
      </c>
      <c r="I14" s="5">
        <v>13</v>
      </c>
      <c r="J14">
        <f>VLOOKUP(B:B,[2]Sheet1!$A$1:$B$65536,2,0)</f>
        <v>6</v>
      </c>
      <c r="K14">
        <v>19</v>
      </c>
      <c r="L14">
        <v>62</v>
      </c>
      <c r="M14">
        <v>81</v>
      </c>
      <c r="N14">
        <f>VLOOKUP(B:B,[3]Sheet1!$A$1:$B$65536,2,0)</f>
        <v>2</v>
      </c>
      <c r="O14">
        <v>7</v>
      </c>
      <c r="P14">
        <f>VLOOKUP(B:B,[4]Sheet1!$A$1:$B$65536,2,0)</f>
        <v>4</v>
      </c>
      <c r="Q14" s="5">
        <v>60</v>
      </c>
    </row>
    <row r="15" spans="1:17">
      <c r="A15" s="9">
        <v>2</v>
      </c>
      <c r="B15" s="9">
        <v>308</v>
      </c>
      <c r="C15" s="9" t="s">
        <v>271</v>
      </c>
      <c r="D15" s="9" t="s">
        <v>251</v>
      </c>
      <c r="E15" s="9" t="s">
        <v>346</v>
      </c>
      <c r="F15" s="7">
        <v>26</v>
      </c>
      <c r="G15" s="7">
        <v>55</v>
      </c>
      <c r="H15" s="5">
        <f>VLOOKUP(B:B,[1]Sheet1!$A$1:$B$65536,2,0)</f>
        <v>6</v>
      </c>
      <c r="I15" s="5">
        <v>11</v>
      </c>
      <c r="J15">
        <f>VLOOKUP(B:B,[2]Sheet1!$A$1:$B$65536,2,0)</f>
        <v>17</v>
      </c>
      <c r="K15">
        <v>19</v>
      </c>
      <c r="L15">
        <v>92</v>
      </c>
      <c r="M15">
        <v>120</v>
      </c>
      <c r="N15" t="e">
        <f>VLOOKUP(B:B,[3]Sheet1!$A$1:$B$65536,2,0)</f>
        <v>#N/A</v>
      </c>
      <c r="O15">
        <v>6</v>
      </c>
      <c r="P15">
        <f>VLOOKUP(B:B,[4]Sheet1!$A$1:$B$65536,2,0)</f>
        <v>27</v>
      </c>
      <c r="Q15" s="5">
        <v>50</v>
      </c>
    </row>
    <row r="16" spans="1:17">
      <c r="A16" s="9">
        <v>3</v>
      </c>
      <c r="B16" s="9">
        <v>311</v>
      </c>
      <c r="C16" s="9" t="s">
        <v>221</v>
      </c>
      <c r="D16" s="9" t="s">
        <v>192</v>
      </c>
      <c r="E16" s="9" t="s">
        <v>346</v>
      </c>
      <c r="F16" s="7">
        <v>4</v>
      </c>
      <c r="G16" s="7">
        <v>20</v>
      </c>
      <c r="H16" s="5">
        <f>VLOOKUP(B:B,[1]Sheet1!$A$1:$B$65536,2,0)</f>
        <v>4</v>
      </c>
      <c r="I16" s="5">
        <v>11</v>
      </c>
      <c r="J16" t="e">
        <f>VLOOKUP(B:B,[2]Sheet1!$A$1:$B$65536,2,0)</f>
        <v>#N/A</v>
      </c>
      <c r="K16">
        <v>19</v>
      </c>
      <c r="L16">
        <v>44</v>
      </c>
      <c r="M16">
        <v>62</v>
      </c>
      <c r="N16" t="e">
        <f>VLOOKUP(B:B,[3]Sheet1!$A$1:$B$65536,2,0)</f>
        <v>#N/A</v>
      </c>
      <c r="O16">
        <v>6</v>
      </c>
      <c r="P16">
        <f>VLOOKUP(B:B,[4]Sheet1!$A$1:$B$65536,2,0)</f>
        <v>9</v>
      </c>
      <c r="Q16" s="5">
        <v>50</v>
      </c>
    </row>
    <row r="17" spans="1:17">
      <c r="A17" s="9">
        <v>14</v>
      </c>
      <c r="B17" s="9">
        <v>357</v>
      </c>
      <c r="C17" s="9" t="s">
        <v>217</v>
      </c>
      <c r="D17" s="9" t="s">
        <v>192</v>
      </c>
      <c r="E17" s="9" t="s">
        <v>346</v>
      </c>
      <c r="F17" s="7">
        <v>18</v>
      </c>
      <c r="G17" s="7">
        <v>45</v>
      </c>
      <c r="H17" s="5">
        <f>VLOOKUP(B:B,[1]Sheet1!$A$1:$B$65536,2,0)</f>
        <v>16</v>
      </c>
      <c r="I17" s="5">
        <v>12</v>
      </c>
      <c r="J17">
        <f>VLOOKUP(B:B,[2]Sheet1!$A$1:$B$65536,2,0)</f>
        <v>22</v>
      </c>
      <c r="K17">
        <v>19</v>
      </c>
      <c r="L17">
        <v>75</v>
      </c>
      <c r="M17">
        <v>98</v>
      </c>
      <c r="N17">
        <f>VLOOKUP(B:B,[3]Sheet1!$A$1:$B$65536,2,0)</f>
        <v>1</v>
      </c>
      <c r="O17">
        <v>6</v>
      </c>
      <c r="P17">
        <f>VLOOKUP(B:B,[4]Sheet1!$A$1:$B$65536,2,0)</f>
        <v>125</v>
      </c>
      <c r="Q17" s="5">
        <v>50</v>
      </c>
    </row>
    <row r="18" spans="1:17">
      <c r="A18" s="9">
        <v>15</v>
      </c>
      <c r="B18" s="9">
        <v>355</v>
      </c>
      <c r="C18" s="9" t="s">
        <v>268</v>
      </c>
      <c r="D18" s="9" t="s">
        <v>251</v>
      </c>
      <c r="E18" s="9" t="s">
        <v>346</v>
      </c>
      <c r="F18" s="7">
        <v>20</v>
      </c>
      <c r="G18" s="7">
        <v>45</v>
      </c>
      <c r="H18" s="5">
        <f>VLOOKUP(B:B,[1]Sheet1!$A$1:$B$65536,2,0)</f>
        <v>10</v>
      </c>
      <c r="I18" s="5">
        <v>11</v>
      </c>
      <c r="J18" t="e">
        <f>VLOOKUP(B:B,[2]Sheet1!$A$1:$B$65536,2,0)</f>
        <v>#N/A</v>
      </c>
      <c r="K18">
        <v>19</v>
      </c>
      <c r="L18">
        <v>101</v>
      </c>
      <c r="M18">
        <v>121</v>
      </c>
      <c r="N18">
        <f>VLOOKUP(B:B,[3]Sheet1!$A$1:$B$65536,2,0)</f>
        <v>1</v>
      </c>
      <c r="O18">
        <v>6</v>
      </c>
      <c r="P18">
        <f>VLOOKUP(B:B,[4]Sheet1!$A$1:$B$65536,2,0)</f>
        <v>55</v>
      </c>
      <c r="Q18" s="5">
        <v>50</v>
      </c>
    </row>
    <row r="19" spans="1:17">
      <c r="A19" s="9">
        <v>19</v>
      </c>
      <c r="B19" s="9">
        <v>365</v>
      </c>
      <c r="C19" s="9" t="s">
        <v>215</v>
      </c>
      <c r="D19" s="9" t="s">
        <v>192</v>
      </c>
      <c r="E19" s="9" t="s">
        <v>346</v>
      </c>
      <c r="F19" s="7">
        <v>66</v>
      </c>
      <c r="G19" s="7">
        <v>79</v>
      </c>
      <c r="H19" s="5">
        <f>VLOOKUP(B:B,[1]Sheet1!$A$1:$B$65536,2,0)</f>
        <v>8</v>
      </c>
      <c r="I19" s="5">
        <v>11</v>
      </c>
      <c r="J19">
        <f>VLOOKUP(B:B,[2]Sheet1!$A$1:$B$65536,2,0)</f>
        <v>5</v>
      </c>
      <c r="K19">
        <v>19</v>
      </c>
      <c r="L19">
        <v>163</v>
      </c>
      <c r="M19">
        <v>196</v>
      </c>
      <c r="N19">
        <f>VLOOKUP(B:B,[3]Sheet1!$A$1:$B$65536,2,0)</f>
        <v>1</v>
      </c>
      <c r="O19">
        <v>6</v>
      </c>
      <c r="P19">
        <f>VLOOKUP(B:B,[4]Sheet1!$A$1:$B$65536,2,0)</f>
        <v>79</v>
      </c>
      <c r="Q19" s="5">
        <v>50</v>
      </c>
    </row>
    <row r="20" spans="1:17">
      <c r="A20" s="9">
        <v>20</v>
      </c>
      <c r="B20" s="9">
        <v>373</v>
      </c>
      <c r="C20" s="9" t="s">
        <v>267</v>
      </c>
      <c r="D20" s="9" t="s">
        <v>251</v>
      </c>
      <c r="E20" s="9" t="s">
        <v>346</v>
      </c>
      <c r="F20" s="7">
        <v>51</v>
      </c>
      <c r="G20" s="7">
        <v>61</v>
      </c>
      <c r="H20" s="5">
        <f>VLOOKUP(B:B,[1]Sheet1!$A$1:$B$65536,2,0)</f>
        <v>1</v>
      </c>
      <c r="I20" s="5">
        <v>11</v>
      </c>
      <c r="J20">
        <f>VLOOKUP(B:B,[2]Sheet1!$A$1:$B$65536,2,0)</f>
        <v>52</v>
      </c>
      <c r="K20">
        <v>19</v>
      </c>
      <c r="L20">
        <v>145</v>
      </c>
      <c r="M20">
        <v>174</v>
      </c>
      <c r="N20">
        <f>VLOOKUP(B:B,[3]Sheet1!$A$1:$B$65536,2,0)</f>
        <v>2</v>
      </c>
      <c r="O20">
        <v>6</v>
      </c>
      <c r="P20">
        <f>VLOOKUP(B:B,[4]Sheet1!$A$1:$B$65536,2,0)</f>
        <v>11</v>
      </c>
      <c r="Q20" s="5">
        <v>50</v>
      </c>
    </row>
    <row r="21" spans="1:17">
      <c r="A21" s="9">
        <v>22</v>
      </c>
      <c r="B21" s="9">
        <v>387</v>
      </c>
      <c r="C21" s="9" t="s">
        <v>248</v>
      </c>
      <c r="D21" s="9" t="s">
        <v>226</v>
      </c>
      <c r="E21" s="9" t="s">
        <v>346</v>
      </c>
      <c r="F21" s="7">
        <v>29</v>
      </c>
      <c r="G21" s="7">
        <v>45</v>
      </c>
      <c r="H21" s="5">
        <f>VLOOKUP(B:B,[1]Sheet1!$A$1:$B$65536,2,0)</f>
        <v>2</v>
      </c>
      <c r="I21" s="5">
        <v>11</v>
      </c>
      <c r="J21">
        <f>VLOOKUP(B:B,[2]Sheet1!$A$1:$B$65536,2,0)</f>
        <v>12</v>
      </c>
      <c r="K21">
        <v>19</v>
      </c>
      <c r="L21">
        <v>123</v>
      </c>
      <c r="M21">
        <v>148</v>
      </c>
      <c r="N21" t="e">
        <f>VLOOKUP(B:B,[3]Sheet1!$A$1:$B$65536,2,0)</f>
        <v>#N/A</v>
      </c>
      <c r="O21">
        <v>6</v>
      </c>
      <c r="P21">
        <f>VLOOKUP(B:B,[4]Sheet1!$A$1:$B$65536,2,0)</f>
        <v>113</v>
      </c>
      <c r="Q21" s="5">
        <v>50</v>
      </c>
    </row>
    <row r="22" spans="1:17">
      <c r="A22" s="9">
        <v>24</v>
      </c>
      <c r="B22" s="9">
        <v>379</v>
      </c>
      <c r="C22" s="9" t="s">
        <v>214</v>
      </c>
      <c r="D22" s="9" t="s">
        <v>192</v>
      </c>
      <c r="E22" s="9" t="s">
        <v>346</v>
      </c>
      <c r="F22" s="7">
        <v>34</v>
      </c>
      <c r="G22" s="7">
        <v>45</v>
      </c>
      <c r="H22" s="5">
        <f>VLOOKUP(B:B,[1]Sheet1!$A$1:$B$65536,2,0)</f>
        <v>2</v>
      </c>
      <c r="I22" s="5">
        <v>11</v>
      </c>
      <c r="J22" t="e">
        <f>VLOOKUP(B:B,[2]Sheet1!$A$1:$B$65536,2,0)</f>
        <v>#N/A</v>
      </c>
      <c r="K22">
        <v>19</v>
      </c>
      <c r="L22">
        <v>96</v>
      </c>
      <c r="M22">
        <v>125</v>
      </c>
      <c r="N22">
        <f>VLOOKUP(B:B,[3]Sheet1!$A$1:$B$65536,2,0)</f>
        <v>2</v>
      </c>
      <c r="O22">
        <v>6</v>
      </c>
      <c r="P22">
        <f>VLOOKUP(B:B,[4]Sheet1!$A$1:$B$65536,2,0)</f>
        <v>16</v>
      </c>
      <c r="Q22" s="5">
        <v>50</v>
      </c>
    </row>
    <row r="23" spans="1:17">
      <c r="A23" s="9">
        <v>25</v>
      </c>
      <c r="B23" s="9">
        <v>377</v>
      </c>
      <c r="C23" s="9" t="s">
        <v>249</v>
      </c>
      <c r="D23" s="9" t="s">
        <v>226</v>
      </c>
      <c r="E23" s="9" t="s">
        <v>346</v>
      </c>
      <c r="F23" s="7">
        <v>36</v>
      </c>
      <c r="G23" s="7">
        <v>45</v>
      </c>
      <c r="H23" s="5">
        <f>VLOOKUP(B:B,[1]Sheet1!$A$1:$B$65536,2,0)</f>
        <v>6</v>
      </c>
      <c r="I23" s="5">
        <v>11</v>
      </c>
      <c r="J23">
        <f>VLOOKUP(B:B,[2]Sheet1!$A$1:$B$65536,2,0)</f>
        <v>1</v>
      </c>
      <c r="K23">
        <v>19</v>
      </c>
      <c r="L23">
        <v>98</v>
      </c>
      <c r="M23">
        <v>127</v>
      </c>
      <c r="N23" t="e">
        <f>VLOOKUP(B:B,[3]Sheet1!$A$1:$B$65536,2,0)</f>
        <v>#N/A</v>
      </c>
      <c r="O23">
        <v>6</v>
      </c>
      <c r="P23">
        <f>VLOOKUP(B:B,[4]Sheet1!$A$1:$B$65536,2,0)</f>
        <v>20</v>
      </c>
      <c r="Q23" s="5">
        <v>50</v>
      </c>
    </row>
    <row r="24" spans="1:17">
      <c r="A24" s="9">
        <v>29</v>
      </c>
      <c r="B24" s="9">
        <v>514</v>
      </c>
      <c r="C24" s="9" t="s">
        <v>275</v>
      </c>
      <c r="D24" s="9" t="s">
        <v>273</v>
      </c>
      <c r="E24" s="9" t="s">
        <v>346</v>
      </c>
      <c r="F24" s="7">
        <v>34</v>
      </c>
      <c r="G24" s="7">
        <v>45</v>
      </c>
      <c r="H24" s="5">
        <f>VLOOKUP(B:B,[1]Sheet1!$A$1:$B$65536,2,0)</f>
        <v>5</v>
      </c>
      <c r="I24" s="5">
        <v>11</v>
      </c>
      <c r="J24">
        <f>VLOOKUP(B:B,[2]Sheet1!$A$1:$B$65536,2,0)</f>
        <v>1</v>
      </c>
      <c r="K24">
        <v>19</v>
      </c>
      <c r="L24">
        <v>106</v>
      </c>
      <c r="M24">
        <v>127</v>
      </c>
      <c r="N24">
        <f>VLOOKUP(B:B,[3]Sheet1!$A$1:$B$65536,2,0)</f>
        <v>1</v>
      </c>
      <c r="O24">
        <v>6</v>
      </c>
      <c r="P24">
        <f>VLOOKUP(B:B,[4]Sheet1!$A$1:$B$65536,2,0)</f>
        <v>40</v>
      </c>
      <c r="Q24" s="5">
        <v>50</v>
      </c>
    </row>
    <row r="25" spans="1:17">
      <c r="A25" s="9">
        <v>32</v>
      </c>
      <c r="B25" s="9">
        <v>513</v>
      </c>
      <c r="C25" s="9" t="s">
        <v>213</v>
      </c>
      <c r="D25" s="9" t="s">
        <v>192</v>
      </c>
      <c r="E25" s="9" t="s">
        <v>346</v>
      </c>
      <c r="F25" s="7">
        <v>51</v>
      </c>
      <c r="G25" s="7">
        <v>61</v>
      </c>
      <c r="H25" s="5">
        <f>VLOOKUP(B:B,[1]Sheet1!$A$1:$B$65536,2,0)</f>
        <v>12</v>
      </c>
      <c r="I25" s="5">
        <v>11</v>
      </c>
      <c r="J25" t="e">
        <f>VLOOKUP(B:B,[2]Sheet1!$A$1:$B$65536,2,0)</f>
        <v>#N/A</v>
      </c>
      <c r="K25">
        <v>19</v>
      </c>
      <c r="L25">
        <v>125</v>
      </c>
      <c r="M25">
        <v>150</v>
      </c>
      <c r="N25">
        <f>VLOOKUP(B:B,[3]Sheet1!$A$1:$B$65536,2,0)</f>
        <v>1</v>
      </c>
      <c r="O25">
        <v>6</v>
      </c>
      <c r="P25">
        <f>VLOOKUP(B:B,[4]Sheet1!$A$1:$B$65536,2,0)</f>
        <v>17</v>
      </c>
      <c r="Q25" s="5">
        <v>50</v>
      </c>
    </row>
    <row r="26" spans="1:17">
      <c r="A26" s="9">
        <v>34</v>
      </c>
      <c r="B26" s="9">
        <v>546</v>
      </c>
      <c r="C26" s="9" t="s">
        <v>245</v>
      </c>
      <c r="D26" s="9" t="s">
        <v>226</v>
      </c>
      <c r="E26" s="9" t="s">
        <v>346</v>
      </c>
      <c r="F26" s="7">
        <v>36</v>
      </c>
      <c r="G26" s="7">
        <v>45</v>
      </c>
      <c r="H26" s="5">
        <f>VLOOKUP(B:B,[1]Sheet1!$A$1:$B$65536,2,0)</f>
        <v>4</v>
      </c>
      <c r="I26" s="5">
        <v>11</v>
      </c>
      <c r="J26">
        <f>VLOOKUP(B:B,[2]Sheet1!$A$1:$B$65536,2,0)</f>
        <v>7</v>
      </c>
      <c r="K26">
        <v>19</v>
      </c>
      <c r="L26">
        <v>112</v>
      </c>
      <c r="M26">
        <v>134</v>
      </c>
      <c r="N26" t="e">
        <f>VLOOKUP(B:B,[3]Sheet1!$A$1:$B$65536,2,0)</f>
        <v>#N/A</v>
      </c>
      <c r="O26">
        <v>6</v>
      </c>
      <c r="P26">
        <f>VLOOKUP(B:B,[4]Sheet1!$A$1:$B$65536,2,0)</f>
        <v>162</v>
      </c>
      <c r="Q26" s="5">
        <v>70</v>
      </c>
    </row>
    <row r="27" spans="1:17">
      <c r="A27" s="9">
        <v>43</v>
      </c>
      <c r="B27" s="9">
        <v>578</v>
      </c>
      <c r="C27" s="9" t="s">
        <v>261</v>
      </c>
      <c r="D27" s="9" t="s">
        <v>251</v>
      </c>
      <c r="E27" s="9" t="s">
        <v>346</v>
      </c>
      <c r="F27" s="7">
        <v>54</v>
      </c>
      <c r="G27" s="7">
        <v>65</v>
      </c>
      <c r="H27" s="5">
        <f>VLOOKUP(B:B,[1]Sheet1!$A$1:$B$65536,2,0)</f>
        <v>27</v>
      </c>
      <c r="I27" s="5">
        <v>20</v>
      </c>
      <c r="J27">
        <f>VLOOKUP(B:B,[2]Sheet1!$A$1:$B$65536,2,0)</f>
        <v>2</v>
      </c>
      <c r="K27">
        <v>19</v>
      </c>
      <c r="L27">
        <v>230</v>
      </c>
      <c r="M27">
        <v>253</v>
      </c>
      <c r="N27" t="e">
        <f>VLOOKUP(B:B,[3]Sheet1!$A$1:$B$65536,2,0)</f>
        <v>#N/A</v>
      </c>
      <c r="O27">
        <v>6</v>
      </c>
      <c r="P27">
        <f>VLOOKUP(B:B,[4]Sheet1!$A$1:$B$65536,2,0)</f>
        <v>30</v>
      </c>
      <c r="Q27" s="5">
        <v>50</v>
      </c>
    </row>
    <row r="28" spans="1:17">
      <c r="A28" s="9">
        <v>52</v>
      </c>
      <c r="B28" s="9">
        <v>709</v>
      </c>
      <c r="C28" s="9" t="s">
        <v>208</v>
      </c>
      <c r="D28" s="9" t="s">
        <v>192</v>
      </c>
      <c r="E28" s="9" t="s">
        <v>346</v>
      </c>
      <c r="F28" s="7">
        <v>33</v>
      </c>
      <c r="G28" s="7">
        <v>45</v>
      </c>
      <c r="H28" s="5">
        <f>VLOOKUP(B:B,[1]Sheet1!$A$1:$B$65536,2,0)</f>
        <v>1</v>
      </c>
      <c r="I28" s="5">
        <v>11</v>
      </c>
      <c r="J28">
        <f>VLOOKUP(B:B,[2]Sheet1!$A$1:$B$65536,2,0)</f>
        <v>19</v>
      </c>
      <c r="K28">
        <v>19</v>
      </c>
      <c r="L28">
        <v>145</v>
      </c>
      <c r="M28">
        <v>174</v>
      </c>
      <c r="N28">
        <f>VLOOKUP(B:B,[3]Sheet1!$A$1:$B$65536,2,0)</f>
        <v>3</v>
      </c>
      <c r="O28">
        <v>6</v>
      </c>
      <c r="P28">
        <f>VLOOKUP(B:B,[4]Sheet1!$A$1:$B$65536,2,0)</f>
        <v>53</v>
      </c>
      <c r="Q28" s="5">
        <v>50</v>
      </c>
    </row>
    <row r="29" spans="1:17">
      <c r="A29" s="9">
        <v>60</v>
      </c>
      <c r="B29" s="9">
        <v>746</v>
      </c>
      <c r="C29" s="9" t="s">
        <v>287</v>
      </c>
      <c r="D29" s="9" t="s">
        <v>285</v>
      </c>
      <c r="E29" s="9" t="s">
        <v>346</v>
      </c>
      <c r="F29" s="7">
        <v>40</v>
      </c>
      <c r="G29" s="7">
        <v>48</v>
      </c>
      <c r="H29" s="5">
        <f>VLOOKUP(B:B,[1]Sheet1!$A$1:$B$65536,2,0)</f>
        <v>10</v>
      </c>
      <c r="I29" s="5">
        <v>11</v>
      </c>
      <c r="J29">
        <f>VLOOKUP(B:B,[2]Sheet1!$A$1:$B$65536,2,0)</f>
        <v>13</v>
      </c>
      <c r="K29">
        <v>19</v>
      </c>
      <c r="L29">
        <v>63</v>
      </c>
      <c r="M29">
        <v>82</v>
      </c>
      <c r="N29" t="e">
        <f>VLOOKUP(B:B,[3]Sheet1!$A$1:$B$65536,2,0)</f>
        <v>#N/A</v>
      </c>
      <c r="O29">
        <v>6</v>
      </c>
      <c r="P29">
        <f>VLOOKUP(B:B,[4]Sheet1!$A$1:$B$65536,2,0)</f>
        <v>16</v>
      </c>
      <c r="Q29" s="5">
        <v>50</v>
      </c>
    </row>
    <row r="30" spans="1:17">
      <c r="A30" s="9">
        <v>61</v>
      </c>
      <c r="B30" s="9">
        <v>724</v>
      </c>
      <c r="C30" s="9" t="s">
        <v>239</v>
      </c>
      <c r="D30" s="9" t="s">
        <v>226</v>
      </c>
      <c r="E30" s="9" t="s">
        <v>346</v>
      </c>
      <c r="F30" s="7">
        <v>29</v>
      </c>
      <c r="G30" s="7">
        <v>45</v>
      </c>
      <c r="H30" s="5">
        <f>VLOOKUP(B:B,[1]Sheet1!$A$1:$B$65536,2,0)</f>
        <v>10</v>
      </c>
      <c r="I30" s="5">
        <v>11</v>
      </c>
      <c r="J30">
        <f>VLOOKUP(B:B,[2]Sheet1!$A$1:$B$65536,2,0)</f>
        <v>14</v>
      </c>
      <c r="K30">
        <v>19</v>
      </c>
      <c r="L30">
        <v>170</v>
      </c>
      <c r="M30">
        <v>204</v>
      </c>
      <c r="N30" t="e">
        <f>VLOOKUP(B:B,[3]Sheet1!$A$1:$B$65536,2,0)</f>
        <v>#N/A</v>
      </c>
      <c r="O30">
        <v>6</v>
      </c>
      <c r="P30">
        <f>VLOOKUP(B:B,[4]Sheet1!$A$1:$B$65536,2,0)</f>
        <v>15</v>
      </c>
      <c r="Q30" s="5">
        <v>50</v>
      </c>
    </row>
    <row r="31" spans="1:17">
      <c r="A31" s="9">
        <v>62</v>
      </c>
      <c r="B31" s="9">
        <v>726</v>
      </c>
      <c r="C31" s="9" t="s">
        <v>207</v>
      </c>
      <c r="D31" s="9" t="s">
        <v>192</v>
      </c>
      <c r="E31" s="9" t="s">
        <v>346</v>
      </c>
      <c r="F31" s="7">
        <v>38</v>
      </c>
      <c r="G31" s="7">
        <v>46</v>
      </c>
      <c r="H31" s="5">
        <f>VLOOKUP(B:B,[1]Sheet1!$A$1:$B$65536,2,0)</f>
        <v>10</v>
      </c>
      <c r="I31" s="5">
        <v>11</v>
      </c>
      <c r="J31">
        <f>VLOOKUP(B:B,[2]Sheet1!$A$1:$B$65536,2,0)</f>
        <v>6</v>
      </c>
      <c r="K31">
        <v>19</v>
      </c>
      <c r="L31">
        <v>88</v>
      </c>
      <c r="M31">
        <v>114</v>
      </c>
      <c r="N31" t="e">
        <f>VLOOKUP(B:B,[3]Sheet1!$A$1:$B$65536,2,0)</f>
        <v>#N/A</v>
      </c>
      <c r="O31">
        <v>6</v>
      </c>
      <c r="P31">
        <f>VLOOKUP(B:B,[4]Sheet1!$A$1:$B$65536,2,0)</f>
        <v>74</v>
      </c>
      <c r="Q31" s="5">
        <v>50</v>
      </c>
    </row>
    <row r="32" spans="1:17">
      <c r="A32" s="9">
        <v>66</v>
      </c>
      <c r="B32" s="9">
        <v>737</v>
      </c>
      <c r="C32" s="9" t="s">
        <v>237</v>
      </c>
      <c r="D32" s="9" t="s">
        <v>226</v>
      </c>
      <c r="E32" s="9" t="s">
        <v>346</v>
      </c>
      <c r="F32" s="7">
        <v>24</v>
      </c>
      <c r="G32" s="7">
        <v>45</v>
      </c>
      <c r="H32" s="5">
        <f>VLOOKUP(B:B,[1]Sheet1!$A$1:$B$65536,2,0)</f>
        <v>9</v>
      </c>
      <c r="I32" s="5">
        <v>11</v>
      </c>
      <c r="J32" t="e">
        <f>VLOOKUP(B:B,[2]Sheet1!$A$1:$B$65536,2,0)</f>
        <v>#N/A</v>
      </c>
      <c r="K32">
        <v>19</v>
      </c>
      <c r="L32">
        <v>88</v>
      </c>
      <c r="M32">
        <v>114</v>
      </c>
      <c r="N32" t="e">
        <f>VLOOKUP(B:B,[3]Sheet1!$A$1:$B$65536,2,0)</f>
        <v>#N/A</v>
      </c>
      <c r="O32">
        <v>6</v>
      </c>
      <c r="P32">
        <f>VLOOKUP(B:B,[4]Sheet1!$A$1:$B$65536,2,0)</f>
        <v>56</v>
      </c>
      <c r="Q32" s="5">
        <v>50</v>
      </c>
    </row>
    <row r="33" spans="1:17">
      <c r="A33" s="9">
        <v>71</v>
      </c>
      <c r="B33" s="9">
        <v>742</v>
      </c>
      <c r="C33" s="9" t="s">
        <v>257</v>
      </c>
      <c r="D33" s="9" t="s">
        <v>251</v>
      </c>
      <c r="E33" s="9" t="s">
        <v>346</v>
      </c>
      <c r="F33" s="7">
        <v>45</v>
      </c>
      <c r="G33" s="7">
        <v>54</v>
      </c>
      <c r="H33" s="5">
        <f>VLOOKUP(B:B,[1]Sheet1!$A$1:$B$65536,2,0)</f>
        <v>3</v>
      </c>
      <c r="I33" s="5">
        <v>11</v>
      </c>
      <c r="J33">
        <f>VLOOKUP(B:B,[2]Sheet1!$A$1:$B$65536,2,0)</f>
        <v>1</v>
      </c>
      <c r="K33">
        <v>19</v>
      </c>
      <c r="L33">
        <v>54</v>
      </c>
      <c r="M33">
        <v>70</v>
      </c>
      <c r="N33">
        <f>VLOOKUP(B:B,[3]Sheet1!$A$1:$B$65536,2,0)</f>
        <v>1</v>
      </c>
      <c r="O33">
        <v>6</v>
      </c>
      <c r="P33">
        <f>VLOOKUP(B:B,[4]Sheet1!$A$1:$B$65536,2,0)</f>
        <v>24</v>
      </c>
      <c r="Q33" s="5">
        <v>50</v>
      </c>
    </row>
    <row r="34" spans="1:17">
      <c r="A34" s="9">
        <v>74</v>
      </c>
      <c r="B34" s="9">
        <v>744</v>
      </c>
      <c r="C34" s="9" t="s">
        <v>256</v>
      </c>
      <c r="D34" s="9" t="s">
        <v>251</v>
      </c>
      <c r="E34" s="9" t="s">
        <v>346</v>
      </c>
      <c r="F34" s="7">
        <v>40</v>
      </c>
      <c r="G34" s="7">
        <v>48</v>
      </c>
      <c r="H34" s="5">
        <f>VLOOKUP(B:B,[1]Sheet1!$A$1:$B$65536,2,0)</f>
        <v>6</v>
      </c>
      <c r="I34" s="5">
        <v>11</v>
      </c>
      <c r="J34" t="e">
        <f>VLOOKUP(B:B,[2]Sheet1!$A$1:$B$65536,2,0)</f>
        <v>#N/A</v>
      </c>
      <c r="K34">
        <v>19</v>
      </c>
      <c r="L34">
        <v>112</v>
      </c>
      <c r="M34">
        <v>134</v>
      </c>
      <c r="N34" t="e">
        <f>VLOOKUP(B:B,[3]Sheet1!$A$1:$B$65536,2,0)</f>
        <v>#N/A</v>
      </c>
      <c r="O34">
        <v>6</v>
      </c>
      <c r="P34">
        <f>VLOOKUP(B:B,[4]Sheet1!$A$1:$B$65536,2,0)</f>
        <v>21</v>
      </c>
      <c r="Q34" s="5">
        <v>50</v>
      </c>
    </row>
    <row r="35" spans="1:17">
      <c r="A35" s="9">
        <v>77</v>
      </c>
      <c r="B35" s="9">
        <v>747</v>
      </c>
      <c r="C35" s="9" t="s">
        <v>255</v>
      </c>
      <c r="D35" s="9" t="s">
        <v>251</v>
      </c>
      <c r="E35" s="9" t="s">
        <v>346</v>
      </c>
      <c r="F35" s="7">
        <v>13</v>
      </c>
      <c r="G35" s="7">
        <v>45</v>
      </c>
      <c r="H35" s="5">
        <f>VLOOKUP(B:B,[1]Sheet1!$A$1:$B$65536,2,0)</f>
        <v>6</v>
      </c>
      <c r="I35" s="5">
        <v>11</v>
      </c>
      <c r="J35">
        <f>VLOOKUP(B:B,[2]Sheet1!$A$1:$B$65536,2,0)</f>
        <v>1</v>
      </c>
      <c r="K35">
        <v>19</v>
      </c>
      <c r="L35">
        <v>35</v>
      </c>
      <c r="M35">
        <v>49</v>
      </c>
      <c r="N35" t="e">
        <f>VLOOKUP(B:B,[3]Sheet1!$A$1:$B$65536,2,0)</f>
        <v>#N/A</v>
      </c>
      <c r="O35">
        <v>6</v>
      </c>
      <c r="P35">
        <f>VLOOKUP(B:B,[4]Sheet1!$A$1:$B$65536,2,0)</f>
        <v>32</v>
      </c>
      <c r="Q35" s="5">
        <v>50</v>
      </c>
    </row>
    <row r="36" spans="1:17">
      <c r="A36" s="9">
        <v>89</v>
      </c>
      <c r="B36" s="9">
        <v>102934</v>
      </c>
      <c r="C36" s="9" t="s">
        <v>201</v>
      </c>
      <c r="D36" s="9" t="s">
        <v>192</v>
      </c>
      <c r="E36" s="9" t="s">
        <v>346</v>
      </c>
      <c r="F36" s="7">
        <v>60</v>
      </c>
      <c r="G36" s="7">
        <v>72</v>
      </c>
      <c r="H36" s="5">
        <f>VLOOKUP(B:B,[1]Sheet1!$A$1:$B$65536,2,0)</f>
        <v>11</v>
      </c>
      <c r="I36" s="5">
        <v>11</v>
      </c>
      <c r="J36">
        <f>VLOOKUP(B:B,[2]Sheet1!$A$1:$B$65536,2,0)</f>
        <v>1</v>
      </c>
      <c r="K36">
        <v>19</v>
      </c>
      <c r="L36">
        <v>100</v>
      </c>
      <c r="M36">
        <v>120</v>
      </c>
      <c r="N36" t="e">
        <f>VLOOKUP(B:B,[3]Sheet1!$A$1:$B$65536,2,0)</f>
        <v>#N/A</v>
      </c>
      <c r="O36">
        <v>6</v>
      </c>
      <c r="P36">
        <f>VLOOKUP(B:B,[4]Sheet1!$A$1:$B$65536,2,0)</f>
        <v>13</v>
      </c>
      <c r="Q36" s="5">
        <v>50</v>
      </c>
    </row>
    <row r="37" spans="1:17">
      <c r="A37" s="9">
        <v>6</v>
      </c>
      <c r="B37" s="9">
        <v>54</v>
      </c>
      <c r="C37" s="9" t="s">
        <v>310</v>
      </c>
      <c r="D37" s="9" t="s">
        <v>295</v>
      </c>
      <c r="E37" s="9" t="s">
        <v>347</v>
      </c>
      <c r="F37" s="7">
        <v>39</v>
      </c>
      <c r="G37" s="7">
        <v>47</v>
      </c>
      <c r="H37" s="5">
        <f>VLOOKUP(B:B,[1]Sheet1!$A$1:$B$65536,2,0)</f>
        <v>2</v>
      </c>
      <c r="I37" s="5">
        <v>8</v>
      </c>
      <c r="J37">
        <f>VLOOKUP(B:B,[2]Sheet1!$A$1:$B$65536,2,0)</f>
        <v>5</v>
      </c>
      <c r="K37">
        <v>14</v>
      </c>
      <c r="L37">
        <v>59</v>
      </c>
      <c r="M37">
        <v>77</v>
      </c>
      <c r="N37">
        <f>VLOOKUP(B:B,[3]Sheet1!$A$1:$B$65536,2,0)</f>
        <v>1</v>
      </c>
      <c r="O37">
        <v>5</v>
      </c>
      <c r="P37">
        <f>VLOOKUP(B:B,[4]Sheet1!$A$1:$B$65536,2,0)</f>
        <v>53</v>
      </c>
      <c r="Q37" s="5">
        <v>40</v>
      </c>
    </row>
    <row r="38" spans="1:17">
      <c r="A38" s="9">
        <v>7</v>
      </c>
      <c r="B38" s="9">
        <v>329</v>
      </c>
      <c r="C38" s="9" t="s">
        <v>308</v>
      </c>
      <c r="D38" s="9" t="s">
        <v>295</v>
      </c>
      <c r="E38" s="9" t="s">
        <v>347</v>
      </c>
      <c r="F38" s="7">
        <v>16</v>
      </c>
      <c r="G38" s="7">
        <v>35</v>
      </c>
      <c r="H38" s="5">
        <f>VLOOKUP(B:B,[1]Sheet1!$A$1:$B$65536,2,0)</f>
        <v>5</v>
      </c>
      <c r="I38" s="5">
        <v>8</v>
      </c>
      <c r="J38">
        <f>VLOOKUP(B:B,[2]Sheet1!$A$1:$B$65536,2,0)</f>
        <v>9</v>
      </c>
      <c r="K38">
        <v>14</v>
      </c>
      <c r="L38">
        <v>57</v>
      </c>
      <c r="M38">
        <v>74</v>
      </c>
      <c r="N38" t="e">
        <f>VLOOKUP(B:B,[3]Sheet1!$A$1:$B$65536,2,0)</f>
        <v>#N/A</v>
      </c>
      <c r="O38">
        <v>5</v>
      </c>
      <c r="P38">
        <f>VLOOKUP(B:B,[4]Sheet1!$A$1:$B$65536,2,0)</f>
        <v>26</v>
      </c>
      <c r="Q38" s="5">
        <v>40</v>
      </c>
    </row>
    <row r="39" spans="1:17">
      <c r="A39" s="9">
        <v>12</v>
      </c>
      <c r="B39" s="9">
        <v>349</v>
      </c>
      <c r="C39" s="9" t="s">
        <v>269</v>
      </c>
      <c r="D39" s="9" t="s">
        <v>251</v>
      </c>
      <c r="E39" s="9" t="s">
        <v>347</v>
      </c>
      <c r="F39" s="7">
        <v>55</v>
      </c>
      <c r="G39" s="7">
        <v>66</v>
      </c>
      <c r="H39" s="5">
        <f>VLOOKUP(B:B,[1]Sheet1!$A$1:$B$65536,2,0)</f>
        <v>1</v>
      </c>
      <c r="I39" s="5">
        <v>8</v>
      </c>
      <c r="J39" t="e">
        <f>VLOOKUP(B:B,[2]Sheet1!$A$1:$B$65536,2,0)</f>
        <v>#N/A</v>
      </c>
      <c r="K39">
        <v>14</v>
      </c>
      <c r="L39">
        <v>109</v>
      </c>
      <c r="M39">
        <v>131</v>
      </c>
      <c r="N39">
        <f>VLOOKUP(B:B,[3]Sheet1!$A$1:$B$65536,2,0)</f>
        <v>2</v>
      </c>
      <c r="O39">
        <v>5</v>
      </c>
      <c r="P39">
        <f>VLOOKUP(B:B,[4]Sheet1!$A$1:$B$65536,2,0)</f>
        <v>54</v>
      </c>
      <c r="Q39" s="5">
        <v>40</v>
      </c>
    </row>
    <row r="40" spans="1:17">
      <c r="A40" s="9">
        <v>13</v>
      </c>
      <c r="B40" s="9">
        <v>351</v>
      </c>
      <c r="C40" s="9" t="s">
        <v>307</v>
      </c>
      <c r="D40" s="9" t="s">
        <v>295</v>
      </c>
      <c r="E40" s="9" t="s">
        <v>347</v>
      </c>
      <c r="F40" s="7">
        <v>26</v>
      </c>
      <c r="G40" s="7">
        <v>40</v>
      </c>
      <c r="H40" s="5">
        <f>VLOOKUP(B:B,[1]Sheet1!$A$1:$B$65536,2,0)</f>
        <v>2</v>
      </c>
      <c r="I40" s="5">
        <v>8</v>
      </c>
      <c r="J40" t="e">
        <f>VLOOKUP(B:B,[2]Sheet1!$A$1:$B$65536,2,0)</f>
        <v>#N/A</v>
      </c>
      <c r="K40">
        <v>14</v>
      </c>
      <c r="L40">
        <v>41</v>
      </c>
      <c r="M40">
        <v>57</v>
      </c>
      <c r="N40">
        <f>VLOOKUP(B:B,[3]Sheet1!$A$1:$B$65536,2,0)</f>
        <v>1</v>
      </c>
      <c r="O40">
        <v>5</v>
      </c>
      <c r="P40">
        <f>VLOOKUP(B:B,[4]Sheet1!$A$1:$B$65536,2,0)</f>
        <v>28</v>
      </c>
      <c r="Q40" s="5">
        <v>40</v>
      </c>
    </row>
    <row r="41" spans="1:17">
      <c r="A41" s="9">
        <v>16</v>
      </c>
      <c r="B41" s="9">
        <v>367</v>
      </c>
      <c r="C41" s="9" t="s">
        <v>306</v>
      </c>
      <c r="D41" s="9" t="s">
        <v>295</v>
      </c>
      <c r="E41" s="9" t="s">
        <v>347</v>
      </c>
      <c r="F41" s="7">
        <v>44</v>
      </c>
      <c r="G41" s="7">
        <v>53</v>
      </c>
      <c r="H41" s="5">
        <f>VLOOKUP(B:B,[1]Sheet1!$A$1:$B$65536,2,0)</f>
        <v>6</v>
      </c>
      <c r="I41" s="5">
        <v>8</v>
      </c>
      <c r="J41" t="e">
        <f>VLOOKUP(B:B,[2]Sheet1!$A$1:$B$65536,2,0)</f>
        <v>#N/A</v>
      </c>
      <c r="K41">
        <v>14</v>
      </c>
      <c r="L41">
        <v>94</v>
      </c>
      <c r="M41">
        <v>122</v>
      </c>
      <c r="N41">
        <f>VLOOKUP(B:B,[3]Sheet1!$A$1:$B$65536,2,0)</f>
        <v>3</v>
      </c>
      <c r="O41">
        <v>5</v>
      </c>
      <c r="P41">
        <f>VLOOKUP(B:B,[4]Sheet1!$A$1:$B$65536,2,0)</f>
        <v>43</v>
      </c>
      <c r="Q41" s="5">
        <v>40</v>
      </c>
    </row>
    <row r="42" spans="1:17">
      <c r="A42" s="9">
        <v>17</v>
      </c>
      <c r="B42" s="9">
        <v>359</v>
      </c>
      <c r="C42" s="9" t="s">
        <v>216</v>
      </c>
      <c r="D42" s="9" t="s">
        <v>192</v>
      </c>
      <c r="E42" s="9" t="s">
        <v>347</v>
      </c>
      <c r="F42" s="7">
        <v>35</v>
      </c>
      <c r="G42" s="7">
        <v>42</v>
      </c>
      <c r="H42" s="5">
        <f>VLOOKUP(B:B,[1]Sheet1!$A$1:$B$65536,2,0)</f>
        <v>4</v>
      </c>
      <c r="I42" s="5">
        <v>8</v>
      </c>
      <c r="J42">
        <f>VLOOKUP(B:B,[2]Sheet1!$A$1:$B$65536,2,0)</f>
        <v>6</v>
      </c>
      <c r="K42">
        <v>14</v>
      </c>
      <c r="L42">
        <v>128</v>
      </c>
      <c r="M42">
        <v>154</v>
      </c>
      <c r="N42">
        <f>VLOOKUP(B:B,[3]Sheet1!$A$1:$B$65536,2,0)</f>
        <v>1</v>
      </c>
      <c r="O42">
        <v>5</v>
      </c>
      <c r="P42">
        <f>VLOOKUP(B:B,[4]Sheet1!$A$1:$B$65536,2,0)</f>
        <v>35</v>
      </c>
      <c r="Q42" s="5">
        <v>40</v>
      </c>
    </row>
    <row r="43" spans="1:17">
      <c r="A43" s="9">
        <v>23</v>
      </c>
      <c r="B43" s="9">
        <v>391</v>
      </c>
      <c r="C43" s="9" t="s">
        <v>266</v>
      </c>
      <c r="D43" s="9" t="s">
        <v>251</v>
      </c>
      <c r="E43" s="9" t="s">
        <v>347</v>
      </c>
      <c r="F43" s="7">
        <v>42</v>
      </c>
      <c r="G43" s="7">
        <v>50</v>
      </c>
      <c r="H43" s="5">
        <f>VLOOKUP(B:B,[1]Sheet1!$A$1:$B$65536,2,0)</f>
        <v>7</v>
      </c>
      <c r="I43" s="5">
        <v>8</v>
      </c>
      <c r="J43" t="e">
        <f>VLOOKUP(B:B,[2]Sheet1!$A$1:$B$65536,2,0)</f>
        <v>#N/A</v>
      </c>
      <c r="K43">
        <v>14</v>
      </c>
      <c r="L43">
        <v>117</v>
      </c>
      <c r="M43">
        <v>140</v>
      </c>
      <c r="N43">
        <f>VLOOKUP(B:B,[3]Sheet1!$A$1:$B$65536,2,0)</f>
        <v>1</v>
      </c>
      <c r="O43">
        <v>5</v>
      </c>
      <c r="P43">
        <f>VLOOKUP(B:B,[4]Sheet1!$A$1:$B$65536,2,0)</f>
        <v>60</v>
      </c>
      <c r="Q43" s="5">
        <v>40</v>
      </c>
    </row>
    <row r="44" spans="1:17">
      <c r="A44" s="9">
        <v>26</v>
      </c>
      <c r="B44" s="9">
        <v>399</v>
      </c>
      <c r="C44" s="9" t="s">
        <v>247</v>
      </c>
      <c r="D44" s="9" t="s">
        <v>226</v>
      </c>
      <c r="E44" s="9" t="s">
        <v>347</v>
      </c>
      <c r="F44" s="7">
        <v>24</v>
      </c>
      <c r="G44" s="7">
        <v>35</v>
      </c>
      <c r="H44" s="5">
        <f>VLOOKUP(B:B,[1]Sheet1!$A$1:$B$65536,2,0)</f>
        <v>1</v>
      </c>
      <c r="I44" s="5">
        <v>8</v>
      </c>
      <c r="J44">
        <f>VLOOKUP(B:B,[2]Sheet1!$A$1:$B$65536,2,0)</f>
        <v>4</v>
      </c>
      <c r="K44">
        <v>14</v>
      </c>
      <c r="L44">
        <v>129</v>
      </c>
      <c r="M44">
        <v>155</v>
      </c>
      <c r="N44" t="e">
        <f>VLOOKUP(B:B,[3]Sheet1!$A$1:$B$65536,2,0)</f>
        <v>#N/A</v>
      </c>
      <c r="O44">
        <v>5</v>
      </c>
      <c r="P44">
        <f>VLOOKUP(B:B,[4]Sheet1!$A$1:$B$65536,2,0)</f>
        <v>5</v>
      </c>
      <c r="Q44" s="5">
        <v>40</v>
      </c>
    </row>
    <row r="45" spans="1:17">
      <c r="A45" s="9">
        <v>31</v>
      </c>
      <c r="B45" s="9">
        <v>511</v>
      </c>
      <c r="C45" s="9" t="s">
        <v>265</v>
      </c>
      <c r="D45" s="9" t="s">
        <v>251</v>
      </c>
      <c r="E45" s="9" t="s">
        <v>347</v>
      </c>
      <c r="F45" s="7">
        <v>39</v>
      </c>
      <c r="G45" s="7">
        <v>47</v>
      </c>
      <c r="H45" s="5">
        <f>VLOOKUP(B:B,[1]Sheet1!$A$1:$B$65536,2,0)</f>
        <v>8</v>
      </c>
      <c r="I45" s="5">
        <v>8</v>
      </c>
      <c r="J45">
        <f>VLOOKUP(B:B,[2]Sheet1!$A$1:$B$65536,2,0)</f>
        <v>1</v>
      </c>
      <c r="K45">
        <v>14</v>
      </c>
      <c r="L45">
        <v>83</v>
      </c>
      <c r="M45">
        <v>108</v>
      </c>
      <c r="N45">
        <f>VLOOKUP(B:B,[3]Sheet1!$A$1:$B$65536,2,0)</f>
        <v>1</v>
      </c>
      <c r="O45">
        <v>5</v>
      </c>
      <c r="P45">
        <f>VLOOKUP(B:B,[4]Sheet1!$A$1:$B$65536,2,0)</f>
        <v>21</v>
      </c>
      <c r="Q45" s="5">
        <v>40</v>
      </c>
    </row>
    <row r="46" spans="1:17">
      <c r="A46" s="9">
        <v>36</v>
      </c>
      <c r="B46" s="9">
        <v>515</v>
      </c>
      <c r="C46" s="9" t="s">
        <v>264</v>
      </c>
      <c r="D46" s="9" t="s">
        <v>251</v>
      </c>
      <c r="E46" s="9" t="s">
        <v>347</v>
      </c>
      <c r="F46" s="7">
        <v>30</v>
      </c>
      <c r="G46" s="7">
        <v>40</v>
      </c>
      <c r="H46" s="5">
        <f>VLOOKUP(B:B,[1]Sheet1!$A$1:$B$65536,2,0)</f>
        <v>14</v>
      </c>
      <c r="I46" s="5">
        <v>8</v>
      </c>
      <c r="J46">
        <f>VLOOKUP(B:B,[2]Sheet1!$A$1:$B$65536,2,0)</f>
        <v>6</v>
      </c>
      <c r="K46">
        <v>14</v>
      </c>
      <c r="L46">
        <v>56</v>
      </c>
      <c r="M46">
        <v>73</v>
      </c>
      <c r="N46" t="e">
        <f>VLOOKUP(B:B,[3]Sheet1!$A$1:$B$65536,2,0)</f>
        <v>#N/A</v>
      </c>
      <c r="O46">
        <v>5</v>
      </c>
      <c r="P46">
        <f>VLOOKUP(B:B,[4]Sheet1!$A$1:$B$65536,2,0)</f>
        <v>29</v>
      </c>
      <c r="Q46" s="5">
        <v>40</v>
      </c>
    </row>
    <row r="47" spans="1:17">
      <c r="A47" s="9">
        <v>39</v>
      </c>
      <c r="B47" s="9">
        <v>572</v>
      </c>
      <c r="C47" s="9" t="s">
        <v>262</v>
      </c>
      <c r="D47" s="9" t="s">
        <v>251</v>
      </c>
      <c r="E47" s="9" t="s">
        <v>347</v>
      </c>
      <c r="F47" s="7">
        <v>25</v>
      </c>
      <c r="G47" s="7">
        <v>35</v>
      </c>
      <c r="H47" s="5">
        <f>VLOOKUP(B:B,[1]Sheet1!$A$1:$B$65536,2,0)</f>
        <v>2</v>
      </c>
      <c r="I47" s="5">
        <v>8</v>
      </c>
      <c r="J47">
        <f>VLOOKUP(B:B,[2]Sheet1!$A$1:$B$65536,2,0)</f>
        <v>12</v>
      </c>
      <c r="K47">
        <v>14</v>
      </c>
      <c r="L47">
        <v>50</v>
      </c>
      <c r="M47">
        <v>65</v>
      </c>
      <c r="N47">
        <f>VLOOKUP(B:B,[3]Sheet1!$A$1:$B$65536,2,0)</f>
        <v>2</v>
      </c>
      <c r="O47">
        <v>5</v>
      </c>
      <c r="P47">
        <f>VLOOKUP(B:B,[4]Sheet1!$A$1:$B$65536,2,0)</f>
        <v>72</v>
      </c>
      <c r="Q47" s="5">
        <v>40</v>
      </c>
    </row>
    <row r="48" spans="1:17">
      <c r="A48" s="9">
        <v>48</v>
      </c>
      <c r="B48" s="9">
        <v>598</v>
      </c>
      <c r="C48" s="9" t="s">
        <v>242</v>
      </c>
      <c r="D48" s="9" t="s">
        <v>226</v>
      </c>
      <c r="E48" s="9" t="s">
        <v>347</v>
      </c>
      <c r="F48" s="7">
        <v>62</v>
      </c>
      <c r="G48" s="7">
        <v>74</v>
      </c>
      <c r="H48" s="5">
        <f>VLOOKUP(B:B,[1]Sheet1!$A$1:$B$65536,2,0)</f>
        <v>16</v>
      </c>
      <c r="I48" s="5">
        <v>10</v>
      </c>
      <c r="J48" t="e">
        <f>VLOOKUP(B:B,[2]Sheet1!$A$1:$B$65536,2,0)</f>
        <v>#N/A</v>
      </c>
      <c r="K48">
        <v>14</v>
      </c>
      <c r="L48">
        <v>77</v>
      </c>
      <c r="M48">
        <v>100</v>
      </c>
      <c r="N48" t="e">
        <f>VLOOKUP(B:B,[3]Sheet1!$A$1:$B$65536,2,0)</f>
        <v>#N/A</v>
      </c>
      <c r="O48">
        <v>5</v>
      </c>
      <c r="P48">
        <f>VLOOKUP(B:B,[4]Sheet1!$A$1:$B$65536,2,0)</f>
        <v>73</v>
      </c>
      <c r="Q48" s="5">
        <v>40</v>
      </c>
    </row>
    <row r="49" spans="1:17">
      <c r="A49" s="9">
        <v>55</v>
      </c>
      <c r="B49" s="9">
        <v>716</v>
      </c>
      <c r="C49" s="9" t="s">
        <v>290</v>
      </c>
      <c r="D49" s="9" t="s">
        <v>285</v>
      </c>
      <c r="E49" s="9" t="s">
        <v>347</v>
      </c>
      <c r="F49" s="7">
        <v>74</v>
      </c>
      <c r="G49" s="7">
        <v>89</v>
      </c>
      <c r="H49" s="5">
        <f>VLOOKUP(B:B,[1]Sheet1!$A$1:$B$65536,2,0)</f>
        <v>14</v>
      </c>
      <c r="I49" s="5">
        <v>8</v>
      </c>
      <c r="J49">
        <f>VLOOKUP(B:B,[2]Sheet1!$A$1:$B$65536,2,0)</f>
        <v>1</v>
      </c>
      <c r="K49">
        <v>14</v>
      </c>
      <c r="L49">
        <v>39</v>
      </c>
      <c r="M49">
        <v>55</v>
      </c>
      <c r="N49">
        <f>VLOOKUP(B:B,[3]Sheet1!$A$1:$B$65536,2,0)</f>
        <v>3</v>
      </c>
      <c r="O49">
        <v>5</v>
      </c>
      <c r="P49">
        <f>VLOOKUP(B:B,[4]Sheet1!$A$1:$B$65536,2,0)</f>
        <v>20</v>
      </c>
      <c r="Q49" s="5">
        <v>40</v>
      </c>
    </row>
    <row r="50" spans="1:17">
      <c r="A50" s="9">
        <v>56</v>
      </c>
      <c r="B50" s="9">
        <v>721</v>
      </c>
      <c r="C50" s="9" t="s">
        <v>281</v>
      </c>
      <c r="D50" s="9" t="s">
        <v>279</v>
      </c>
      <c r="E50" s="9" t="s">
        <v>347</v>
      </c>
      <c r="F50" s="7">
        <v>15</v>
      </c>
      <c r="G50" s="7">
        <v>35</v>
      </c>
      <c r="H50" s="5">
        <f>VLOOKUP(B:B,[1]Sheet1!$A$1:$B$65536,2,0)</f>
        <v>4</v>
      </c>
      <c r="I50" s="5">
        <v>8</v>
      </c>
      <c r="J50" t="e">
        <f>VLOOKUP(B:B,[2]Sheet1!$A$1:$B$65536,2,0)</f>
        <v>#N/A</v>
      </c>
      <c r="K50">
        <v>14</v>
      </c>
      <c r="L50">
        <v>72</v>
      </c>
      <c r="M50">
        <v>94</v>
      </c>
      <c r="N50">
        <f>VLOOKUP(B:B,[3]Sheet1!$A$1:$B$65536,2,0)</f>
        <v>2</v>
      </c>
      <c r="O50">
        <v>5</v>
      </c>
      <c r="P50">
        <f>VLOOKUP(B:B,[4]Sheet1!$A$1:$B$65536,2,0)</f>
        <v>29</v>
      </c>
      <c r="Q50" s="5">
        <v>40</v>
      </c>
    </row>
    <row r="51" spans="1:17">
      <c r="A51" s="9">
        <v>70</v>
      </c>
      <c r="B51" s="9">
        <v>743</v>
      </c>
      <c r="C51" s="9" t="s">
        <v>235</v>
      </c>
      <c r="D51" s="9" t="s">
        <v>226</v>
      </c>
      <c r="E51" s="9" t="s">
        <v>347</v>
      </c>
      <c r="F51" s="7">
        <v>23</v>
      </c>
      <c r="G51" s="7">
        <v>35</v>
      </c>
      <c r="H51" s="5">
        <f>VLOOKUP(B:B,[1]Sheet1!$A$1:$B$65536,2,0)</f>
        <v>12</v>
      </c>
      <c r="I51" s="5">
        <v>8</v>
      </c>
      <c r="J51">
        <f>VLOOKUP(B:B,[2]Sheet1!$A$1:$B$65536,2,0)</f>
        <v>3</v>
      </c>
      <c r="K51">
        <v>14</v>
      </c>
      <c r="L51">
        <v>69</v>
      </c>
      <c r="M51">
        <v>90</v>
      </c>
      <c r="N51" t="e">
        <f>VLOOKUP(B:B,[3]Sheet1!$A$1:$B$65536,2,0)</f>
        <v>#N/A</v>
      </c>
      <c r="O51">
        <v>5</v>
      </c>
      <c r="P51">
        <f>VLOOKUP(B:B,[4]Sheet1!$A$1:$B$65536,2,0)</f>
        <v>5</v>
      </c>
      <c r="Q51" s="5">
        <v>40</v>
      </c>
    </row>
    <row r="52" spans="1:17">
      <c r="A52" s="9">
        <v>82</v>
      </c>
      <c r="B52" s="9">
        <v>754</v>
      </c>
      <c r="C52" s="9" t="s">
        <v>299</v>
      </c>
      <c r="D52" s="9" t="s">
        <v>295</v>
      </c>
      <c r="E52" s="9" t="s">
        <v>347</v>
      </c>
      <c r="F52" s="7">
        <v>47</v>
      </c>
      <c r="G52" s="7">
        <v>56</v>
      </c>
      <c r="H52" s="5">
        <f>VLOOKUP(B:B,[1]Sheet1!$A$1:$B$65536,2,0)</f>
        <v>3</v>
      </c>
      <c r="I52" s="5">
        <v>8</v>
      </c>
      <c r="J52">
        <f>VLOOKUP(B:B,[2]Sheet1!$A$1:$B$65536,2,0)</f>
        <v>6</v>
      </c>
      <c r="K52">
        <v>14</v>
      </c>
      <c r="L52">
        <v>69</v>
      </c>
      <c r="M52">
        <v>90</v>
      </c>
      <c r="N52">
        <f>VLOOKUP(B:B,[3]Sheet1!$A$1:$B$65536,2,0)</f>
        <v>2</v>
      </c>
      <c r="O52">
        <v>5</v>
      </c>
      <c r="P52">
        <f>VLOOKUP(B:B,[4]Sheet1!$A$1:$B$65536,2,0)</f>
        <v>53</v>
      </c>
      <c r="Q52" s="5">
        <v>40</v>
      </c>
    </row>
    <row r="53" spans="1:17">
      <c r="A53" s="9">
        <v>83</v>
      </c>
      <c r="B53" s="9">
        <v>101453</v>
      </c>
      <c r="C53" s="9" t="s">
        <v>298</v>
      </c>
      <c r="D53" s="9" t="s">
        <v>295</v>
      </c>
      <c r="E53" s="9" t="s">
        <v>347</v>
      </c>
      <c r="F53" s="7">
        <v>27</v>
      </c>
      <c r="G53" s="7">
        <v>35</v>
      </c>
      <c r="H53" s="5" t="e">
        <f>VLOOKUP(B:B,[1]Sheet1!$A$1:$B$65536,2,0)</f>
        <v>#N/A</v>
      </c>
      <c r="I53" s="5">
        <v>8</v>
      </c>
      <c r="J53" t="e">
        <f>VLOOKUP(B:B,[2]Sheet1!$A$1:$B$65536,2,0)</f>
        <v>#N/A</v>
      </c>
      <c r="K53">
        <v>14</v>
      </c>
      <c r="L53">
        <v>66</v>
      </c>
      <c r="M53">
        <v>86</v>
      </c>
      <c r="N53" t="e">
        <f>VLOOKUP(B:B,[3]Sheet1!$A$1:$B$65536,2,0)</f>
        <v>#N/A</v>
      </c>
      <c r="O53">
        <v>5</v>
      </c>
      <c r="P53">
        <f>VLOOKUP(B:B,[4]Sheet1!$A$1:$B$65536,2,0)</f>
        <v>40</v>
      </c>
      <c r="Q53" s="5">
        <v>40</v>
      </c>
    </row>
    <row r="54" spans="1:17">
      <c r="A54" s="9">
        <v>88</v>
      </c>
      <c r="B54" s="9">
        <v>102565</v>
      </c>
      <c r="C54" s="9" t="s">
        <v>202</v>
      </c>
      <c r="D54" s="9" t="s">
        <v>192</v>
      </c>
      <c r="E54" s="9" t="s">
        <v>347</v>
      </c>
      <c r="F54" s="7">
        <v>34</v>
      </c>
      <c r="G54" s="7">
        <v>41</v>
      </c>
      <c r="H54" s="5">
        <f>VLOOKUP(B:B,[1]Sheet1!$A$1:$B$65536,2,0)</f>
        <v>16</v>
      </c>
      <c r="I54" s="5">
        <v>8</v>
      </c>
      <c r="J54">
        <f>VLOOKUP(B:B,[2]Sheet1!$A$1:$B$65536,2,0)</f>
        <v>6</v>
      </c>
      <c r="K54">
        <v>14</v>
      </c>
      <c r="L54">
        <v>118</v>
      </c>
      <c r="M54">
        <v>142</v>
      </c>
      <c r="N54">
        <f>VLOOKUP(B:B,[3]Sheet1!$A$1:$B$65536,2,0)</f>
        <v>1</v>
      </c>
      <c r="O54">
        <v>5</v>
      </c>
      <c r="P54">
        <f>VLOOKUP(B:B,[4]Sheet1!$A$1:$B$65536,2,0)</f>
        <v>32</v>
      </c>
      <c r="Q54" s="5">
        <v>40</v>
      </c>
    </row>
    <row r="55" spans="1:17">
      <c r="A55" s="9">
        <v>90</v>
      </c>
      <c r="B55" s="9">
        <v>102935</v>
      </c>
      <c r="C55" s="9" t="s">
        <v>252</v>
      </c>
      <c r="D55" s="9" t="s">
        <v>251</v>
      </c>
      <c r="E55" s="9" t="s">
        <v>347</v>
      </c>
      <c r="F55" s="7">
        <v>20</v>
      </c>
      <c r="G55" s="7">
        <v>36</v>
      </c>
      <c r="H55" s="5">
        <f>VLOOKUP(B:B,[1]Sheet1!$A$1:$B$65536,2,0)</f>
        <v>6</v>
      </c>
      <c r="I55" s="5">
        <v>8</v>
      </c>
      <c r="J55">
        <f>VLOOKUP(B:B,[2]Sheet1!$A$1:$B$65536,2,0)</f>
        <v>11</v>
      </c>
      <c r="K55">
        <v>14</v>
      </c>
      <c r="L55">
        <v>94</v>
      </c>
      <c r="M55">
        <v>122</v>
      </c>
      <c r="N55" t="e">
        <f>VLOOKUP(B:B,[3]Sheet1!$A$1:$B$65536,2,0)</f>
        <v>#N/A</v>
      </c>
      <c r="O55">
        <v>5</v>
      </c>
      <c r="P55">
        <f>VLOOKUP(B:B,[4]Sheet1!$A$1:$B$65536,2,0)</f>
        <v>10</v>
      </c>
      <c r="Q55" s="5">
        <v>40</v>
      </c>
    </row>
    <row r="56" spans="1:17">
      <c r="A56" s="9">
        <v>91</v>
      </c>
      <c r="B56" s="9">
        <v>103198</v>
      </c>
      <c r="C56" s="9" t="s">
        <v>200</v>
      </c>
      <c r="D56" s="9" t="s">
        <v>192</v>
      </c>
      <c r="E56" s="9" t="s">
        <v>347</v>
      </c>
      <c r="F56" s="7">
        <v>39</v>
      </c>
      <c r="G56" s="7">
        <v>47</v>
      </c>
      <c r="H56" s="5" t="e">
        <f>VLOOKUP(B:B,[1]Sheet1!$A$1:$B$65536,2,0)</f>
        <v>#N/A</v>
      </c>
      <c r="I56" s="5">
        <v>8</v>
      </c>
      <c r="J56">
        <f>VLOOKUP(B:B,[2]Sheet1!$A$1:$B$65536,2,0)</f>
        <v>3</v>
      </c>
      <c r="K56">
        <v>14</v>
      </c>
      <c r="L56">
        <v>86</v>
      </c>
      <c r="M56">
        <v>112</v>
      </c>
      <c r="N56">
        <f>VLOOKUP(B:B,[3]Sheet1!$A$1:$B$65536,2,0)</f>
        <v>2</v>
      </c>
      <c r="O56">
        <v>5</v>
      </c>
      <c r="P56">
        <f>VLOOKUP(B:B,[4]Sheet1!$A$1:$B$65536,2,0)</f>
        <v>18</v>
      </c>
      <c r="Q56" s="5">
        <v>40</v>
      </c>
    </row>
    <row r="57" spans="1:17">
      <c r="A57" s="9">
        <v>93</v>
      </c>
      <c r="B57" s="9">
        <v>103639</v>
      </c>
      <c r="C57" s="9" t="s">
        <v>232</v>
      </c>
      <c r="D57" s="9" t="s">
        <v>226</v>
      </c>
      <c r="E57" s="9" t="s">
        <v>347</v>
      </c>
      <c r="F57" s="7">
        <v>27</v>
      </c>
      <c r="G57" s="7">
        <v>38</v>
      </c>
      <c r="H57" s="5">
        <f>VLOOKUP(B:B,[1]Sheet1!$A$1:$B$65536,2,0)</f>
        <v>4</v>
      </c>
      <c r="I57" s="5">
        <v>8</v>
      </c>
      <c r="J57">
        <f>VLOOKUP(B:B,[2]Sheet1!$A$1:$B$65536,2,0)</f>
        <v>1</v>
      </c>
      <c r="K57">
        <v>14</v>
      </c>
      <c r="L57">
        <v>84</v>
      </c>
      <c r="M57">
        <v>109</v>
      </c>
      <c r="N57">
        <f>VLOOKUP(B:B,[3]Sheet1!$A$1:$B$65536,2,0)</f>
        <v>2</v>
      </c>
      <c r="O57">
        <v>5</v>
      </c>
      <c r="P57">
        <f>VLOOKUP(B:B,[4]Sheet1!$A$1:$B$65536,2,0)</f>
        <v>15</v>
      </c>
      <c r="Q57" s="5">
        <v>40</v>
      </c>
    </row>
    <row r="58" spans="1:17">
      <c r="A58" s="9">
        <v>98</v>
      </c>
      <c r="B58" s="9">
        <v>104428</v>
      </c>
      <c r="C58" s="9" t="s">
        <v>297</v>
      </c>
      <c r="D58" s="9" t="s">
        <v>295</v>
      </c>
      <c r="E58" s="9" t="s">
        <v>347</v>
      </c>
      <c r="F58" s="7">
        <v>24</v>
      </c>
      <c r="G58" s="7">
        <v>39</v>
      </c>
      <c r="H58" s="5">
        <f>VLOOKUP(B:B,[1]Sheet1!$A$1:$B$65536,2,0)</f>
        <v>6</v>
      </c>
      <c r="I58" s="5">
        <v>8</v>
      </c>
      <c r="J58">
        <f>VLOOKUP(B:B,[2]Sheet1!$A$1:$B$65536,2,0)</f>
        <v>6</v>
      </c>
      <c r="K58">
        <v>14</v>
      </c>
      <c r="L58">
        <v>20</v>
      </c>
      <c r="M58">
        <v>30</v>
      </c>
      <c r="N58" t="e">
        <f>VLOOKUP(B:B,[3]Sheet1!$A$1:$B$65536,2,0)</f>
        <v>#N/A</v>
      </c>
      <c r="O58">
        <v>5</v>
      </c>
      <c r="P58" t="e">
        <f>VLOOKUP(B:B,[4]Sheet1!$A$1:$B$65536,2,0)</f>
        <v>#N/A</v>
      </c>
      <c r="Q58" s="5">
        <v>40</v>
      </c>
    </row>
    <row r="59" spans="1:17">
      <c r="A59" s="9">
        <v>103</v>
      </c>
      <c r="B59" s="9">
        <v>106066</v>
      </c>
      <c r="C59" s="9" t="s">
        <v>222</v>
      </c>
      <c r="D59" s="9" t="s">
        <v>223</v>
      </c>
      <c r="E59" s="9" t="s">
        <v>347</v>
      </c>
      <c r="F59" s="7">
        <v>53</v>
      </c>
      <c r="G59" s="7">
        <v>64</v>
      </c>
      <c r="H59" s="5">
        <f>VLOOKUP(B:B,[1]Sheet1!$A$1:$B$65536,2,0)</f>
        <v>18</v>
      </c>
      <c r="I59" s="5">
        <v>8</v>
      </c>
      <c r="J59">
        <f>VLOOKUP(B:B,[2]Sheet1!$A$1:$B$65536,2,0)</f>
        <v>1</v>
      </c>
      <c r="K59">
        <v>14</v>
      </c>
      <c r="L59">
        <v>118</v>
      </c>
      <c r="M59">
        <v>142</v>
      </c>
      <c r="N59">
        <f>VLOOKUP(B:B,[3]Sheet1!$A$1:$B$65536,2,0)</f>
        <v>1</v>
      </c>
      <c r="O59">
        <v>5</v>
      </c>
      <c r="P59" t="e">
        <f>VLOOKUP(B:B,[4]Sheet1!$A$1:$B$65536,2,0)</f>
        <v>#N/A</v>
      </c>
      <c r="Q59" s="5">
        <v>40</v>
      </c>
    </row>
    <row r="60" spans="1:17">
      <c r="A60" s="9">
        <v>4</v>
      </c>
      <c r="B60" s="9">
        <v>52</v>
      </c>
      <c r="C60" s="9" t="s">
        <v>311</v>
      </c>
      <c r="D60" s="9" t="s">
        <v>295</v>
      </c>
      <c r="E60" s="9" t="s">
        <v>348</v>
      </c>
      <c r="F60" s="7">
        <v>38</v>
      </c>
      <c r="G60" s="7">
        <v>46</v>
      </c>
      <c r="H60" s="5">
        <f>VLOOKUP(B:B,[1]Sheet1!$A$1:$B$65536,2,0)</f>
        <v>4</v>
      </c>
      <c r="I60" s="5">
        <v>8</v>
      </c>
      <c r="J60">
        <f>VLOOKUP(B:B,[2]Sheet1!$A$1:$B$65536,2,0)</f>
        <v>2</v>
      </c>
      <c r="K60">
        <v>12</v>
      </c>
      <c r="L60">
        <v>72</v>
      </c>
      <c r="M60">
        <v>94</v>
      </c>
      <c r="N60" t="e">
        <f>VLOOKUP(B:B,[3]Sheet1!$A$1:$B$65536,2,0)</f>
        <v>#N/A</v>
      </c>
      <c r="O60">
        <v>5</v>
      </c>
      <c r="P60">
        <f>VLOOKUP(B:B,[4]Sheet1!$A$1:$B$65536,2,0)</f>
        <v>34</v>
      </c>
      <c r="Q60" s="5">
        <v>30</v>
      </c>
    </row>
    <row r="61" spans="1:17">
      <c r="A61" s="9">
        <v>11</v>
      </c>
      <c r="B61" s="9">
        <v>339</v>
      </c>
      <c r="C61" s="9" t="s">
        <v>220</v>
      </c>
      <c r="D61" s="9" t="s">
        <v>192</v>
      </c>
      <c r="E61" s="9" t="s">
        <v>348</v>
      </c>
      <c r="F61" s="7">
        <v>18</v>
      </c>
      <c r="G61" s="7">
        <v>25</v>
      </c>
      <c r="H61" s="5">
        <f>VLOOKUP(B:B,[1]Sheet1!$A$1:$B$65536,2,0)</f>
        <v>3</v>
      </c>
      <c r="I61" s="5">
        <v>8</v>
      </c>
      <c r="J61">
        <f>VLOOKUP(B:B,[2]Sheet1!$A$1:$B$65536,2,0)</f>
        <v>7</v>
      </c>
      <c r="K61">
        <v>12</v>
      </c>
      <c r="L61">
        <v>39</v>
      </c>
      <c r="M61">
        <v>55</v>
      </c>
      <c r="N61" t="e">
        <f>VLOOKUP(B:B,[3]Sheet1!$A$1:$B$65536,2,0)</f>
        <v>#N/A</v>
      </c>
      <c r="O61">
        <v>5</v>
      </c>
      <c r="P61">
        <f>VLOOKUP(B:B,[4]Sheet1!$A$1:$B$65536,2,0)</f>
        <v>25</v>
      </c>
      <c r="Q61" s="5">
        <v>30</v>
      </c>
    </row>
    <row r="62" spans="1:17">
      <c r="A62" s="9">
        <v>27</v>
      </c>
      <c r="B62" s="9">
        <v>539</v>
      </c>
      <c r="C62" s="9" t="s">
        <v>293</v>
      </c>
      <c r="D62" s="9" t="s">
        <v>285</v>
      </c>
      <c r="E62" s="9" t="s">
        <v>348</v>
      </c>
      <c r="F62" s="7">
        <v>11</v>
      </c>
      <c r="G62" s="7">
        <v>25</v>
      </c>
      <c r="H62" s="5">
        <f>VLOOKUP(B:B,[1]Sheet1!$A$1:$B$65536,2,0)</f>
        <v>4</v>
      </c>
      <c r="I62" s="5">
        <v>8</v>
      </c>
      <c r="J62">
        <f>VLOOKUP(B:B,[2]Sheet1!$A$1:$B$65536,2,0)</f>
        <v>6</v>
      </c>
      <c r="K62">
        <v>12</v>
      </c>
      <c r="L62">
        <v>45</v>
      </c>
      <c r="M62">
        <v>63</v>
      </c>
      <c r="N62" t="e">
        <f>VLOOKUP(B:B,[3]Sheet1!$A$1:$B$65536,2,0)</f>
        <v>#N/A</v>
      </c>
      <c r="O62">
        <v>5</v>
      </c>
      <c r="P62">
        <f>VLOOKUP(B:B,[4]Sheet1!$A$1:$B$65536,2,0)</f>
        <v>15</v>
      </c>
      <c r="Q62" s="5">
        <v>30</v>
      </c>
    </row>
    <row r="63" spans="1:17">
      <c r="A63" s="9">
        <v>33</v>
      </c>
      <c r="B63" s="9">
        <v>570</v>
      </c>
      <c r="C63" s="9" t="s">
        <v>212</v>
      </c>
      <c r="D63" s="9" t="s">
        <v>192</v>
      </c>
      <c r="E63" s="9" t="s">
        <v>348</v>
      </c>
      <c r="F63" s="7">
        <v>7</v>
      </c>
      <c r="G63" s="7">
        <v>20</v>
      </c>
      <c r="H63" s="5" t="e">
        <f>VLOOKUP(B:B,[1]Sheet1!$A$1:$B$65536,2,0)</f>
        <v>#N/A</v>
      </c>
      <c r="I63" s="5">
        <v>8</v>
      </c>
      <c r="J63">
        <f>VLOOKUP(B:B,[2]Sheet1!$A$1:$B$65536,2,0)</f>
        <v>24</v>
      </c>
      <c r="K63">
        <v>12</v>
      </c>
      <c r="L63">
        <v>112</v>
      </c>
      <c r="M63">
        <v>134</v>
      </c>
      <c r="N63">
        <f>VLOOKUP(B:B,[3]Sheet1!$A$1:$B$65536,2,0)</f>
        <v>1</v>
      </c>
      <c r="O63">
        <v>5</v>
      </c>
      <c r="P63">
        <f>VLOOKUP(B:B,[4]Sheet1!$A$1:$B$65536,2,0)</f>
        <v>15</v>
      </c>
      <c r="Q63" s="5">
        <v>30</v>
      </c>
    </row>
    <row r="64" spans="1:17">
      <c r="A64" s="9">
        <v>37</v>
      </c>
      <c r="B64" s="9">
        <v>549</v>
      </c>
      <c r="C64" s="9" t="s">
        <v>292</v>
      </c>
      <c r="D64" s="9" t="s">
        <v>285</v>
      </c>
      <c r="E64" s="9" t="s">
        <v>348</v>
      </c>
      <c r="F64" s="7">
        <v>37</v>
      </c>
      <c r="G64" s="7">
        <v>44</v>
      </c>
      <c r="H64" s="5">
        <f>VLOOKUP(B:B,[1]Sheet1!$A$1:$B$65536,2,0)</f>
        <v>2</v>
      </c>
      <c r="I64" s="5">
        <v>8</v>
      </c>
      <c r="J64">
        <f>VLOOKUP(B:B,[2]Sheet1!$A$1:$B$65536,2,0)</f>
        <v>10</v>
      </c>
      <c r="K64">
        <v>12</v>
      </c>
      <c r="L64">
        <v>37</v>
      </c>
      <c r="M64">
        <v>52</v>
      </c>
      <c r="N64" t="e">
        <f>VLOOKUP(B:B,[3]Sheet1!$A$1:$B$65536,2,0)</f>
        <v>#N/A</v>
      </c>
      <c r="O64">
        <v>5</v>
      </c>
      <c r="P64">
        <f>VLOOKUP(B:B,[4]Sheet1!$A$1:$B$65536,2,0)</f>
        <v>17</v>
      </c>
      <c r="Q64" s="5">
        <v>30</v>
      </c>
    </row>
    <row r="65" spans="1:17">
      <c r="A65" s="9">
        <v>45</v>
      </c>
      <c r="B65" s="9">
        <v>587</v>
      </c>
      <c r="C65" s="9" t="s">
        <v>305</v>
      </c>
      <c r="D65" s="9" t="s">
        <v>295</v>
      </c>
      <c r="E65" s="9" t="s">
        <v>348</v>
      </c>
      <c r="F65" s="7">
        <v>21</v>
      </c>
      <c r="G65" s="7">
        <v>25</v>
      </c>
      <c r="H65" s="5">
        <f>VLOOKUP(B:B,[1]Sheet1!$A$1:$B$65536,2,0)</f>
        <v>2</v>
      </c>
      <c r="I65" s="5">
        <v>8</v>
      </c>
      <c r="J65" t="e">
        <f>VLOOKUP(B:B,[2]Sheet1!$A$1:$B$65536,2,0)</f>
        <v>#N/A</v>
      </c>
      <c r="K65">
        <v>12</v>
      </c>
      <c r="L65">
        <v>57</v>
      </c>
      <c r="M65">
        <v>74</v>
      </c>
      <c r="N65" t="e">
        <f>VLOOKUP(B:B,[3]Sheet1!$A$1:$B$65536,2,0)</f>
        <v>#N/A</v>
      </c>
      <c r="O65">
        <v>5</v>
      </c>
      <c r="P65">
        <f>VLOOKUP(B:B,[4]Sheet1!$A$1:$B$65536,2,0)</f>
        <v>31</v>
      </c>
      <c r="Q65" s="5">
        <v>30</v>
      </c>
    </row>
    <row r="66" spans="1:17">
      <c r="A66" s="9">
        <v>49</v>
      </c>
      <c r="B66" s="9">
        <v>704</v>
      </c>
      <c r="C66" s="9" t="s">
        <v>304</v>
      </c>
      <c r="D66" s="9" t="s">
        <v>295</v>
      </c>
      <c r="E66" s="9" t="s">
        <v>348</v>
      </c>
      <c r="F66" s="7">
        <v>21</v>
      </c>
      <c r="G66" s="7">
        <v>25</v>
      </c>
      <c r="H66" s="5">
        <f>VLOOKUP(B:B,[1]Sheet1!$A$1:$B$65536,2,0)</f>
        <v>14</v>
      </c>
      <c r="I66" s="5">
        <v>8</v>
      </c>
      <c r="J66" t="e">
        <f>VLOOKUP(B:B,[2]Sheet1!$A$1:$B$65536,2,0)</f>
        <v>#N/A</v>
      </c>
      <c r="K66">
        <v>12</v>
      </c>
      <c r="L66">
        <v>37</v>
      </c>
      <c r="M66">
        <v>52</v>
      </c>
      <c r="N66">
        <f>VLOOKUP(B:B,[3]Sheet1!$A$1:$B$65536,2,0)</f>
        <v>2</v>
      </c>
      <c r="O66">
        <v>5</v>
      </c>
      <c r="P66">
        <f>VLOOKUP(B:B,[4]Sheet1!$A$1:$B$65536,2,0)</f>
        <v>38</v>
      </c>
      <c r="Q66" s="5">
        <v>30</v>
      </c>
    </row>
    <row r="67" spans="1:17">
      <c r="A67" s="9">
        <v>57</v>
      </c>
      <c r="B67" s="9">
        <v>717</v>
      </c>
      <c r="C67" s="9" t="s">
        <v>289</v>
      </c>
      <c r="D67" s="9" t="s">
        <v>285</v>
      </c>
      <c r="E67" s="9" t="s">
        <v>348</v>
      </c>
      <c r="F67" s="7">
        <v>25</v>
      </c>
      <c r="G67" s="7">
        <v>30</v>
      </c>
      <c r="H67" s="5">
        <f>VLOOKUP(B:B,[1]Sheet1!$A$1:$B$65536,2,0)</f>
        <v>3</v>
      </c>
      <c r="I67" s="5">
        <v>8</v>
      </c>
      <c r="J67">
        <f>VLOOKUP(B:B,[2]Sheet1!$A$1:$B$65536,2,0)</f>
        <v>6</v>
      </c>
      <c r="K67">
        <v>12</v>
      </c>
      <c r="L67">
        <v>41</v>
      </c>
      <c r="M67">
        <v>57</v>
      </c>
      <c r="N67" t="e">
        <f>VLOOKUP(B:B,[3]Sheet1!$A$1:$B$65536,2,0)</f>
        <v>#N/A</v>
      </c>
      <c r="O67">
        <v>5</v>
      </c>
      <c r="P67">
        <f>VLOOKUP(B:B,[4]Sheet1!$A$1:$B$65536,2,0)</f>
        <v>8</v>
      </c>
      <c r="Q67" s="5">
        <v>30</v>
      </c>
    </row>
    <row r="68" spans="1:17">
      <c r="A68" s="9">
        <v>58</v>
      </c>
      <c r="B68" s="9">
        <v>720</v>
      </c>
      <c r="C68" s="9" t="s">
        <v>288</v>
      </c>
      <c r="D68" s="9" t="s">
        <v>285</v>
      </c>
      <c r="E68" s="9" t="s">
        <v>348</v>
      </c>
      <c r="F68" s="7">
        <v>38</v>
      </c>
      <c r="G68" s="7">
        <v>46</v>
      </c>
      <c r="H68" s="5">
        <f>VLOOKUP(B:B,[1]Sheet1!$A$1:$B$65536,2,0)</f>
        <v>2</v>
      </c>
      <c r="I68" s="5">
        <v>8</v>
      </c>
      <c r="J68">
        <f>VLOOKUP(B:B,[2]Sheet1!$A$1:$B$65536,2,0)</f>
        <v>2</v>
      </c>
      <c r="K68">
        <v>12</v>
      </c>
      <c r="L68">
        <v>50</v>
      </c>
      <c r="M68">
        <v>65</v>
      </c>
      <c r="N68" t="e">
        <f>VLOOKUP(B:B,[3]Sheet1!$A$1:$B$65536,2,0)</f>
        <v>#N/A</v>
      </c>
      <c r="O68">
        <v>5</v>
      </c>
      <c r="P68">
        <f>VLOOKUP(B:B,[4]Sheet1!$A$1:$B$65536,2,0)</f>
        <v>40</v>
      </c>
      <c r="Q68" s="5">
        <v>30</v>
      </c>
    </row>
    <row r="69" spans="1:17">
      <c r="A69" s="9">
        <v>59</v>
      </c>
      <c r="B69" s="9">
        <v>723</v>
      </c>
      <c r="C69" s="9" t="s">
        <v>259</v>
      </c>
      <c r="D69" s="9" t="s">
        <v>251</v>
      </c>
      <c r="E69" s="9" t="s">
        <v>348</v>
      </c>
      <c r="F69" s="7">
        <v>18</v>
      </c>
      <c r="G69" s="7">
        <v>25</v>
      </c>
      <c r="H69" s="5">
        <f>VLOOKUP(B:B,[1]Sheet1!$A$1:$B$65536,2,0)</f>
        <v>11</v>
      </c>
      <c r="I69" s="5">
        <v>8</v>
      </c>
      <c r="J69" t="e">
        <f>VLOOKUP(B:B,[2]Sheet1!$A$1:$B$65536,2,0)</f>
        <v>#N/A</v>
      </c>
      <c r="K69">
        <v>12</v>
      </c>
      <c r="L69">
        <v>52</v>
      </c>
      <c r="M69">
        <v>68</v>
      </c>
      <c r="N69" t="e">
        <f>VLOOKUP(B:B,[3]Sheet1!$A$1:$B$65536,2,0)</f>
        <v>#N/A</v>
      </c>
      <c r="O69">
        <v>5</v>
      </c>
      <c r="P69">
        <f>VLOOKUP(B:B,[4]Sheet1!$A$1:$B$65536,2,0)</f>
        <v>21</v>
      </c>
      <c r="Q69" s="5">
        <v>30</v>
      </c>
    </row>
    <row r="70" spans="1:17">
      <c r="A70" s="9">
        <v>63</v>
      </c>
      <c r="B70" s="9">
        <v>727</v>
      </c>
      <c r="C70" s="9" t="s">
        <v>206</v>
      </c>
      <c r="D70" s="9" t="s">
        <v>192</v>
      </c>
      <c r="E70" s="9" t="s">
        <v>348</v>
      </c>
      <c r="F70" s="7">
        <v>19</v>
      </c>
      <c r="G70" s="7">
        <v>25</v>
      </c>
      <c r="H70" s="5">
        <f>VLOOKUP(B:B,[1]Sheet1!$A$1:$B$65536,2,0)</f>
        <v>6</v>
      </c>
      <c r="I70" s="5">
        <v>8</v>
      </c>
      <c r="J70">
        <f>VLOOKUP(B:B,[2]Sheet1!$A$1:$B$65536,2,0)</f>
        <v>2</v>
      </c>
      <c r="K70">
        <v>12</v>
      </c>
      <c r="L70">
        <v>67</v>
      </c>
      <c r="M70">
        <v>87</v>
      </c>
      <c r="N70" t="e">
        <f>VLOOKUP(B:B,[3]Sheet1!$A$1:$B$65536,2,0)</f>
        <v>#N/A</v>
      </c>
      <c r="O70">
        <v>5</v>
      </c>
      <c r="P70">
        <f>VLOOKUP(B:B,[4]Sheet1!$A$1:$B$65536,2,0)</f>
        <v>29</v>
      </c>
      <c r="Q70" s="5">
        <v>30</v>
      </c>
    </row>
    <row r="71" spans="1:17">
      <c r="A71" s="9">
        <v>64</v>
      </c>
      <c r="B71" s="9">
        <v>732</v>
      </c>
      <c r="C71" s="9" t="s">
        <v>280</v>
      </c>
      <c r="D71" s="9" t="s">
        <v>279</v>
      </c>
      <c r="E71" s="9" t="s">
        <v>348</v>
      </c>
      <c r="F71" s="7">
        <v>17</v>
      </c>
      <c r="G71" s="7">
        <v>25</v>
      </c>
      <c r="H71" s="5" t="e">
        <f>VLOOKUP(B:B,[1]Sheet1!$A$1:$B$65536,2,0)</f>
        <v>#N/A</v>
      </c>
      <c r="I71" s="5">
        <v>8</v>
      </c>
      <c r="J71">
        <f>VLOOKUP(B:B,[2]Sheet1!$A$1:$B$65536,2,0)</f>
        <v>3</v>
      </c>
      <c r="K71">
        <v>12</v>
      </c>
      <c r="L71">
        <v>54</v>
      </c>
      <c r="M71">
        <v>70</v>
      </c>
      <c r="N71" t="e">
        <f>VLOOKUP(B:B,[3]Sheet1!$A$1:$B$65536,2,0)</f>
        <v>#N/A</v>
      </c>
      <c r="O71">
        <v>5</v>
      </c>
      <c r="P71">
        <f>VLOOKUP(B:B,[4]Sheet1!$A$1:$B$65536,2,0)</f>
        <v>25</v>
      </c>
      <c r="Q71" s="5">
        <v>30</v>
      </c>
    </row>
    <row r="72" spans="1:17">
      <c r="A72" s="9">
        <v>72</v>
      </c>
      <c r="B72" s="9">
        <v>347</v>
      </c>
      <c r="C72" s="9" t="s">
        <v>218</v>
      </c>
      <c r="D72" s="9" t="s">
        <v>192</v>
      </c>
      <c r="E72" s="9" t="s">
        <v>348</v>
      </c>
      <c r="F72" s="7">
        <v>25</v>
      </c>
      <c r="G72" s="7">
        <v>30</v>
      </c>
      <c r="H72" s="5" t="e">
        <f>VLOOKUP(B:B,[1]Sheet1!$A$1:$B$65536,2,0)</f>
        <v>#N/A</v>
      </c>
      <c r="I72" s="5">
        <v>8</v>
      </c>
      <c r="J72" t="e">
        <f>VLOOKUP(B:B,[2]Sheet1!$A$1:$B$65536,2,0)</f>
        <v>#N/A</v>
      </c>
      <c r="K72">
        <v>12</v>
      </c>
      <c r="L72">
        <v>89</v>
      </c>
      <c r="M72">
        <v>116</v>
      </c>
      <c r="N72">
        <f>VLOOKUP(B:B,[3]Sheet1!$A$1:$B$65536,2,0)</f>
        <v>2</v>
      </c>
      <c r="O72">
        <v>5</v>
      </c>
      <c r="P72">
        <f>VLOOKUP(B:B,[4]Sheet1!$A$1:$B$65536,2,0)</f>
        <v>42</v>
      </c>
      <c r="Q72" s="5">
        <v>30</v>
      </c>
    </row>
    <row r="73" spans="1:17">
      <c r="A73" s="9">
        <v>78</v>
      </c>
      <c r="B73" s="9">
        <v>748</v>
      </c>
      <c r="C73" s="9" t="s">
        <v>286</v>
      </c>
      <c r="D73" s="9" t="s">
        <v>285</v>
      </c>
      <c r="E73" s="9" t="s">
        <v>348</v>
      </c>
      <c r="F73" s="7">
        <v>28</v>
      </c>
      <c r="G73" s="7">
        <v>34</v>
      </c>
      <c r="H73" s="5">
        <f>VLOOKUP(B:B,[1]Sheet1!$A$1:$B$65536,2,0)</f>
        <v>2</v>
      </c>
      <c r="I73" s="5">
        <v>8</v>
      </c>
      <c r="J73">
        <f>VLOOKUP(B:B,[2]Sheet1!$A$1:$B$65536,2,0)</f>
        <v>2</v>
      </c>
      <c r="K73">
        <v>12</v>
      </c>
      <c r="L73">
        <v>32</v>
      </c>
      <c r="M73">
        <v>45</v>
      </c>
      <c r="N73" t="e">
        <f>VLOOKUP(B:B,[3]Sheet1!$A$1:$B$65536,2,0)</f>
        <v>#N/A</v>
      </c>
      <c r="O73">
        <v>5</v>
      </c>
      <c r="P73">
        <f>VLOOKUP(B:B,[4]Sheet1!$A$1:$B$65536,2,0)</f>
        <v>18</v>
      </c>
      <c r="Q73" s="5">
        <v>30</v>
      </c>
    </row>
    <row r="74" spans="1:17">
      <c r="A74" s="9">
        <v>84</v>
      </c>
      <c r="B74" s="9">
        <v>102479</v>
      </c>
      <c r="C74" s="9" t="s">
        <v>253</v>
      </c>
      <c r="D74" s="9" t="s">
        <v>251</v>
      </c>
      <c r="E74" s="9" t="s">
        <v>348</v>
      </c>
      <c r="F74" s="7">
        <v>29</v>
      </c>
      <c r="G74" s="7">
        <v>35</v>
      </c>
      <c r="H74" s="5">
        <f>VLOOKUP(B:B,[1]Sheet1!$A$1:$B$65536,2,0)</f>
        <v>6</v>
      </c>
      <c r="I74" s="5">
        <v>8</v>
      </c>
      <c r="J74">
        <f>VLOOKUP(B:B,[2]Sheet1!$A$1:$B$65536,2,0)</f>
        <v>1</v>
      </c>
      <c r="K74">
        <v>12</v>
      </c>
      <c r="L74">
        <v>55</v>
      </c>
      <c r="M74">
        <v>72</v>
      </c>
      <c r="N74">
        <f>VLOOKUP(B:B,[3]Sheet1!$A$1:$B$65536,2,0)</f>
        <v>2</v>
      </c>
      <c r="O74">
        <v>5</v>
      </c>
      <c r="P74">
        <f>VLOOKUP(B:B,[4]Sheet1!$A$1:$B$65536,2,0)</f>
        <v>33</v>
      </c>
      <c r="Q74" s="5">
        <v>30</v>
      </c>
    </row>
    <row r="75" spans="1:17">
      <c r="A75" s="9">
        <v>92</v>
      </c>
      <c r="B75" s="9">
        <v>103199</v>
      </c>
      <c r="C75" s="9" t="s">
        <v>199</v>
      </c>
      <c r="D75" s="9" t="s">
        <v>192</v>
      </c>
      <c r="E75" s="9" t="s">
        <v>348</v>
      </c>
      <c r="F75" s="7">
        <v>39</v>
      </c>
      <c r="G75" s="7">
        <v>47</v>
      </c>
      <c r="H75" s="5">
        <f>VLOOKUP(B:B,[1]Sheet1!$A$1:$B$65536,2,0)</f>
        <v>8</v>
      </c>
      <c r="I75" s="5">
        <v>8</v>
      </c>
      <c r="J75">
        <f>VLOOKUP(B:B,[2]Sheet1!$A$1:$B$65536,2,0)</f>
        <v>21</v>
      </c>
      <c r="K75">
        <v>12</v>
      </c>
      <c r="L75">
        <v>70</v>
      </c>
      <c r="M75">
        <v>91</v>
      </c>
      <c r="N75">
        <f>VLOOKUP(B:B,[3]Sheet1!$A$1:$B$65536,2,0)</f>
        <v>1</v>
      </c>
      <c r="O75">
        <v>5</v>
      </c>
      <c r="P75">
        <f>VLOOKUP(B:B,[4]Sheet1!$A$1:$B$65536,2,0)</f>
        <v>0</v>
      </c>
      <c r="Q75" s="5">
        <v>30</v>
      </c>
    </row>
    <row r="76" spans="1:17">
      <c r="A76" s="9">
        <v>99</v>
      </c>
      <c r="B76" s="9">
        <v>105267</v>
      </c>
      <c r="C76" s="9" t="s">
        <v>197</v>
      </c>
      <c r="D76" s="9" t="s">
        <v>192</v>
      </c>
      <c r="E76" s="9" t="s">
        <v>348</v>
      </c>
      <c r="F76" s="7">
        <v>22</v>
      </c>
      <c r="G76" s="7">
        <v>26</v>
      </c>
      <c r="H76" s="5">
        <f>VLOOKUP(B:B,[1]Sheet1!$A$1:$B$65536,2,0)</f>
        <v>6</v>
      </c>
      <c r="I76" s="5">
        <v>8</v>
      </c>
      <c r="J76">
        <f>VLOOKUP(B:B,[2]Sheet1!$A$1:$B$65536,2,0)</f>
        <v>13</v>
      </c>
      <c r="K76">
        <v>12</v>
      </c>
      <c r="L76">
        <v>49</v>
      </c>
      <c r="M76">
        <v>69</v>
      </c>
      <c r="N76" t="e">
        <f>VLOOKUP(B:B,[3]Sheet1!$A$1:$B$65536,2,0)</f>
        <v>#N/A</v>
      </c>
      <c r="O76">
        <v>5</v>
      </c>
      <c r="P76" t="e">
        <f>VLOOKUP(B:B,[4]Sheet1!$A$1:$B$65536,2,0)</f>
        <v>#N/A</v>
      </c>
      <c r="Q76" s="5">
        <v>30</v>
      </c>
    </row>
    <row r="77" spans="1:17">
      <c r="A77" s="9">
        <v>101</v>
      </c>
      <c r="B77" s="9">
        <v>105751</v>
      </c>
      <c r="C77" s="9" t="s">
        <v>229</v>
      </c>
      <c r="D77" s="9" t="s">
        <v>226</v>
      </c>
      <c r="E77" s="9" t="s">
        <v>348</v>
      </c>
      <c r="F77" s="7">
        <v>26</v>
      </c>
      <c r="G77" s="7">
        <v>31</v>
      </c>
      <c r="H77" s="5">
        <f>VLOOKUP(B:B,[1]Sheet1!$A$1:$B$65536,2,0)</f>
        <v>2</v>
      </c>
      <c r="I77" s="5">
        <v>8</v>
      </c>
      <c r="J77">
        <f>VLOOKUP(B:B,[2]Sheet1!$A$1:$B$65536,2,0)</f>
        <v>11</v>
      </c>
      <c r="K77">
        <v>12</v>
      </c>
      <c r="L77">
        <v>69</v>
      </c>
      <c r="M77">
        <v>90</v>
      </c>
      <c r="N77" t="e">
        <f>VLOOKUP(B:B,[3]Sheet1!$A$1:$B$65536,2,0)</f>
        <v>#N/A</v>
      </c>
      <c r="O77">
        <v>5</v>
      </c>
      <c r="P77" t="e">
        <f>VLOOKUP(B:B,[4]Sheet1!$A$1:$B$65536,2,0)</f>
        <v>#N/A</v>
      </c>
      <c r="Q77" s="5">
        <v>30</v>
      </c>
    </row>
    <row r="78" spans="1:17">
      <c r="A78" s="9">
        <v>5</v>
      </c>
      <c r="B78" s="9">
        <v>56</v>
      </c>
      <c r="C78" s="9" t="s">
        <v>309</v>
      </c>
      <c r="D78" s="9" t="s">
        <v>295</v>
      </c>
      <c r="E78" s="9" t="s">
        <v>349</v>
      </c>
      <c r="F78" s="7">
        <v>18</v>
      </c>
      <c r="G78" s="7">
        <v>22</v>
      </c>
      <c r="H78" s="5" t="e">
        <f>VLOOKUP(B:B,[1]Sheet1!$A$1:$B$65536,2,0)</f>
        <v>#N/A</v>
      </c>
      <c r="I78" s="5">
        <v>5</v>
      </c>
      <c r="J78" t="e">
        <f>VLOOKUP(B:B,[2]Sheet1!$A$1:$B$65536,2,0)</f>
        <v>#N/A</v>
      </c>
      <c r="K78">
        <v>10</v>
      </c>
      <c r="L78">
        <v>23</v>
      </c>
      <c r="M78">
        <v>33</v>
      </c>
      <c r="N78" t="e">
        <f>VLOOKUP(B:B,[3]Sheet1!$A$1:$B$65536,2,0)</f>
        <v>#N/A</v>
      </c>
      <c r="O78">
        <v>4</v>
      </c>
      <c r="P78">
        <f>VLOOKUP(B:B,[4]Sheet1!$A$1:$B$65536,2,0)</f>
        <v>96</v>
      </c>
      <c r="Q78" s="5">
        <v>20</v>
      </c>
    </row>
    <row r="79" spans="1:17">
      <c r="A79" s="9">
        <v>18</v>
      </c>
      <c r="B79" s="9">
        <v>371</v>
      </c>
      <c r="C79" s="9" t="s">
        <v>277</v>
      </c>
      <c r="D79" s="9" t="s">
        <v>273</v>
      </c>
      <c r="E79" s="9" t="s">
        <v>349</v>
      </c>
      <c r="F79" s="7">
        <v>12</v>
      </c>
      <c r="G79" s="7">
        <v>20</v>
      </c>
      <c r="H79" s="5" t="e">
        <f>VLOOKUP(B:B,[1]Sheet1!$A$1:$B$65536,2,0)</f>
        <v>#N/A</v>
      </c>
      <c r="I79" s="5">
        <v>5</v>
      </c>
      <c r="J79" t="e">
        <f>VLOOKUP(B:B,[2]Sheet1!$A$1:$B$65536,2,0)</f>
        <v>#N/A</v>
      </c>
      <c r="K79">
        <v>10</v>
      </c>
      <c r="L79">
        <v>49</v>
      </c>
      <c r="M79">
        <v>69</v>
      </c>
      <c r="N79" t="e">
        <f>VLOOKUP(B:B,[3]Sheet1!$A$1:$B$65536,2,0)</f>
        <v>#N/A</v>
      </c>
      <c r="O79">
        <v>4</v>
      </c>
      <c r="P79">
        <f>VLOOKUP(B:B,[4]Sheet1!$A$1:$B$65536,2,0)</f>
        <v>4</v>
      </c>
      <c r="Q79" s="5">
        <v>20</v>
      </c>
    </row>
    <row r="80" spans="1:17">
      <c r="A80" s="9">
        <v>38</v>
      </c>
      <c r="B80" s="9">
        <v>573</v>
      </c>
      <c r="C80" s="9" t="s">
        <v>243</v>
      </c>
      <c r="D80" s="9" t="s">
        <v>226</v>
      </c>
      <c r="E80" s="9" t="s">
        <v>349</v>
      </c>
      <c r="F80" s="7">
        <v>22</v>
      </c>
      <c r="G80" s="7">
        <v>26</v>
      </c>
      <c r="H80" s="5">
        <f>VLOOKUP(B:B,[1]Sheet1!$A$1:$B$65536,2,0)</f>
        <v>3</v>
      </c>
      <c r="I80" s="5">
        <v>5</v>
      </c>
      <c r="J80">
        <f>VLOOKUP(B:B,[2]Sheet1!$A$1:$B$65536,2,0)</f>
        <v>1</v>
      </c>
      <c r="K80">
        <v>10</v>
      </c>
      <c r="L80">
        <v>79</v>
      </c>
      <c r="M80">
        <v>103</v>
      </c>
      <c r="N80">
        <f>VLOOKUP(B:B,[3]Sheet1!$A$1:$B$65536,2,0)</f>
        <v>1</v>
      </c>
      <c r="O80">
        <v>4</v>
      </c>
      <c r="P80">
        <f>VLOOKUP(B:B,[4]Sheet1!$A$1:$B$65536,2,0)</f>
        <v>15</v>
      </c>
      <c r="Q80" s="5">
        <v>20</v>
      </c>
    </row>
    <row r="81" spans="1:17">
      <c r="A81" s="9">
        <v>44</v>
      </c>
      <c r="B81" s="9">
        <v>594</v>
      </c>
      <c r="C81" s="9" t="s">
        <v>291</v>
      </c>
      <c r="D81" s="9" t="s">
        <v>285</v>
      </c>
      <c r="E81" s="9" t="s">
        <v>349</v>
      </c>
      <c r="F81" s="7">
        <v>15</v>
      </c>
      <c r="G81" s="7">
        <v>20</v>
      </c>
      <c r="H81" s="5">
        <f>VLOOKUP(B:B,[1]Sheet1!$A$1:$B$65536,2,0)</f>
        <v>6</v>
      </c>
      <c r="I81" s="5">
        <v>5</v>
      </c>
      <c r="J81">
        <f>VLOOKUP(B:B,[2]Sheet1!$A$1:$B$65536,2,0)</f>
        <v>3</v>
      </c>
      <c r="K81">
        <v>10</v>
      </c>
      <c r="L81">
        <v>34</v>
      </c>
      <c r="M81">
        <v>48</v>
      </c>
      <c r="N81" t="e">
        <f>VLOOKUP(B:B,[3]Sheet1!$A$1:$B$65536,2,0)</f>
        <v>#N/A</v>
      </c>
      <c r="O81">
        <v>4</v>
      </c>
      <c r="P81">
        <f>VLOOKUP(B:B,[4]Sheet1!$A$1:$B$65536,2,0)</f>
        <v>17</v>
      </c>
      <c r="Q81" s="5">
        <v>20</v>
      </c>
    </row>
    <row r="82" spans="1:17">
      <c r="A82" s="9">
        <v>46</v>
      </c>
      <c r="B82" s="9">
        <v>591</v>
      </c>
      <c r="C82" s="9" t="s">
        <v>282</v>
      </c>
      <c r="D82" s="9" t="s">
        <v>279</v>
      </c>
      <c r="E82" s="9" t="s">
        <v>349</v>
      </c>
      <c r="F82" s="7">
        <v>25</v>
      </c>
      <c r="G82" s="7">
        <v>30</v>
      </c>
      <c r="H82" s="5" t="e">
        <f>VLOOKUP(B:B,[1]Sheet1!$A$1:$B$65536,2,0)</f>
        <v>#N/A</v>
      </c>
      <c r="I82" s="5">
        <v>5</v>
      </c>
      <c r="J82">
        <f>VLOOKUP(B:B,[2]Sheet1!$A$1:$B$65536,2,0)</f>
        <v>10</v>
      </c>
      <c r="K82">
        <v>10</v>
      </c>
      <c r="L82">
        <v>53</v>
      </c>
      <c r="M82">
        <v>69</v>
      </c>
      <c r="N82" t="e">
        <f>VLOOKUP(B:B,[3]Sheet1!$A$1:$B$65536,2,0)</f>
        <v>#N/A</v>
      </c>
      <c r="O82">
        <v>4</v>
      </c>
      <c r="P82">
        <f>VLOOKUP(B:B,[4]Sheet1!$A$1:$B$65536,2,0)</f>
        <v>20</v>
      </c>
      <c r="Q82" s="5">
        <v>20</v>
      </c>
    </row>
    <row r="83" spans="1:17">
      <c r="A83" s="9">
        <v>50</v>
      </c>
      <c r="B83" s="9">
        <v>706</v>
      </c>
      <c r="C83" s="9" t="s">
        <v>303</v>
      </c>
      <c r="D83" s="9" t="s">
        <v>295</v>
      </c>
      <c r="E83" s="9" t="s">
        <v>349</v>
      </c>
      <c r="F83" s="7">
        <v>18</v>
      </c>
      <c r="G83" s="7">
        <v>22</v>
      </c>
      <c r="H83" s="5">
        <f>VLOOKUP(B:B,[1]Sheet1!$A$1:$B$65536,2,0)</f>
        <v>4</v>
      </c>
      <c r="I83" s="5">
        <v>5</v>
      </c>
      <c r="J83" t="e">
        <f>VLOOKUP(B:B,[2]Sheet1!$A$1:$B$65536,2,0)</f>
        <v>#N/A</v>
      </c>
      <c r="K83">
        <v>10</v>
      </c>
      <c r="L83">
        <v>30</v>
      </c>
      <c r="M83">
        <v>42</v>
      </c>
      <c r="N83" t="e">
        <f>VLOOKUP(B:B,[3]Sheet1!$A$1:$B$65536,2,0)</f>
        <v>#N/A</v>
      </c>
      <c r="O83">
        <v>4</v>
      </c>
      <c r="P83">
        <f>VLOOKUP(B:B,[4]Sheet1!$A$1:$B$65536,2,0)</f>
        <v>5</v>
      </c>
      <c r="Q83" s="5">
        <v>20</v>
      </c>
    </row>
    <row r="84" spans="1:17">
      <c r="A84" s="9">
        <v>51</v>
      </c>
      <c r="B84" s="9">
        <v>710</v>
      </c>
      <c r="C84" s="9" t="s">
        <v>302</v>
      </c>
      <c r="D84" s="9" t="s">
        <v>295</v>
      </c>
      <c r="E84" s="9" t="s">
        <v>349</v>
      </c>
      <c r="F84" s="7">
        <v>25</v>
      </c>
      <c r="G84" s="7">
        <v>30</v>
      </c>
      <c r="H84" s="5">
        <f>VLOOKUP(B:B,[1]Sheet1!$A$1:$B$65536,2,0)</f>
        <v>2</v>
      </c>
      <c r="I84" s="5">
        <v>5</v>
      </c>
      <c r="J84">
        <f>VLOOKUP(B:B,[2]Sheet1!$A$1:$B$65536,2,0)</f>
        <v>1</v>
      </c>
      <c r="K84">
        <v>10</v>
      </c>
      <c r="L84">
        <v>44</v>
      </c>
      <c r="M84">
        <v>62</v>
      </c>
      <c r="N84">
        <f>VLOOKUP(B:B,[3]Sheet1!$A$1:$B$65536,2,0)</f>
        <v>2</v>
      </c>
      <c r="O84">
        <v>4</v>
      </c>
      <c r="P84">
        <f>VLOOKUP(B:B,[4]Sheet1!$A$1:$B$65536,2,0)</f>
        <v>8</v>
      </c>
      <c r="Q84" s="5">
        <v>20</v>
      </c>
    </row>
    <row r="85" spans="1:17">
      <c r="A85" s="9">
        <v>67</v>
      </c>
      <c r="B85" s="9">
        <v>738</v>
      </c>
      <c r="C85" s="9" t="s">
        <v>300</v>
      </c>
      <c r="D85" s="9" t="s">
        <v>295</v>
      </c>
      <c r="E85" s="9" t="s">
        <v>349</v>
      </c>
      <c r="F85" s="7">
        <v>4</v>
      </c>
      <c r="G85" s="7">
        <v>10</v>
      </c>
      <c r="H85" s="5">
        <f>VLOOKUP(B:B,[1]Sheet1!$A$1:$B$65536,2,0)</f>
        <v>6</v>
      </c>
      <c r="I85" s="5">
        <v>5</v>
      </c>
      <c r="J85">
        <f>VLOOKUP(B:B,[2]Sheet1!$A$1:$B$65536,2,0)</f>
        <v>1</v>
      </c>
      <c r="K85">
        <v>10</v>
      </c>
      <c r="L85">
        <v>44</v>
      </c>
      <c r="M85">
        <v>62</v>
      </c>
      <c r="N85" t="e">
        <f>VLOOKUP(B:B,[3]Sheet1!$A$1:$B$65536,2,0)</f>
        <v>#N/A</v>
      </c>
      <c r="O85">
        <v>4</v>
      </c>
      <c r="P85">
        <f>VLOOKUP(B:B,[4]Sheet1!$A$1:$B$65536,2,0)</f>
        <v>38</v>
      </c>
      <c r="Q85" s="5">
        <v>20</v>
      </c>
    </row>
    <row r="86" spans="1:17">
      <c r="A86" s="9">
        <v>68</v>
      </c>
      <c r="B86" s="9">
        <v>740</v>
      </c>
      <c r="C86" s="9" t="s">
        <v>236</v>
      </c>
      <c r="D86" s="9" t="s">
        <v>226</v>
      </c>
      <c r="E86" s="9" t="s">
        <v>349</v>
      </c>
      <c r="F86" s="7">
        <v>17</v>
      </c>
      <c r="G86" s="7">
        <v>20</v>
      </c>
      <c r="H86" s="5">
        <f>VLOOKUP(B:B,[1]Sheet1!$A$1:$B$65536,2,0)</f>
        <v>12</v>
      </c>
      <c r="I86" s="5">
        <v>7</v>
      </c>
      <c r="J86">
        <f>VLOOKUP(B:B,[2]Sheet1!$A$1:$B$65536,2,0)</f>
        <v>2</v>
      </c>
      <c r="K86">
        <v>10</v>
      </c>
      <c r="L86">
        <v>47</v>
      </c>
      <c r="M86">
        <v>66</v>
      </c>
      <c r="N86" t="e">
        <f>VLOOKUP(B:B,[3]Sheet1!$A$1:$B$65536,2,0)</f>
        <v>#N/A</v>
      </c>
      <c r="O86">
        <v>4</v>
      </c>
      <c r="P86">
        <f>VLOOKUP(B:B,[4]Sheet1!$A$1:$B$65536,2,0)</f>
        <v>15</v>
      </c>
      <c r="Q86" s="5">
        <v>20</v>
      </c>
    </row>
    <row r="87" spans="1:17">
      <c r="A87" s="9">
        <v>73</v>
      </c>
      <c r="B87" s="9">
        <v>733</v>
      </c>
      <c r="C87" s="9" t="s">
        <v>238</v>
      </c>
      <c r="D87" s="9" t="s">
        <v>226</v>
      </c>
      <c r="E87" s="9" t="s">
        <v>349</v>
      </c>
      <c r="F87" s="7">
        <v>35</v>
      </c>
      <c r="G87" s="7">
        <v>42</v>
      </c>
      <c r="H87" s="5">
        <f>VLOOKUP(B:B,[1]Sheet1!$A$1:$B$65536,2,0)</f>
        <v>3</v>
      </c>
      <c r="I87" s="5">
        <v>5</v>
      </c>
      <c r="J87">
        <f>VLOOKUP(B:B,[2]Sheet1!$A$1:$B$65536,2,0)</f>
        <v>2</v>
      </c>
      <c r="K87">
        <v>10</v>
      </c>
      <c r="L87">
        <v>65</v>
      </c>
      <c r="M87">
        <v>85</v>
      </c>
      <c r="N87">
        <f>VLOOKUP(B:B,[3]Sheet1!$A$1:$B$65536,2,0)</f>
        <v>2</v>
      </c>
      <c r="O87">
        <v>4</v>
      </c>
      <c r="P87">
        <f>VLOOKUP(B:B,[4]Sheet1!$A$1:$B$65536,2,0)</f>
        <v>4</v>
      </c>
      <c r="Q87" s="5">
        <v>20</v>
      </c>
    </row>
    <row r="88" spans="1:17">
      <c r="A88" s="9">
        <v>75</v>
      </c>
      <c r="B88" s="9">
        <v>745</v>
      </c>
      <c r="C88" s="9" t="s">
        <v>204</v>
      </c>
      <c r="D88" s="9" t="s">
        <v>192</v>
      </c>
      <c r="E88" s="9" t="s">
        <v>349</v>
      </c>
      <c r="F88" s="7">
        <v>31</v>
      </c>
      <c r="G88" s="7">
        <v>37</v>
      </c>
      <c r="H88" s="5">
        <f>VLOOKUP(B:B,[1]Sheet1!$A$1:$B$65536,2,0)</f>
        <v>2</v>
      </c>
      <c r="I88" s="5">
        <v>5</v>
      </c>
      <c r="J88" t="e">
        <f>VLOOKUP(B:B,[2]Sheet1!$A$1:$B$65536,2,0)</f>
        <v>#N/A</v>
      </c>
      <c r="K88">
        <v>10</v>
      </c>
      <c r="L88">
        <v>64</v>
      </c>
      <c r="M88">
        <v>83</v>
      </c>
      <c r="N88">
        <f>VLOOKUP(B:B,[3]Sheet1!$A$1:$B$65536,2,0)</f>
        <v>4</v>
      </c>
      <c r="O88">
        <v>4</v>
      </c>
      <c r="P88">
        <f>VLOOKUP(B:B,[4]Sheet1!$A$1:$B$65536,2,0)</f>
        <v>47</v>
      </c>
      <c r="Q88" s="5">
        <v>20</v>
      </c>
    </row>
    <row r="89" spans="1:17">
      <c r="A89" s="9">
        <v>80</v>
      </c>
      <c r="B89" s="9">
        <v>752</v>
      </c>
      <c r="C89" s="9" t="s">
        <v>203</v>
      </c>
      <c r="D89" s="9" t="s">
        <v>192</v>
      </c>
      <c r="E89" s="9" t="s">
        <v>349</v>
      </c>
      <c r="F89" s="7">
        <v>17</v>
      </c>
      <c r="G89" s="7">
        <v>20</v>
      </c>
      <c r="H89" s="5">
        <f>VLOOKUP(B:B,[1]Sheet1!$A$1:$B$65536,2,0)</f>
        <v>2</v>
      </c>
      <c r="I89" s="5">
        <v>5</v>
      </c>
      <c r="J89">
        <f>VLOOKUP(B:B,[2]Sheet1!$A$1:$B$65536,2,0)</f>
        <v>1</v>
      </c>
      <c r="K89">
        <v>10</v>
      </c>
      <c r="L89">
        <v>61</v>
      </c>
      <c r="M89">
        <v>79</v>
      </c>
      <c r="N89">
        <f>VLOOKUP(B:B,[3]Sheet1!$A$1:$B$65536,2,0)</f>
        <v>2</v>
      </c>
      <c r="O89">
        <v>4</v>
      </c>
      <c r="P89">
        <f>VLOOKUP(B:B,[4]Sheet1!$A$1:$B$65536,2,0)</f>
        <v>20</v>
      </c>
      <c r="Q89" s="5">
        <v>20</v>
      </c>
    </row>
    <row r="90" spans="1:17">
      <c r="A90" s="9">
        <v>86</v>
      </c>
      <c r="B90" s="9">
        <v>102567</v>
      </c>
      <c r="C90" s="9" t="s">
        <v>274</v>
      </c>
      <c r="D90" s="9" t="s">
        <v>273</v>
      </c>
      <c r="E90" s="9" t="s">
        <v>349</v>
      </c>
      <c r="F90" s="7">
        <v>18</v>
      </c>
      <c r="G90" s="7">
        <v>22</v>
      </c>
      <c r="H90" s="5">
        <f>VLOOKUP(B:B,[1]Sheet1!$A$1:$B$65536,2,0)</f>
        <v>2</v>
      </c>
      <c r="I90" s="5">
        <v>5</v>
      </c>
      <c r="J90">
        <f>VLOOKUP(B:B,[2]Sheet1!$A$1:$B$65536,2,0)</f>
        <v>13</v>
      </c>
      <c r="K90">
        <v>10</v>
      </c>
      <c r="L90">
        <v>18</v>
      </c>
      <c r="M90">
        <v>30</v>
      </c>
      <c r="N90" t="e">
        <f>VLOOKUP(B:B,[3]Sheet1!$A$1:$B$65536,2,0)</f>
        <v>#N/A</v>
      </c>
      <c r="O90">
        <v>4</v>
      </c>
      <c r="P90">
        <f>VLOOKUP(B:B,[4]Sheet1!$A$1:$B$65536,2,0)</f>
        <v>5</v>
      </c>
      <c r="Q90" s="5">
        <v>20</v>
      </c>
    </row>
    <row r="91" spans="1:17">
      <c r="A91" s="9">
        <v>87</v>
      </c>
      <c r="B91" s="9">
        <v>102564</v>
      </c>
      <c r="C91" s="9" t="s">
        <v>278</v>
      </c>
      <c r="D91" s="9" t="s">
        <v>279</v>
      </c>
      <c r="E91" s="9" t="s">
        <v>349</v>
      </c>
      <c r="F91" s="7">
        <v>18</v>
      </c>
      <c r="G91" s="7">
        <v>22</v>
      </c>
      <c r="H91" s="5">
        <f>VLOOKUP(B:B,[1]Sheet1!$A$1:$B$65536,2,0)</f>
        <v>10</v>
      </c>
      <c r="I91" s="5">
        <v>5</v>
      </c>
      <c r="J91" t="e">
        <f>VLOOKUP(B:B,[2]Sheet1!$A$1:$B$65536,2,0)</f>
        <v>#N/A</v>
      </c>
      <c r="K91">
        <v>10</v>
      </c>
      <c r="L91">
        <v>31</v>
      </c>
      <c r="M91">
        <v>43</v>
      </c>
      <c r="N91" t="e">
        <f>VLOOKUP(B:B,[3]Sheet1!$A$1:$B$65536,2,0)</f>
        <v>#N/A</v>
      </c>
      <c r="O91">
        <v>4</v>
      </c>
      <c r="P91">
        <f>VLOOKUP(B:B,[4]Sheet1!$A$1:$B$65536,2,0)</f>
        <v>2</v>
      </c>
      <c r="Q91" s="5">
        <v>20</v>
      </c>
    </row>
    <row r="92" spans="1:17">
      <c r="A92" s="9">
        <v>94</v>
      </c>
      <c r="B92" s="9">
        <v>104838</v>
      </c>
      <c r="C92" s="9" t="s">
        <v>294</v>
      </c>
      <c r="D92" s="9" t="s">
        <v>295</v>
      </c>
      <c r="E92" s="9" t="s">
        <v>349</v>
      </c>
      <c r="F92" s="7">
        <v>10</v>
      </c>
      <c r="G92" s="7">
        <v>20</v>
      </c>
      <c r="H92" s="5" t="e">
        <f>VLOOKUP(B:B,[1]Sheet1!$A$1:$B$65536,2,0)</f>
        <v>#N/A</v>
      </c>
      <c r="I92" s="5">
        <v>5</v>
      </c>
      <c r="J92">
        <f>VLOOKUP(B:B,[2]Sheet1!$A$1:$B$65536,2,0)</f>
        <v>4</v>
      </c>
      <c r="K92">
        <v>10</v>
      </c>
      <c r="L92">
        <v>19</v>
      </c>
      <c r="M92">
        <v>30</v>
      </c>
      <c r="N92">
        <f>VLOOKUP(B:B,[3]Sheet1!$A$1:$B$65536,2,0)</f>
        <v>2</v>
      </c>
      <c r="O92">
        <v>4</v>
      </c>
      <c r="P92" t="e">
        <f>VLOOKUP(B:B,[4]Sheet1!$A$1:$B$65536,2,0)</f>
        <v>#N/A</v>
      </c>
      <c r="Q92" s="5">
        <v>15</v>
      </c>
    </row>
    <row r="93" spans="1:17">
      <c r="A93" s="9">
        <v>95</v>
      </c>
      <c r="B93" s="9">
        <v>104533</v>
      </c>
      <c r="C93" s="9" t="s">
        <v>296</v>
      </c>
      <c r="D93" s="9" t="s">
        <v>295</v>
      </c>
      <c r="E93" s="9" t="s">
        <v>349</v>
      </c>
      <c r="F93" s="7">
        <v>10</v>
      </c>
      <c r="G93" s="7">
        <v>20</v>
      </c>
      <c r="H93" s="5">
        <f>VLOOKUP(B:B,[1]Sheet1!$A$1:$B$65536,2,0)</f>
        <v>10</v>
      </c>
      <c r="I93" s="5">
        <v>7</v>
      </c>
      <c r="J93">
        <f>VLOOKUP(B:B,[2]Sheet1!$A$1:$B$65536,2,0)</f>
        <v>1</v>
      </c>
      <c r="K93">
        <v>10</v>
      </c>
      <c r="L93">
        <v>38</v>
      </c>
      <c r="M93">
        <v>53</v>
      </c>
      <c r="N93">
        <f>VLOOKUP(B:B,[3]Sheet1!$A$1:$B$65536,2,0)</f>
        <v>2</v>
      </c>
      <c r="O93">
        <v>4</v>
      </c>
      <c r="P93" t="e">
        <f>VLOOKUP(B:B,[4]Sheet1!$A$1:$B$65536,2,0)</f>
        <v>#N/A</v>
      </c>
      <c r="Q93" s="5">
        <v>15</v>
      </c>
    </row>
    <row r="94" spans="1:17">
      <c r="A94" s="9">
        <v>96</v>
      </c>
      <c r="B94" s="9">
        <v>104429</v>
      </c>
      <c r="C94" s="9" t="s">
        <v>198</v>
      </c>
      <c r="D94" s="9" t="s">
        <v>192</v>
      </c>
      <c r="E94" s="9" t="s">
        <v>349</v>
      </c>
      <c r="F94" s="7">
        <v>21</v>
      </c>
      <c r="G94" s="7">
        <v>25</v>
      </c>
      <c r="H94" s="5">
        <f>VLOOKUP(B:B,[1]Sheet1!$A$1:$B$65536,2,0)</f>
        <v>5</v>
      </c>
      <c r="I94" s="5">
        <v>5</v>
      </c>
      <c r="J94">
        <f>VLOOKUP(B:B,[2]Sheet1!$A$1:$B$65536,2,0)</f>
        <v>5</v>
      </c>
      <c r="K94">
        <v>10</v>
      </c>
      <c r="L94">
        <v>30</v>
      </c>
      <c r="M94">
        <v>42</v>
      </c>
      <c r="N94" t="e">
        <f>VLOOKUP(B:B,[3]Sheet1!$A$1:$B$65536,2,0)</f>
        <v>#N/A</v>
      </c>
      <c r="O94">
        <v>4</v>
      </c>
      <c r="P94" t="e">
        <f>VLOOKUP(B:B,[4]Sheet1!$A$1:$B$65536,2,0)</f>
        <v>#N/A</v>
      </c>
      <c r="Q94" s="5">
        <v>15</v>
      </c>
    </row>
    <row r="95" spans="1:17">
      <c r="A95" s="9">
        <v>104</v>
      </c>
      <c r="B95" s="12">
        <v>106569</v>
      </c>
      <c r="C95" s="12" t="s">
        <v>195</v>
      </c>
      <c r="D95" s="9" t="s">
        <v>192</v>
      </c>
      <c r="E95" s="9" t="s">
        <v>349</v>
      </c>
      <c r="F95" s="7">
        <v>20</v>
      </c>
      <c r="G95" s="7">
        <v>24</v>
      </c>
      <c r="H95" s="5">
        <f>VLOOKUP(B:B,[1]Sheet1!$A$1:$B$65536,2,0)</f>
        <v>1</v>
      </c>
      <c r="I95" s="5">
        <v>5</v>
      </c>
      <c r="J95" t="e">
        <f>VLOOKUP(B:B,[2]Sheet1!$A$1:$B$65536,2,0)</f>
        <v>#N/A</v>
      </c>
      <c r="K95">
        <v>10</v>
      </c>
      <c r="L95">
        <v>25</v>
      </c>
      <c r="M95">
        <v>35</v>
      </c>
      <c r="N95">
        <f>VLOOKUP(B:B,[3]Sheet1!$A$1:$B$65536,2,0)</f>
        <v>1</v>
      </c>
      <c r="O95">
        <v>4</v>
      </c>
      <c r="P95" t="e">
        <f>VLOOKUP(B:B,[4]Sheet1!$A$1:$B$65536,2,0)</f>
        <v>#N/A</v>
      </c>
      <c r="Q95" s="5">
        <v>15</v>
      </c>
    </row>
    <row r="96" spans="1:17">
      <c r="A96" s="9">
        <v>107</v>
      </c>
      <c r="B96" s="12">
        <v>106568</v>
      </c>
      <c r="C96" s="9" t="s">
        <v>225</v>
      </c>
      <c r="D96" s="9" t="s">
        <v>226</v>
      </c>
      <c r="E96" s="9" t="s">
        <v>349</v>
      </c>
      <c r="F96" s="7">
        <v>9</v>
      </c>
      <c r="G96" s="7">
        <v>20</v>
      </c>
      <c r="H96" s="5">
        <f>VLOOKUP(B:B,[1]Sheet1!$A$1:$B$65536,2,0)</f>
        <v>6</v>
      </c>
      <c r="I96" s="5">
        <v>5</v>
      </c>
      <c r="J96">
        <f>VLOOKUP(B:B,[2]Sheet1!$A$1:$B$65536,2,0)</f>
        <v>1</v>
      </c>
      <c r="K96">
        <v>10</v>
      </c>
      <c r="L96">
        <v>19</v>
      </c>
      <c r="M96">
        <v>30</v>
      </c>
      <c r="N96" t="e">
        <f>VLOOKUP(B:B,[3]Sheet1!$A$1:$B$65536,2,0)</f>
        <v>#N/A</v>
      </c>
      <c r="O96">
        <v>4</v>
      </c>
      <c r="P96" t="e">
        <f>VLOOKUP(B:B,[4]Sheet1!$A$1:$B$65536,2,0)</f>
        <v>#N/A</v>
      </c>
      <c r="Q96" s="5">
        <v>15</v>
      </c>
    </row>
    <row r="97" spans="1:17">
      <c r="A97" s="9">
        <v>109</v>
      </c>
      <c r="B97" s="9">
        <v>107658</v>
      </c>
      <c r="C97" s="9" t="s">
        <v>193</v>
      </c>
      <c r="D97" s="9" t="s">
        <v>192</v>
      </c>
      <c r="E97" s="9" t="s">
        <v>350</v>
      </c>
      <c r="F97" s="7">
        <v>12</v>
      </c>
      <c r="G97" s="7">
        <v>15</v>
      </c>
      <c r="H97" s="5">
        <f>VLOOKUP(B:B,[1]Sheet1!$A$1:$B$65536,2,0)</f>
        <v>6</v>
      </c>
      <c r="I97" s="5">
        <v>4</v>
      </c>
      <c r="J97">
        <f>VLOOKUP(B:B,[2]Sheet1!$A$1:$B$65536,2,0)</f>
        <v>31</v>
      </c>
      <c r="K97">
        <v>10</v>
      </c>
      <c r="L97">
        <v>38</v>
      </c>
      <c r="M97">
        <v>53</v>
      </c>
      <c r="N97" t="e">
        <f>VLOOKUP(B:B,[3]Sheet1!$A$1:$B$65536,2,0)</f>
        <v>#N/A</v>
      </c>
      <c r="O97">
        <v>4</v>
      </c>
      <c r="P97" t="e">
        <f>VLOOKUP(B:B,[4]Sheet1!$A$1:$B$65536,2,0)</f>
        <v>#N/A</v>
      </c>
      <c r="Q97" s="5">
        <v>15</v>
      </c>
    </row>
    <row r="98" spans="1:17">
      <c r="A98" s="9">
        <v>110</v>
      </c>
      <c r="B98" s="9">
        <v>107829</v>
      </c>
      <c r="C98" s="9" t="s">
        <v>250</v>
      </c>
      <c r="D98" s="9" t="s">
        <v>251</v>
      </c>
      <c r="E98" s="9" t="s">
        <v>350</v>
      </c>
      <c r="F98" s="7">
        <v>10</v>
      </c>
      <c r="G98" s="7">
        <v>15</v>
      </c>
      <c r="H98" s="5" t="e">
        <f>VLOOKUP(B:B,[1]Sheet1!$A$1:$B$65536,2,0)</f>
        <v>#N/A</v>
      </c>
      <c r="I98" s="5">
        <v>4</v>
      </c>
      <c r="J98" t="e">
        <f>VLOOKUP(B:B,[2]Sheet1!$A$1:$B$65536,2,0)</f>
        <v>#N/A</v>
      </c>
      <c r="K98">
        <v>10</v>
      </c>
      <c r="L98">
        <v>25</v>
      </c>
      <c r="M98">
        <v>35</v>
      </c>
      <c r="N98" t="e">
        <f>VLOOKUP(B:B,[3]Sheet1!$A$1:$B$65536,2,0)</f>
        <v>#N/A</v>
      </c>
      <c r="O98">
        <v>4</v>
      </c>
      <c r="P98" t="e">
        <f>VLOOKUP(B:B,[4]Sheet1!$A$1:$B$65536,2,0)</f>
        <v>#N/A</v>
      </c>
      <c r="Q98" s="5">
        <v>15</v>
      </c>
    </row>
    <row r="99" spans="1:17">
      <c r="A99" s="9">
        <v>111</v>
      </c>
      <c r="B99" s="9">
        <v>107728</v>
      </c>
      <c r="C99" s="9" t="s">
        <v>284</v>
      </c>
      <c r="D99" s="9" t="s">
        <v>285</v>
      </c>
      <c r="E99" s="9" t="s">
        <v>350</v>
      </c>
      <c r="F99" s="7">
        <v>10</v>
      </c>
      <c r="G99" s="7">
        <v>15</v>
      </c>
      <c r="H99" s="5">
        <f>VLOOKUP(B:B,[1]Sheet1!$A$1:$B$65536,2,0)</f>
        <v>2</v>
      </c>
      <c r="I99" s="5">
        <v>4</v>
      </c>
      <c r="J99" t="e">
        <f>VLOOKUP(B:B,[2]Sheet1!$A$1:$B$65536,2,0)</f>
        <v>#N/A</v>
      </c>
      <c r="K99">
        <v>10</v>
      </c>
      <c r="L99">
        <v>31</v>
      </c>
      <c r="M99">
        <v>43</v>
      </c>
      <c r="N99">
        <f>VLOOKUP(B:B,[3]Sheet1!$A$1:$B$65536,2,0)</f>
        <v>2</v>
      </c>
      <c r="O99">
        <v>4</v>
      </c>
      <c r="P99" t="e">
        <f>VLOOKUP(B:B,[4]Sheet1!$A$1:$B$65536,2,0)</f>
        <v>#N/A</v>
      </c>
      <c r="Q99" s="5">
        <v>15</v>
      </c>
    </row>
    <row r="100" spans="1:17">
      <c r="A100" s="9">
        <v>112</v>
      </c>
      <c r="B100" s="9">
        <v>108277</v>
      </c>
      <c r="C100" s="9" t="s">
        <v>191</v>
      </c>
      <c r="D100" s="9" t="s">
        <v>192</v>
      </c>
      <c r="E100" s="9" t="s">
        <v>350</v>
      </c>
      <c r="F100" s="7">
        <v>13</v>
      </c>
      <c r="G100" s="7">
        <v>16</v>
      </c>
      <c r="H100" s="5" t="e">
        <f>VLOOKUP(B:B,[1]Sheet1!$A$1:$B$65536,2,0)</f>
        <v>#N/A</v>
      </c>
      <c r="I100" s="5">
        <v>4</v>
      </c>
      <c r="J100">
        <f>VLOOKUP(B:B,[2]Sheet1!$A$1:$B$65536,2,0)</f>
        <v>2</v>
      </c>
      <c r="K100">
        <v>10</v>
      </c>
      <c r="L100">
        <v>63</v>
      </c>
      <c r="M100">
        <v>82</v>
      </c>
      <c r="N100" t="e">
        <f>VLOOKUP(B:B,[3]Sheet1!$A$1:$B$65536,2,0)</f>
        <v>#N/A</v>
      </c>
      <c r="O100">
        <v>4</v>
      </c>
      <c r="P100" t="e">
        <f>VLOOKUP(B:B,[4]Sheet1!$A$1:$B$65536,2,0)</f>
        <v>#N/A</v>
      </c>
      <c r="Q100" s="5">
        <v>15</v>
      </c>
    </row>
    <row r="101" spans="1:17">
      <c r="A101" s="9">
        <v>113</v>
      </c>
      <c r="B101" s="9">
        <v>108656</v>
      </c>
      <c r="C101" s="9" t="s">
        <v>272</v>
      </c>
      <c r="D101" s="9" t="s">
        <v>273</v>
      </c>
      <c r="E101" s="9" t="s">
        <v>350</v>
      </c>
      <c r="F101" s="7"/>
      <c r="G101" s="7">
        <v>15</v>
      </c>
      <c r="H101" s="5" t="e">
        <f>VLOOKUP(B:B,[1]Sheet1!$A$1:$B$65536,2,0)</f>
        <v>#N/A</v>
      </c>
      <c r="I101" s="5">
        <v>4</v>
      </c>
      <c r="J101" t="e">
        <f>VLOOKUP(B:B,[2]Sheet1!$A$1:$B$65536,2,0)</f>
        <v>#N/A</v>
      </c>
      <c r="K101">
        <v>10</v>
      </c>
      <c r="M101">
        <v>40</v>
      </c>
      <c r="N101" t="e">
        <f>VLOOKUP(B:B,[3]Sheet1!$A$1:$B$65536,2,0)</f>
        <v>#N/A</v>
      </c>
      <c r="O101">
        <v>4</v>
      </c>
      <c r="P101" t="e">
        <f>VLOOKUP(B:B,[4]Sheet1!$A$1:$B$65536,2,0)</f>
        <v>#N/A</v>
      </c>
      <c r="Q101" s="5">
        <v>15</v>
      </c>
    </row>
    <row r="102" spans="1:17">
      <c r="A102" s="9">
        <v>30</v>
      </c>
      <c r="B102" s="9">
        <v>545</v>
      </c>
      <c r="C102" s="9" t="s">
        <v>246</v>
      </c>
      <c r="D102" s="9" t="s">
        <v>226</v>
      </c>
      <c r="E102" s="9" t="s">
        <v>350</v>
      </c>
      <c r="F102" s="7">
        <v>9</v>
      </c>
      <c r="G102" s="7">
        <v>15</v>
      </c>
      <c r="H102" s="5">
        <f>VLOOKUP(B:B,[1]Sheet1!$A$1:$B$65536,2,0)</f>
        <v>10</v>
      </c>
      <c r="I102" s="5">
        <v>6</v>
      </c>
      <c r="J102" t="e">
        <f>VLOOKUP(B:B,[2]Sheet1!$A$1:$B$65536,2,0)</f>
        <v>#N/A</v>
      </c>
      <c r="K102">
        <v>10</v>
      </c>
      <c r="L102">
        <v>28</v>
      </c>
      <c r="M102">
        <v>39</v>
      </c>
      <c r="N102" t="e">
        <f>VLOOKUP(B:B,[3]Sheet1!$A$1:$B$65536,2,0)</f>
        <v>#N/A</v>
      </c>
      <c r="O102">
        <v>4</v>
      </c>
      <c r="P102">
        <f>VLOOKUP(B:B,[4]Sheet1!$A$1:$B$65536,2,0)</f>
        <v>21</v>
      </c>
      <c r="Q102" s="5">
        <v>20</v>
      </c>
    </row>
    <row r="103" spans="1:17">
      <c r="A103" s="9">
        <v>53</v>
      </c>
      <c r="B103" s="9">
        <v>713</v>
      </c>
      <c r="C103" s="9" t="s">
        <v>301</v>
      </c>
      <c r="D103" s="9" t="s">
        <v>295</v>
      </c>
      <c r="E103" s="9" t="s">
        <v>350</v>
      </c>
      <c r="F103" s="7">
        <v>21</v>
      </c>
      <c r="G103" s="7">
        <v>25</v>
      </c>
      <c r="H103" s="5">
        <f>VLOOKUP(B:B,[1]Sheet1!$A$1:$B$65536,2,0)</f>
        <v>14</v>
      </c>
      <c r="I103" s="5">
        <v>6</v>
      </c>
      <c r="J103">
        <f>VLOOKUP(B:B,[2]Sheet1!$A$1:$B$65536,2,0)</f>
        <v>1</v>
      </c>
      <c r="K103">
        <v>10</v>
      </c>
      <c r="L103">
        <v>28</v>
      </c>
      <c r="M103">
        <v>39</v>
      </c>
      <c r="N103" t="e">
        <f>VLOOKUP(B:B,[3]Sheet1!$A$1:$B$65536,2,0)</f>
        <v>#N/A</v>
      </c>
      <c r="O103">
        <v>4</v>
      </c>
      <c r="P103">
        <f>VLOOKUP(B:B,[4]Sheet1!$A$1:$B$65536,2,0)</f>
        <v>13</v>
      </c>
      <c r="Q103" s="5">
        <v>20</v>
      </c>
    </row>
    <row r="104" spans="1:17">
      <c r="A104" s="9">
        <v>69</v>
      </c>
      <c r="B104" s="9">
        <v>741</v>
      </c>
      <c r="C104" s="9" t="s">
        <v>258</v>
      </c>
      <c r="D104" s="9" t="s">
        <v>251</v>
      </c>
      <c r="E104" s="9" t="s">
        <v>350</v>
      </c>
      <c r="F104" s="7">
        <v>8</v>
      </c>
      <c r="G104" s="7">
        <v>15</v>
      </c>
      <c r="H104" s="5">
        <f>VLOOKUP(B:B,[1]Sheet1!$A$1:$B$65536,2,0)</f>
        <v>2</v>
      </c>
      <c r="I104" s="5">
        <v>4</v>
      </c>
      <c r="J104" t="e">
        <f>VLOOKUP(B:B,[2]Sheet1!$A$1:$B$65536,2,0)</f>
        <v>#N/A</v>
      </c>
      <c r="K104">
        <v>10</v>
      </c>
      <c r="L104">
        <v>40</v>
      </c>
      <c r="M104">
        <v>56</v>
      </c>
      <c r="N104" t="e">
        <f>VLOOKUP(B:B,[3]Sheet1!$A$1:$B$65536,2,0)</f>
        <v>#N/A</v>
      </c>
      <c r="O104">
        <v>4</v>
      </c>
      <c r="P104">
        <f>VLOOKUP(B:B,[4]Sheet1!$A$1:$B$65536,2,0)</f>
        <v>19</v>
      </c>
      <c r="Q104" s="5">
        <v>20</v>
      </c>
    </row>
    <row r="105" spans="1:17">
      <c r="A105" s="9">
        <v>76</v>
      </c>
      <c r="B105" s="9">
        <v>718</v>
      </c>
      <c r="C105" s="9" t="s">
        <v>260</v>
      </c>
      <c r="D105" s="9" t="s">
        <v>251</v>
      </c>
      <c r="E105" s="9" t="s">
        <v>350</v>
      </c>
      <c r="F105" s="7">
        <v>7</v>
      </c>
      <c r="G105" s="7">
        <v>15</v>
      </c>
      <c r="H105" s="5">
        <f>VLOOKUP(B:B,[1]Sheet1!$A$1:$B$65536,2,0)</f>
        <v>8</v>
      </c>
      <c r="I105" s="5">
        <v>4</v>
      </c>
      <c r="J105">
        <f>VLOOKUP(B:B,[2]Sheet1!$A$1:$B$65536,2,0)</f>
        <v>2</v>
      </c>
      <c r="K105">
        <v>10</v>
      </c>
      <c r="L105">
        <v>33</v>
      </c>
      <c r="M105">
        <v>46</v>
      </c>
      <c r="N105" t="e">
        <f>VLOOKUP(B:B,[3]Sheet1!$A$1:$B$65536,2,0)</f>
        <v>#N/A</v>
      </c>
      <c r="O105">
        <v>4</v>
      </c>
      <c r="P105">
        <f>VLOOKUP(B:B,[4]Sheet1!$A$1:$B$65536,2,0)</f>
        <v>8</v>
      </c>
      <c r="Q105" s="5">
        <v>20</v>
      </c>
    </row>
    <row r="106" spans="1:17">
      <c r="A106" s="9">
        <v>81</v>
      </c>
      <c r="B106" s="9">
        <v>753</v>
      </c>
      <c r="C106" s="9" t="s">
        <v>233</v>
      </c>
      <c r="D106" s="9" t="s">
        <v>226</v>
      </c>
      <c r="E106" s="9" t="s">
        <v>350</v>
      </c>
      <c r="F106" s="7">
        <v>9</v>
      </c>
      <c r="G106" s="7">
        <v>15</v>
      </c>
      <c r="H106" s="5">
        <f>VLOOKUP(B:B,[1]Sheet1!$A$1:$B$65536,2,0)</f>
        <v>4</v>
      </c>
      <c r="I106" s="5">
        <v>4</v>
      </c>
      <c r="J106" t="e">
        <f>VLOOKUP(B:B,[2]Sheet1!$A$1:$B$65536,2,0)</f>
        <v>#N/A</v>
      </c>
      <c r="K106">
        <v>10</v>
      </c>
      <c r="L106">
        <v>27</v>
      </c>
      <c r="M106">
        <v>38</v>
      </c>
      <c r="N106" t="e">
        <f>VLOOKUP(B:B,[3]Sheet1!$A$1:$B$65536,2,0)</f>
        <v>#N/A</v>
      </c>
      <c r="O106">
        <v>4</v>
      </c>
      <c r="P106" t="e">
        <f>VLOOKUP(B:B,[4]Sheet1!$A$1:$B$65536,2,0)</f>
        <v>#N/A</v>
      </c>
      <c r="Q106" s="5">
        <v>15</v>
      </c>
    </row>
    <row r="107" spans="1:17">
      <c r="A107" s="9">
        <v>85</v>
      </c>
      <c r="B107" s="9">
        <v>102478</v>
      </c>
      <c r="C107" s="9" t="s">
        <v>254</v>
      </c>
      <c r="D107" s="9" t="s">
        <v>251</v>
      </c>
      <c r="E107" s="9" t="s">
        <v>350</v>
      </c>
      <c r="F107" s="7">
        <v>12</v>
      </c>
      <c r="G107" s="7">
        <v>15</v>
      </c>
      <c r="H107" s="5">
        <f>VLOOKUP(B:B,[1]Sheet1!$A$1:$B$65536,2,0)</f>
        <v>4</v>
      </c>
      <c r="I107" s="5">
        <v>4</v>
      </c>
      <c r="J107" t="e">
        <f>VLOOKUP(B:B,[2]Sheet1!$A$1:$B$65536,2,0)</f>
        <v>#N/A</v>
      </c>
      <c r="K107">
        <v>10</v>
      </c>
      <c r="L107">
        <v>25</v>
      </c>
      <c r="M107">
        <v>35</v>
      </c>
      <c r="N107" t="e">
        <f>VLOOKUP(B:B,[3]Sheet1!$A$1:$B$65536,2,0)</f>
        <v>#N/A</v>
      </c>
      <c r="O107">
        <v>4</v>
      </c>
      <c r="P107">
        <f>VLOOKUP(B:B,[4]Sheet1!$A$1:$B$65536,2,0)</f>
        <v>2</v>
      </c>
      <c r="Q107" s="5">
        <v>20</v>
      </c>
    </row>
    <row r="108" spans="1:17">
      <c r="A108" s="9">
        <v>97</v>
      </c>
      <c r="B108" s="9">
        <v>104430</v>
      </c>
      <c r="C108" s="9" t="s">
        <v>231</v>
      </c>
      <c r="D108" s="9" t="s">
        <v>226</v>
      </c>
      <c r="E108" s="9" t="s">
        <v>350</v>
      </c>
      <c r="F108" s="7">
        <v>20</v>
      </c>
      <c r="G108" s="7">
        <v>24</v>
      </c>
      <c r="H108" s="5">
        <f>VLOOKUP(B:B,[1]Sheet1!$A$1:$B$65536,2,0)</f>
        <v>6</v>
      </c>
      <c r="I108" s="5">
        <v>4</v>
      </c>
      <c r="J108">
        <f>VLOOKUP(B:B,[2]Sheet1!$A$1:$B$65536,2,0)</f>
        <v>2</v>
      </c>
      <c r="K108">
        <v>10</v>
      </c>
      <c r="L108">
        <v>34</v>
      </c>
      <c r="M108">
        <v>48</v>
      </c>
      <c r="N108">
        <f>VLOOKUP(B:B,[3]Sheet1!$A$1:$B$65536,2,0)</f>
        <v>1</v>
      </c>
      <c r="O108">
        <v>4</v>
      </c>
      <c r="P108" t="e">
        <f>VLOOKUP(B:B,[4]Sheet1!$A$1:$B$65536,2,0)</f>
        <v>#N/A</v>
      </c>
      <c r="Q108" s="5">
        <v>15</v>
      </c>
    </row>
    <row r="109" spans="1:17">
      <c r="A109" s="9">
        <v>100</v>
      </c>
      <c r="B109" s="9">
        <v>105396</v>
      </c>
      <c r="C109" s="9" t="s">
        <v>230</v>
      </c>
      <c r="D109" s="9" t="s">
        <v>226</v>
      </c>
      <c r="E109" s="9" t="s">
        <v>350</v>
      </c>
      <c r="F109" s="7">
        <v>5</v>
      </c>
      <c r="G109" s="7">
        <v>15</v>
      </c>
      <c r="H109" s="5">
        <f>VLOOKUP(B:B,[1]Sheet1!$A$1:$B$65536,2,0)</f>
        <v>4</v>
      </c>
      <c r="I109" s="5">
        <v>4</v>
      </c>
      <c r="J109" t="e">
        <f>VLOOKUP(B:B,[2]Sheet1!$A$1:$B$65536,2,0)</f>
        <v>#N/A</v>
      </c>
      <c r="K109">
        <v>10</v>
      </c>
      <c r="L109">
        <v>40</v>
      </c>
      <c r="M109">
        <v>56</v>
      </c>
      <c r="N109" t="e">
        <f>VLOOKUP(B:B,[3]Sheet1!$A$1:$B$65536,2,0)</f>
        <v>#N/A</v>
      </c>
      <c r="O109">
        <v>4</v>
      </c>
      <c r="P109" t="e">
        <f>VLOOKUP(B:B,[4]Sheet1!$A$1:$B$65536,2,0)</f>
        <v>#N/A</v>
      </c>
      <c r="Q109" s="5">
        <v>15</v>
      </c>
    </row>
    <row r="110" spans="1:17">
      <c r="A110" s="9">
        <v>102</v>
      </c>
      <c r="B110" s="9">
        <v>105910</v>
      </c>
      <c r="C110" s="9" t="s">
        <v>228</v>
      </c>
      <c r="D110" s="9" t="s">
        <v>226</v>
      </c>
      <c r="E110" s="9" t="s">
        <v>350</v>
      </c>
      <c r="F110" s="7">
        <v>3</v>
      </c>
      <c r="G110" s="7">
        <v>15</v>
      </c>
      <c r="H110" s="5">
        <f>VLOOKUP(B:B,[1]Sheet1!$A$1:$B$65536,2,0)</f>
        <v>7</v>
      </c>
      <c r="I110" s="5">
        <v>4</v>
      </c>
      <c r="J110">
        <f>VLOOKUP(B:B,[2]Sheet1!$A$1:$B$65536,2,0)</f>
        <v>20</v>
      </c>
      <c r="K110">
        <v>10</v>
      </c>
      <c r="L110">
        <v>28</v>
      </c>
      <c r="M110">
        <v>39</v>
      </c>
      <c r="N110" t="e">
        <f>VLOOKUP(B:B,[3]Sheet1!$A$1:$B$65536,2,0)</f>
        <v>#N/A</v>
      </c>
      <c r="O110">
        <v>4</v>
      </c>
      <c r="P110" t="e">
        <f>VLOOKUP(B:B,[4]Sheet1!$A$1:$B$65536,2,0)</f>
        <v>#N/A</v>
      </c>
      <c r="Q110" s="5">
        <v>15</v>
      </c>
    </row>
    <row r="111" spans="1:17">
      <c r="A111" s="9">
        <v>105</v>
      </c>
      <c r="B111" s="12">
        <v>106485</v>
      </c>
      <c r="C111" s="9" t="s">
        <v>227</v>
      </c>
      <c r="D111" s="9" t="s">
        <v>226</v>
      </c>
      <c r="E111" s="9" t="s">
        <v>350</v>
      </c>
      <c r="F111" s="7">
        <v>6</v>
      </c>
      <c r="G111" s="7">
        <v>15</v>
      </c>
      <c r="H111" s="5" t="e">
        <f>VLOOKUP(B:B,[1]Sheet1!$A$1:$B$65536,2,0)</f>
        <v>#N/A</v>
      </c>
      <c r="I111" s="5">
        <v>4</v>
      </c>
      <c r="J111" t="e">
        <f>VLOOKUP(B:B,[2]Sheet1!$A$1:$B$65536,2,0)</f>
        <v>#N/A</v>
      </c>
      <c r="K111">
        <v>10</v>
      </c>
      <c r="L111">
        <v>6</v>
      </c>
      <c r="M111">
        <v>30</v>
      </c>
      <c r="N111" t="e">
        <f>VLOOKUP(B:B,[3]Sheet1!$A$1:$B$65536,2,0)</f>
        <v>#N/A</v>
      </c>
      <c r="O111">
        <v>4</v>
      </c>
      <c r="P111" t="e">
        <f>VLOOKUP(B:B,[4]Sheet1!$A$1:$B$65536,2,0)</f>
        <v>#N/A</v>
      </c>
      <c r="Q111" s="5">
        <v>15</v>
      </c>
    </row>
    <row r="112" spans="1:17">
      <c r="A112" s="9">
        <v>106</v>
      </c>
      <c r="B112" s="12">
        <v>106399</v>
      </c>
      <c r="C112" s="9" t="s">
        <v>196</v>
      </c>
      <c r="D112" s="9" t="s">
        <v>192</v>
      </c>
      <c r="E112" s="9" t="s">
        <v>350</v>
      </c>
      <c r="F112" s="7">
        <v>31</v>
      </c>
      <c r="G112" s="7">
        <v>37</v>
      </c>
      <c r="H112" s="5">
        <f>VLOOKUP(B:B,[1]Sheet1!$A$1:$B$65536,2,0)</f>
        <v>2</v>
      </c>
      <c r="I112" s="5">
        <v>4</v>
      </c>
      <c r="J112" t="e">
        <f>VLOOKUP(B:B,[2]Sheet1!$A$1:$B$65536,2,0)</f>
        <v>#N/A</v>
      </c>
      <c r="K112">
        <v>10</v>
      </c>
      <c r="L112">
        <v>18</v>
      </c>
      <c r="M112">
        <v>30</v>
      </c>
      <c r="N112" t="e">
        <f>VLOOKUP(B:B,[3]Sheet1!$A$1:$B$65536,2,0)</f>
        <v>#N/A</v>
      </c>
      <c r="O112">
        <v>4</v>
      </c>
      <c r="P112" t="e">
        <f>VLOOKUP(B:B,[4]Sheet1!$A$1:$B$65536,2,0)</f>
        <v>#N/A</v>
      </c>
      <c r="Q112" s="5">
        <v>15</v>
      </c>
    </row>
    <row r="113" spans="1:17">
      <c r="A113" s="9">
        <v>108</v>
      </c>
      <c r="B113" s="9">
        <v>106865</v>
      </c>
      <c r="C113" s="9" t="s">
        <v>194</v>
      </c>
      <c r="D113" s="9" t="s">
        <v>192</v>
      </c>
      <c r="E113" s="9" t="s">
        <v>350</v>
      </c>
      <c r="F113" s="7">
        <v>13</v>
      </c>
      <c r="G113" s="7">
        <v>16</v>
      </c>
      <c r="H113" s="5">
        <f>VLOOKUP(B:B,[1]Sheet1!$A$1:$B$65536,2,0)</f>
        <v>8</v>
      </c>
      <c r="I113" s="5">
        <v>4</v>
      </c>
      <c r="J113" t="e">
        <f>VLOOKUP(B:B,[2]Sheet1!$A$1:$B$65536,2,0)</f>
        <v>#N/A</v>
      </c>
      <c r="K113">
        <v>10</v>
      </c>
      <c r="L113">
        <v>30</v>
      </c>
      <c r="M113">
        <v>42</v>
      </c>
      <c r="N113" t="e">
        <f>VLOOKUP(B:B,[3]Sheet1!$A$1:$B$65536,2,0)</f>
        <v>#N/A</v>
      </c>
      <c r="O113">
        <v>4</v>
      </c>
      <c r="P113" t="e">
        <f>VLOOKUP(B:B,[4]Sheet1!$A$1:$B$65536,2,0)</f>
        <v>#N/A</v>
      </c>
      <c r="Q113" s="5">
        <v>15</v>
      </c>
    </row>
    <row r="114" spans="1:17">
      <c r="A114" s="9">
        <v>1</v>
      </c>
      <c r="B114" s="9">
        <v>307</v>
      </c>
      <c r="C114" s="9" t="s">
        <v>224</v>
      </c>
      <c r="D114" s="9" t="s">
        <v>223</v>
      </c>
      <c r="E114" s="9" t="s">
        <v>351</v>
      </c>
      <c r="F114" s="7">
        <v>163</v>
      </c>
      <c r="G114" s="7">
        <v>189</v>
      </c>
      <c r="H114" s="5">
        <f>VLOOKUP(B:B,[1]Sheet1!$A$1:$B$65536,2,0)</f>
        <v>43</v>
      </c>
      <c r="I114" s="5">
        <v>55</v>
      </c>
      <c r="J114">
        <f>VLOOKUP(B:B,[2]Sheet1!$A$1:$B$65536,2,0)</f>
        <v>50</v>
      </c>
      <c r="K114">
        <v>60</v>
      </c>
      <c r="L114">
        <v>497</v>
      </c>
      <c r="M114">
        <v>530</v>
      </c>
      <c r="N114">
        <f>VLOOKUP(B:B,[3]Sheet1!$A$1:$B$65536,2,0)</f>
        <v>4</v>
      </c>
      <c r="O114">
        <v>16</v>
      </c>
      <c r="P114">
        <f>VLOOKUP(B:B,[4]Sheet1!$A$1:$B$65536,2,0)</f>
        <v>548</v>
      </c>
      <c r="Q114" s="5">
        <v>295</v>
      </c>
    </row>
    <row r="115" spans="9:16">
      <c r="I115" s="5">
        <f>SUM(I2:I114)</f>
        <v>1002</v>
      </c>
      <c r="J115" t="e">
        <f>VLOOKUP(B:B,[2]Sheet1!$A$1:$B$65536,2,0)</f>
        <v>#N/A</v>
      </c>
      <c r="L115" t="e">
        <v>#N/A</v>
      </c>
      <c r="M115" t="e">
        <v>#N/A</v>
      </c>
      <c r="N115" t="e">
        <f>VLOOKUP(B:B,[3]Sheet1!$A$1:$B$65536,2,0)</f>
        <v>#N/A</v>
      </c>
      <c r="O115">
        <v>1</v>
      </c>
      <c r="P115" t="e">
        <f>VLOOKUP(B:B,[4]Sheet1!$A$1:$B$65536,2,0)</f>
        <v>#N/A</v>
      </c>
    </row>
  </sheetData>
  <sortState ref="A2:F114">
    <sortCondition ref="E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 (2)</vt:lpstr>
      <vt:lpstr>门店任务完成情况</vt:lpstr>
      <vt:lpstr>品种明细表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jkgjf</cp:lastModifiedBy>
  <dcterms:created xsi:type="dcterms:W3CDTF">2019-09-05T06:38:00Z</dcterms:created>
  <dcterms:modified xsi:type="dcterms:W3CDTF">2019-11-26T10:26:31Z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true</vt:bool>
  </property>
</Properties>
</file>