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55" windowHeight="7740" tabRatio="811"/>
  </bookViews>
  <sheets>
    <sheet name="总表" sheetId="1" r:id="rId1"/>
    <sheet name="维生素透视复制表" sheetId="3" r:id="rId2"/>
    <sheet name="心脑血管透视复制图" sheetId="4" r:id="rId3"/>
    <sheet name="呼吸类透视复制表" sheetId="5" r:id="rId4"/>
    <sheet name="妇女系列（妇宝）" sheetId="7" r:id="rId5"/>
    <sheet name="妇女（另外一个）" sheetId="8" r:id="rId6"/>
    <sheet name="藏药系列" sheetId="6" r:id="rId7"/>
  </sheets>
  <externalReferences>
    <externalReference r:id="rId8"/>
  </externalReferences>
  <definedNames>
    <definedName name="_xlnm._FilterDatabase" localSheetId="0" hidden="1">总表!$A$2:$AP$116</definedName>
  </definedNames>
  <calcPr calcId="144525"/>
</workbook>
</file>

<file path=xl/sharedStrings.xml><?xml version="1.0" encoding="utf-8"?>
<sst xmlns="http://schemas.openxmlformats.org/spreadsheetml/2006/main" count="1356" uniqueCount="262">
  <si>
    <t>序号</t>
  </si>
  <si>
    <t>门店ID</t>
  </si>
  <si>
    <t>门店</t>
  </si>
  <si>
    <t>片区</t>
  </si>
  <si>
    <t>胃肠道系列任务</t>
  </si>
  <si>
    <t>维生素系列</t>
  </si>
  <si>
    <t>心脑血管</t>
  </si>
  <si>
    <t>呼吸系统系列</t>
  </si>
  <si>
    <t>妇科系列</t>
  </si>
  <si>
    <t>藏药系列</t>
  </si>
  <si>
    <t>肠胃道完成情况</t>
  </si>
  <si>
    <t>肠胃道金额</t>
  </si>
  <si>
    <t>差额</t>
  </si>
  <si>
    <t>档次</t>
  </si>
  <si>
    <t>奖励金额</t>
  </si>
  <si>
    <t>9月任务</t>
  </si>
  <si>
    <t>销售数量</t>
  </si>
  <si>
    <t>销售金额</t>
  </si>
  <si>
    <t>达成减去任务</t>
  </si>
  <si>
    <t>是否完成</t>
  </si>
  <si>
    <t>奖励</t>
  </si>
  <si>
    <t>九月指标</t>
  </si>
  <si>
    <t>硝呋太尔制霉素阴道软胶囊销量</t>
  </si>
  <si>
    <t>硝呋太尔制霉素阴道软胶囊金额</t>
  </si>
  <si>
    <t>妇宝颗粒销量</t>
  </si>
  <si>
    <t>妇宝颗粒金额</t>
  </si>
  <si>
    <t>大邑县沙渠镇利民街药店</t>
  </si>
  <si>
    <t>城郊一片：大邑</t>
  </si>
  <si>
    <t>Y</t>
  </si>
  <si>
    <t>N</t>
  </si>
  <si>
    <t>邛崃市临邛镇长安大道药店</t>
  </si>
  <si>
    <t>城郊一片：邛崃</t>
  </si>
  <si>
    <t>银河北街店</t>
  </si>
  <si>
    <t>西北片区</t>
  </si>
  <si>
    <t>金牛区金沙路药店</t>
  </si>
  <si>
    <t>蜀州中路店</t>
  </si>
  <si>
    <t>城郊二片</t>
  </si>
  <si>
    <t>四川太极成都高新区元华二巷药店</t>
  </si>
  <si>
    <t>东南片区</t>
  </si>
  <si>
    <t>金牛区枣子巷药店</t>
  </si>
  <si>
    <t>都江堰市灌口镇蒲阳路药店</t>
  </si>
  <si>
    <t>双流区东升街道三强西路药店</t>
  </si>
  <si>
    <t>金马河店</t>
  </si>
  <si>
    <t>锦江区观音桥街药店</t>
  </si>
  <si>
    <t>大邑县晋原镇内蒙古桃源药店</t>
  </si>
  <si>
    <t>金牛区交大路第三药店</t>
  </si>
  <si>
    <t>崇州永康东路店</t>
  </si>
  <si>
    <t>邛崃翠荫街店</t>
  </si>
  <si>
    <t>青羊区清江东路二药房</t>
  </si>
  <si>
    <t>温江区柳城凤溪药店</t>
  </si>
  <si>
    <t>成汉南路店</t>
  </si>
  <si>
    <t>大邑县安仁镇千禧街药店</t>
  </si>
  <si>
    <t>四川太极武侯区大悦路药店</t>
  </si>
  <si>
    <t>梨花街店</t>
  </si>
  <si>
    <t>旗舰片区</t>
  </si>
  <si>
    <t>四川太极金牛区银沙路药店</t>
  </si>
  <si>
    <t>中和大道</t>
  </si>
  <si>
    <t>都江堰市蒲阳镇问道西路药店</t>
  </si>
  <si>
    <t>都江堰市聚源镇联建房药店</t>
  </si>
  <si>
    <t>成华区华康路药店</t>
  </si>
  <si>
    <t>潘家街四段店</t>
  </si>
  <si>
    <t>万和路店</t>
  </si>
  <si>
    <t>新津武阳西路店</t>
  </si>
  <si>
    <t>城郊一片：新津</t>
  </si>
  <si>
    <t>大邑东街店</t>
  </si>
  <si>
    <t>邛崃市临邛镇洪川小区药店</t>
  </si>
  <si>
    <t>新津县兴义镇万兴路药店</t>
  </si>
  <si>
    <t>西林一街店</t>
  </si>
  <si>
    <t>成华区新怡路药店</t>
  </si>
  <si>
    <t>城中片区</t>
  </si>
  <si>
    <t>双流县西航港街道锦华路一段药店</t>
  </si>
  <si>
    <t>大邑县晋原镇东壕沟北段药店</t>
  </si>
  <si>
    <t>崇州中心药店</t>
  </si>
  <si>
    <t>武侯区顺和街药店</t>
  </si>
  <si>
    <t>成华区二环路北四段药店</t>
  </si>
  <si>
    <t>崇州市三江镇崇新路药店</t>
  </si>
  <si>
    <t>大华街店</t>
  </si>
  <si>
    <t>航中街</t>
  </si>
  <si>
    <t>丝竹路</t>
  </si>
  <si>
    <t>四川太极高新区中和公济桥路药店</t>
  </si>
  <si>
    <t>成华区龙潭寺西路药店</t>
  </si>
  <si>
    <t>都江堰市幸福镇翔凤路药店</t>
  </si>
  <si>
    <t>四川太极青羊区蜀辉路药店</t>
  </si>
  <si>
    <t>大邑北街</t>
  </si>
  <si>
    <t>四川太极高新区紫薇东路药店</t>
  </si>
  <si>
    <t>合欢树店</t>
  </si>
  <si>
    <t>大邑县晋原镇子龙街药店</t>
  </si>
  <si>
    <t>解放路</t>
  </si>
  <si>
    <t>锦江区柳翠路药店</t>
  </si>
  <si>
    <t>静明路店</t>
  </si>
  <si>
    <t>金牛区龙泉驿生路药店</t>
  </si>
  <si>
    <t>高新区新下街药店</t>
  </si>
  <si>
    <t>五津西路二店</t>
  </si>
  <si>
    <t>聚萃街店</t>
  </si>
  <si>
    <t>尚贤坊街药店</t>
  </si>
  <si>
    <t>锦江区水杉街药店</t>
  </si>
  <si>
    <t>大邑县晋原 通达东路五段药店</t>
  </si>
  <si>
    <t>佳灵路店</t>
  </si>
  <si>
    <t>都江堰幸福镇景中路药店</t>
  </si>
  <si>
    <t>高新区大源三期药店</t>
  </si>
  <si>
    <t>青羊区人民中路药店</t>
  </si>
  <si>
    <t>高新区天久北巷药店</t>
  </si>
  <si>
    <t>崇州市怀远镇新正东街药店</t>
  </si>
  <si>
    <t>金牛区沙河源药店</t>
  </si>
  <si>
    <t>江安路店</t>
  </si>
  <si>
    <t>崇州市金带街药店</t>
  </si>
  <si>
    <t>都江堰市幸福镇奎光路药店</t>
  </si>
  <si>
    <t>劼人路店</t>
  </si>
  <si>
    <t>蜀汉路</t>
  </si>
  <si>
    <t>金牛区黄苑东街药店</t>
  </si>
  <si>
    <t>青羊区浣花滨河路药店</t>
  </si>
  <si>
    <t>郫县郫筒镇东大街药店</t>
  </si>
  <si>
    <t>大邑县新场镇文昌街药店</t>
  </si>
  <si>
    <t>成华区崔家店路药店</t>
  </si>
  <si>
    <t>青羊区金丝街店</t>
  </si>
  <si>
    <t>邛崃市羊安镇永康大道药店</t>
  </si>
  <si>
    <t>童子街店</t>
  </si>
  <si>
    <t>都江堰市幸福镇都江堰大道药店</t>
  </si>
  <si>
    <t>高新区土龙路药店</t>
  </si>
  <si>
    <t>成华区杉板桥南一路药店</t>
  </si>
  <si>
    <t>贝森路店</t>
  </si>
  <si>
    <t>成华区万宇路药店</t>
  </si>
  <si>
    <t>高新区新乐中街药店</t>
  </si>
  <si>
    <t>锦江区通盈街药店</t>
  </si>
  <si>
    <t>新都马超东路店</t>
  </si>
  <si>
    <t>锦江区榕声路药店</t>
  </si>
  <si>
    <t>新都区新繁繁江北路药店</t>
  </si>
  <si>
    <t>邛崃市中心药店</t>
  </si>
  <si>
    <t>青羊区光华村街药店</t>
  </si>
  <si>
    <t>青羊区清江东路药店</t>
  </si>
  <si>
    <t>新津县邓双镇飞雪路药店</t>
  </si>
  <si>
    <t>金牛区蓉北商贸大道药店</t>
  </si>
  <si>
    <t>成华区华油路药店</t>
  </si>
  <si>
    <t>成华区双林路药店</t>
  </si>
  <si>
    <t>郫县一环路东南段店</t>
  </si>
  <si>
    <t>高新区新园大道药店</t>
  </si>
  <si>
    <t>青羊区红星路药店</t>
  </si>
  <si>
    <t>武侯区科华街药店</t>
  </si>
  <si>
    <t>锦江区庆云南街药店</t>
  </si>
  <si>
    <t>青羊区光华药店</t>
  </si>
  <si>
    <t>青羊区十二桥路药店</t>
  </si>
  <si>
    <t>成华区华泰路药店</t>
  </si>
  <si>
    <t xml:space="preserve">成华区羊子山西路药店 </t>
  </si>
  <si>
    <t>高新区民丰大道药店</t>
  </si>
  <si>
    <t>武侯区浆洗街药店</t>
  </si>
  <si>
    <t>青羊区北东街药店</t>
  </si>
  <si>
    <t>成华区万科路药店</t>
  </si>
  <si>
    <t>新津县五津镇五津西路药店</t>
  </si>
  <si>
    <t>锦江区东大街药店</t>
  </si>
  <si>
    <t>合计</t>
  </si>
  <si>
    <t>门店名称</t>
  </si>
  <si>
    <t>求和项:销售数量</t>
  </si>
  <si>
    <t>求和项:金额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</si>
  <si>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</si>
  <si>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</si>
  <si>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</si>
  <si>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</si>
  <si>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</si>
  <si>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</si>
  <si>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</si>
  <si>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</si>
  <si>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</si>
  <si>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</si>
  <si>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</si>
  <si>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</si>
  <si>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</si>
  <si>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</si>
  <si>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</si>
  <si>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</si>
  <si>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</si>
  <si>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</si>
  <si>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</si>
  <si>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</si>
  <si>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</si>
  <si>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</si>
  <si>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</si>
  <si>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</si>
  <si>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</si>
  <si>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</si>
  <si>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</si>
  <si>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</si>
  <si>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</si>
  <si>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</si>
  <si>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</si>
  <si>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</si>
  <si>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四川太极龙潭西路店</t>
  </si>
  <si>
    <t>四川太极锦江区榕声路店</t>
  </si>
  <si>
    <t>四川太极大邑县晋源镇东壕沟段药店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</si>
  <si>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</si>
  <si>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</si>
  <si>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</si>
  <si>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</si>
  <si>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</si>
  <si>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</si>
  <si>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</si>
  <si>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</si>
  <si>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</si>
  <si>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</si>
  <si>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</si>
  <si>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</si>
  <si>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</si>
  <si>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</si>
  <si>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</si>
  <si>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</si>
  <si>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</si>
  <si>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</si>
  <si>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</si>
  <si>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四川太极龙泉驿区龙泉街道驿生路药店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</si>
  <si>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</si>
  <si>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</si>
  <si>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</si>
  <si>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</si>
  <si>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</si>
  <si>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</si>
  <si>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</si>
  <si>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</si>
  <si>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</si>
  <si>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</si>
  <si>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</si>
  <si>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</si>
  <si>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</si>
  <si>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</si>
  <si>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</si>
  <si>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</si>
  <si>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</si>
  <si>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</si>
  <si>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四川太极大邑县晋原镇东街药店</t>
  </si>
  <si>
    <t>成都成汉太极大药房有限公司</t>
  </si>
  <si>
    <t>四川太极大药房连锁有限公司武侯区聚萃街药店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</si>
  <si>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</si>
  <si>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</si>
  <si>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</si>
  <si>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</si>
  <si>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</si>
  <si>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</si>
  <si>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</si>
  <si>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</si>
  <si>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</si>
  <si>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</si>
  <si>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</si>
  <si>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</si>
  <si>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</si>
  <si>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</si>
  <si>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</si>
  <si>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</si>
  <si>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</si>
  <si>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</si>
  <si>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四川太极锦江区梨花街药店</t>
  </si>
  <si>
    <t>四川太极武侯区丝竹路药店</t>
  </si>
  <si>
    <t>四川太极新都区新都街道万和北路药店</t>
  </si>
  <si>
    <t>四川太极大邑县晋原镇北街药店</t>
  </si>
  <si>
    <t>四川太极新津县五津镇五津西路二药房</t>
  </si>
  <si>
    <t>总计</t>
  </si>
  <si>
    <t>四川太极邛崃市临邛镇长安大道药店</t>
  </si>
  <si>
    <t>四川太极锦江区合欢树街药店</t>
  </si>
  <si>
    <t>四川太极崇州市崇阳镇尚贤坊街药店</t>
  </si>
  <si>
    <t>四川太极新津县五津镇武阳西路药店</t>
  </si>
  <si>
    <t>四川太极金牛区解放路药店</t>
  </si>
  <si>
    <t>(空白)</t>
  </si>
  <si>
    <t>四川太极成华杉板桥南一路店</t>
  </si>
  <si>
    <t>四川太极都江堰奎光路中段药店</t>
  </si>
  <si>
    <t>四川太极郫县郫筒镇一环路东南段药店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</si>
</sst>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15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19" fillId="15" borderId="2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9&#26376;&#39640;&#27611;&#20135;&#21697;&#26680;&#31639;&#65288;&#24429;&#24535;&#33805;&#65289;\9&#26376;&#39640;&#27611;&#21033;&#21697;&#31181;&#20219;&#21153;&#26126;&#32454;&#34920;&#65288;&#21457;&#38376;&#24215;&#22312;&#36825;&#37324;&#2057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品种明细表"/>
      <sheetName val="Sheet1"/>
      <sheetName val="任务明细表"/>
      <sheetName val="任务明细复制表"/>
      <sheetName val="肠胃道门店完成情况透视复制表"/>
      <sheetName val="45754奥美完成情况"/>
      <sheetName val="118013乳酸杆菌完成情况"/>
      <sheetName val="134798康复液完成情况"/>
      <sheetName val="143148复方芦荟"/>
      <sheetName val="144423健胃消食"/>
      <sheetName val="177394乳酸菌"/>
      <sheetName val="Sheet8"/>
    </sheetNames>
    <sheetDataSet>
      <sheetData sheetId="0"/>
      <sheetData sheetId="1"/>
      <sheetData sheetId="2"/>
      <sheetData sheetId="3"/>
      <sheetData sheetId="4">
        <row r="1">
          <cell r="B1" t="str">
            <v>门店ID</v>
          </cell>
          <cell r="C1" t="str">
            <v>门店</v>
          </cell>
          <cell r="D1" t="str">
            <v>片区</v>
          </cell>
          <cell r="E1" t="str">
            <v>胃肠道系列任务</v>
          </cell>
          <cell r="F1" t="str">
            <v>143418（只算数量）</v>
          </cell>
          <cell r="G1" t="str">
            <v>118013（只算数量）</v>
          </cell>
          <cell r="H1">
            <v>134798</v>
          </cell>
          <cell r="I1" t="str">
            <v>金额</v>
          </cell>
          <cell r="J1">
            <v>177394</v>
          </cell>
          <cell r="K1" t="str">
            <v>金额</v>
          </cell>
          <cell r="L1">
            <v>144423</v>
          </cell>
          <cell r="M1" t="str">
            <v>金额</v>
          </cell>
          <cell r="N1">
            <v>45754</v>
          </cell>
          <cell r="O1" t="str">
            <v>金额</v>
          </cell>
          <cell r="P1" t="str">
            <v>肠胃道完成情况</v>
          </cell>
          <cell r="Q1" t="str">
            <v>肠胃道金额</v>
          </cell>
          <cell r="R1" t="str">
            <v>差额</v>
          </cell>
          <cell r="S1" t="str">
            <v>档次</v>
          </cell>
          <cell r="T1" t="str">
            <v>奖励金额</v>
          </cell>
        </row>
        <row r="2">
          <cell r="B2">
            <v>108277</v>
          </cell>
          <cell r="C2" t="str">
            <v>四川太极金牛区银沙路药店</v>
          </cell>
          <cell r="D2" t="str">
            <v>西北片区</v>
          </cell>
          <cell r="E2">
            <v>16</v>
          </cell>
          <cell r="F2">
            <v>6</v>
          </cell>
          <cell r="G2">
            <v>0</v>
          </cell>
          <cell r="H2">
            <v>0</v>
          </cell>
          <cell r="I2">
            <v>0</v>
          </cell>
          <cell r="J2">
            <v>3</v>
          </cell>
          <cell r="K2">
            <v>40.5</v>
          </cell>
          <cell r="L2">
            <v>1</v>
          </cell>
          <cell r="M2">
            <v>18</v>
          </cell>
          <cell r="N2">
            <v>3</v>
          </cell>
          <cell r="O2">
            <v>59.21</v>
          </cell>
          <cell r="P2">
            <v>13</v>
          </cell>
          <cell r="Q2">
            <v>117.71</v>
          </cell>
          <cell r="R2">
            <v>-3</v>
          </cell>
          <cell r="S2" t="str">
            <v>保底</v>
          </cell>
          <cell r="T2">
            <v>4.7084</v>
          </cell>
        </row>
        <row r="3">
          <cell r="B3">
            <v>107658</v>
          </cell>
          <cell r="C3" t="str">
            <v>万和路店</v>
          </cell>
          <cell r="D3" t="str">
            <v>西北片区</v>
          </cell>
          <cell r="E3">
            <v>15</v>
          </cell>
          <cell r="F3">
            <v>6</v>
          </cell>
          <cell r="G3">
            <v>10</v>
          </cell>
          <cell r="H3">
            <v>0</v>
          </cell>
          <cell r="I3">
            <v>0</v>
          </cell>
          <cell r="J3">
            <v>1</v>
          </cell>
          <cell r="K3">
            <v>15.3</v>
          </cell>
          <cell r="L3">
            <v>2</v>
          </cell>
          <cell r="M3">
            <v>36</v>
          </cell>
          <cell r="N3">
            <v>5</v>
          </cell>
          <cell r="O3">
            <v>129.43</v>
          </cell>
          <cell r="P3">
            <v>24</v>
          </cell>
          <cell r="Q3">
            <v>180.73</v>
          </cell>
          <cell r="R3">
            <v>9</v>
          </cell>
          <cell r="S3" t="str">
            <v>奖励6%</v>
          </cell>
          <cell r="T3">
            <v>10.8438</v>
          </cell>
        </row>
        <row r="4">
          <cell r="B4">
            <v>106865</v>
          </cell>
          <cell r="C4" t="str">
            <v>丝竹路</v>
          </cell>
          <cell r="D4" t="str">
            <v>西北片区</v>
          </cell>
          <cell r="E4">
            <v>16</v>
          </cell>
          <cell r="F4">
            <v>4</v>
          </cell>
          <cell r="G4">
            <v>0</v>
          </cell>
          <cell r="H4">
            <v>4</v>
          </cell>
          <cell r="I4">
            <v>126.8</v>
          </cell>
          <cell r="J4">
            <v>0</v>
          </cell>
          <cell r="K4">
            <v>0</v>
          </cell>
          <cell r="L4">
            <v>6</v>
          </cell>
          <cell r="M4">
            <v>80.75</v>
          </cell>
          <cell r="N4">
            <v>3</v>
          </cell>
          <cell r="O4">
            <v>80.6</v>
          </cell>
          <cell r="P4">
            <v>17</v>
          </cell>
          <cell r="Q4">
            <v>288.15</v>
          </cell>
          <cell r="R4">
            <v>1</v>
          </cell>
          <cell r="S4" t="str">
            <v>奖励6%</v>
          </cell>
          <cell r="T4">
            <v>17.289</v>
          </cell>
        </row>
        <row r="5">
          <cell r="B5">
            <v>106569</v>
          </cell>
          <cell r="C5" t="str">
            <v>四川太极武侯区大悦路药店</v>
          </cell>
          <cell r="D5" t="str">
            <v>西北片区</v>
          </cell>
          <cell r="E5">
            <v>24</v>
          </cell>
          <cell r="F5">
            <v>8</v>
          </cell>
          <cell r="G5">
            <v>12</v>
          </cell>
          <cell r="H5">
            <v>6</v>
          </cell>
          <cell r="I5">
            <v>187.25</v>
          </cell>
          <cell r="J5">
            <v>2</v>
          </cell>
          <cell r="K5">
            <v>30.6</v>
          </cell>
          <cell r="L5">
            <v>4</v>
          </cell>
          <cell r="M5">
            <v>61.35</v>
          </cell>
          <cell r="N5">
            <v>14</v>
          </cell>
          <cell r="O5">
            <v>343.4</v>
          </cell>
          <cell r="P5">
            <v>46</v>
          </cell>
          <cell r="Q5">
            <v>622.6</v>
          </cell>
          <cell r="R5">
            <v>22</v>
          </cell>
          <cell r="S5" t="str">
            <v>奖励6%</v>
          </cell>
          <cell r="T5">
            <v>37.356</v>
          </cell>
        </row>
        <row r="6">
          <cell r="B6">
            <v>106399</v>
          </cell>
          <cell r="C6" t="str">
            <v>四川太极青羊区蜀辉路药店</v>
          </cell>
          <cell r="D6" t="str">
            <v>西北片区</v>
          </cell>
          <cell r="E6">
            <v>37</v>
          </cell>
          <cell r="F6">
            <v>6</v>
          </cell>
          <cell r="G6">
            <v>8</v>
          </cell>
          <cell r="H6">
            <v>8</v>
          </cell>
          <cell r="I6">
            <v>260.2</v>
          </cell>
          <cell r="J6">
            <v>0</v>
          </cell>
          <cell r="K6">
            <v>0</v>
          </cell>
          <cell r="L6">
            <v>6</v>
          </cell>
          <cell r="M6">
            <v>90.25</v>
          </cell>
          <cell r="N6">
            <v>0</v>
          </cell>
          <cell r="O6">
            <v>0</v>
          </cell>
          <cell r="P6">
            <v>28</v>
          </cell>
          <cell r="Q6">
            <v>350.45</v>
          </cell>
          <cell r="R6">
            <v>-9</v>
          </cell>
          <cell r="S6" t="str">
            <v>保底</v>
          </cell>
          <cell r="T6">
            <v>14.018</v>
          </cell>
        </row>
        <row r="7">
          <cell r="B7">
            <v>105267</v>
          </cell>
          <cell r="C7" t="str">
            <v>蜀汉路</v>
          </cell>
          <cell r="D7" t="str">
            <v>西北片区</v>
          </cell>
          <cell r="E7">
            <v>26</v>
          </cell>
          <cell r="F7">
            <v>2</v>
          </cell>
          <cell r="G7">
            <v>4</v>
          </cell>
          <cell r="H7">
            <v>2</v>
          </cell>
          <cell r="I7">
            <v>78</v>
          </cell>
          <cell r="J7">
            <v>2</v>
          </cell>
          <cell r="K7">
            <v>36</v>
          </cell>
          <cell r="L7">
            <v>4</v>
          </cell>
          <cell r="M7">
            <v>66.45</v>
          </cell>
          <cell r="N7">
            <v>10</v>
          </cell>
          <cell r="O7">
            <v>242.2</v>
          </cell>
          <cell r="P7">
            <v>24</v>
          </cell>
          <cell r="Q7">
            <v>422.65</v>
          </cell>
          <cell r="R7">
            <v>-2</v>
          </cell>
          <cell r="S7" t="str">
            <v>保底</v>
          </cell>
          <cell r="T7">
            <v>16.906</v>
          </cell>
        </row>
        <row r="8">
          <cell r="B8">
            <v>104429</v>
          </cell>
          <cell r="C8" t="str">
            <v>大华街店</v>
          </cell>
          <cell r="D8" t="str">
            <v>西北片区</v>
          </cell>
          <cell r="E8">
            <v>25</v>
          </cell>
          <cell r="F8">
            <v>9</v>
          </cell>
          <cell r="G8">
            <v>5</v>
          </cell>
          <cell r="H8">
            <v>7</v>
          </cell>
          <cell r="I8">
            <v>236.06</v>
          </cell>
          <cell r="J8">
            <v>2</v>
          </cell>
          <cell r="K8">
            <v>28.08</v>
          </cell>
          <cell r="L8">
            <v>4</v>
          </cell>
          <cell r="M8">
            <v>50.48</v>
          </cell>
          <cell r="N8">
            <v>2</v>
          </cell>
          <cell r="O8">
            <v>51.64</v>
          </cell>
          <cell r="P8">
            <v>29</v>
          </cell>
          <cell r="Q8">
            <v>366.26</v>
          </cell>
          <cell r="R8">
            <v>4</v>
          </cell>
          <cell r="S8" t="str">
            <v>奖励6%</v>
          </cell>
          <cell r="T8">
            <v>21.9756</v>
          </cell>
        </row>
        <row r="9">
          <cell r="B9">
            <v>103199</v>
          </cell>
          <cell r="C9" t="str">
            <v>西林一街店</v>
          </cell>
          <cell r="D9" t="str">
            <v>西北片区</v>
          </cell>
          <cell r="E9">
            <v>47</v>
          </cell>
          <cell r="F9">
            <v>3</v>
          </cell>
          <cell r="G9">
            <v>17</v>
          </cell>
          <cell r="H9">
            <v>1</v>
          </cell>
          <cell r="I9">
            <v>33.15</v>
          </cell>
          <cell r="J9">
            <v>2</v>
          </cell>
          <cell r="K9">
            <v>36</v>
          </cell>
          <cell r="L9">
            <v>21</v>
          </cell>
          <cell r="M9">
            <v>347.95</v>
          </cell>
          <cell r="N9">
            <v>17</v>
          </cell>
          <cell r="O9">
            <v>416.33</v>
          </cell>
          <cell r="P9">
            <v>61</v>
          </cell>
          <cell r="Q9">
            <v>833.43</v>
          </cell>
          <cell r="R9">
            <v>14</v>
          </cell>
          <cell r="S9" t="str">
            <v>奖励6%</v>
          </cell>
          <cell r="T9">
            <v>50.0058</v>
          </cell>
        </row>
        <row r="10">
          <cell r="B10">
            <v>103198</v>
          </cell>
          <cell r="C10" t="str">
            <v>贝森路店</v>
          </cell>
          <cell r="D10" t="str">
            <v>西北片区</v>
          </cell>
          <cell r="E10">
            <v>47</v>
          </cell>
          <cell r="F10">
            <v>5</v>
          </cell>
          <cell r="G10">
            <v>7</v>
          </cell>
          <cell r="H10">
            <v>11</v>
          </cell>
          <cell r="I10">
            <v>382.2</v>
          </cell>
          <cell r="J10">
            <v>0</v>
          </cell>
          <cell r="K10">
            <v>0</v>
          </cell>
          <cell r="L10">
            <v>8</v>
          </cell>
          <cell r="M10">
            <v>106.53</v>
          </cell>
          <cell r="N10">
            <v>6</v>
          </cell>
          <cell r="O10">
            <v>151.4</v>
          </cell>
          <cell r="P10">
            <v>37</v>
          </cell>
          <cell r="Q10">
            <v>640.13</v>
          </cell>
          <cell r="R10">
            <v>-10</v>
          </cell>
          <cell r="S10" t="str">
            <v>保底</v>
          </cell>
          <cell r="T10">
            <v>25.6052</v>
          </cell>
        </row>
        <row r="11">
          <cell r="B11">
            <v>102934</v>
          </cell>
          <cell r="C11" t="str">
            <v>银河北街店</v>
          </cell>
          <cell r="D11" t="str">
            <v>西北片区</v>
          </cell>
          <cell r="E11">
            <v>72</v>
          </cell>
          <cell r="F11">
            <v>7</v>
          </cell>
          <cell r="G11">
            <v>6</v>
          </cell>
          <cell r="H11">
            <v>14</v>
          </cell>
          <cell r="I11">
            <v>490.39</v>
          </cell>
          <cell r="J11">
            <v>7</v>
          </cell>
          <cell r="K11">
            <v>101.6</v>
          </cell>
          <cell r="L11">
            <v>10</v>
          </cell>
          <cell r="M11">
            <v>155</v>
          </cell>
          <cell r="N11">
            <v>7</v>
          </cell>
          <cell r="O11">
            <v>171.6</v>
          </cell>
          <cell r="P11">
            <v>51</v>
          </cell>
          <cell r="Q11">
            <v>918.59</v>
          </cell>
          <cell r="R11">
            <v>-21</v>
          </cell>
          <cell r="S11" t="str">
            <v>保底</v>
          </cell>
          <cell r="T11">
            <v>36.7436</v>
          </cell>
        </row>
        <row r="12">
          <cell r="B12">
            <v>102565</v>
          </cell>
          <cell r="C12" t="str">
            <v>佳灵路店</v>
          </cell>
          <cell r="D12" t="str">
            <v>西北片区</v>
          </cell>
          <cell r="E12">
            <v>41</v>
          </cell>
          <cell r="F12">
            <v>5</v>
          </cell>
          <cell r="G12">
            <v>2</v>
          </cell>
          <cell r="H12">
            <v>4</v>
          </cell>
          <cell r="I12">
            <v>156.8</v>
          </cell>
          <cell r="J12">
            <v>0</v>
          </cell>
          <cell r="K12">
            <v>0</v>
          </cell>
          <cell r="L12">
            <v>2</v>
          </cell>
          <cell r="M12">
            <v>27.93</v>
          </cell>
          <cell r="N12">
            <v>20</v>
          </cell>
          <cell r="O12">
            <v>548.35</v>
          </cell>
          <cell r="P12">
            <v>33</v>
          </cell>
          <cell r="Q12">
            <v>733.08</v>
          </cell>
          <cell r="R12">
            <v>-8</v>
          </cell>
          <cell r="S12" t="str">
            <v>保底</v>
          </cell>
          <cell r="T12">
            <v>29.3232</v>
          </cell>
        </row>
        <row r="13">
          <cell r="B13">
            <v>752</v>
          </cell>
          <cell r="C13" t="str">
            <v>聚萃街店</v>
          </cell>
          <cell r="D13" t="str">
            <v>西北片区</v>
          </cell>
          <cell r="E13">
            <v>20</v>
          </cell>
          <cell r="F13">
            <v>9</v>
          </cell>
          <cell r="G13">
            <v>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  <cell r="M13">
            <v>52</v>
          </cell>
          <cell r="N13">
            <v>0</v>
          </cell>
          <cell r="O13">
            <v>0</v>
          </cell>
          <cell r="P13">
            <v>21</v>
          </cell>
          <cell r="Q13">
            <v>52</v>
          </cell>
          <cell r="R13">
            <v>1</v>
          </cell>
          <cell r="S13" t="str">
            <v>奖励6%</v>
          </cell>
          <cell r="T13">
            <v>3.12</v>
          </cell>
        </row>
        <row r="14">
          <cell r="B14">
            <v>745</v>
          </cell>
          <cell r="C14" t="str">
            <v>金牛区金沙路药店</v>
          </cell>
          <cell r="D14" t="str">
            <v>西北片区</v>
          </cell>
          <cell r="E14">
            <v>37</v>
          </cell>
          <cell r="F14">
            <v>8</v>
          </cell>
          <cell r="G14">
            <v>4</v>
          </cell>
          <cell r="H14">
            <v>12</v>
          </cell>
          <cell r="I14">
            <v>403.29</v>
          </cell>
          <cell r="J14">
            <v>2</v>
          </cell>
          <cell r="K14">
            <v>36</v>
          </cell>
          <cell r="L14">
            <v>6</v>
          </cell>
          <cell r="M14">
            <v>86.55</v>
          </cell>
          <cell r="N14">
            <v>2</v>
          </cell>
          <cell r="O14">
            <v>51.8</v>
          </cell>
          <cell r="P14">
            <v>34</v>
          </cell>
          <cell r="Q14">
            <v>577.64</v>
          </cell>
          <cell r="R14">
            <v>-3</v>
          </cell>
          <cell r="S14" t="str">
            <v>保底</v>
          </cell>
          <cell r="T14">
            <v>23.1056</v>
          </cell>
        </row>
        <row r="15">
          <cell r="B15">
            <v>730</v>
          </cell>
          <cell r="C15" t="str">
            <v>新都区新繁繁江北路药店</v>
          </cell>
          <cell r="D15" t="str">
            <v>西北片区</v>
          </cell>
          <cell r="E15">
            <v>68</v>
          </cell>
          <cell r="F15">
            <v>7</v>
          </cell>
          <cell r="G15">
            <v>7</v>
          </cell>
          <cell r="H15">
            <v>8</v>
          </cell>
          <cell r="I15">
            <v>279.4</v>
          </cell>
          <cell r="J15">
            <v>5</v>
          </cell>
          <cell r="K15">
            <v>58</v>
          </cell>
          <cell r="L15">
            <v>10</v>
          </cell>
          <cell r="M15">
            <v>174.26</v>
          </cell>
          <cell r="N15">
            <v>4</v>
          </cell>
          <cell r="O15">
            <v>103.28</v>
          </cell>
          <cell r="P15">
            <v>41</v>
          </cell>
          <cell r="Q15">
            <v>614.94</v>
          </cell>
          <cell r="R15">
            <v>-27</v>
          </cell>
          <cell r="S15" t="str">
            <v>保底</v>
          </cell>
          <cell r="T15">
            <v>24.5976</v>
          </cell>
        </row>
        <row r="16">
          <cell r="B16">
            <v>727</v>
          </cell>
          <cell r="C16" t="str">
            <v>金牛区黄苑东街药店</v>
          </cell>
          <cell r="D16" t="str">
            <v>西北片区</v>
          </cell>
          <cell r="E16">
            <v>25</v>
          </cell>
          <cell r="F16">
            <v>7</v>
          </cell>
          <cell r="G16">
            <v>0</v>
          </cell>
          <cell r="H16">
            <v>4</v>
          </cell>
          <cell r="I16">
            <v>156</v>
          </cell>
          <cell r="J16">
            <v>1</v>
          </cell>
          <cell r="K16">
            <v>18</v>
          </cell>
          <cell r="L16">
            <v>6</v>
          </cell>
          <cell r="M16">
            <v>90.41</v>
          </cell>
          <cell r="N16">
            <v>7</v>
          </cell>
          <cell r="O16">
            <v>169.6</v>
          </cell>
          <cell r="P16">
            <v>25</v>
          </cell>
          <cell r="Q16">
            <v>434.01</v>
          </cell>
          <cell r="R16">
            <v>0</v>
          </cell>
          <cell r="S16" t="str">
            <v>奖励6%</v>
          </cell>
          <cell r="T16">
            <v>26.0406</v>
          </cell>
        </row>
        <row r="17">
          <cell r="B17">
            <v>726</v>
          </cell>
          <cell r="C17" t="str">
            <v>金牛区交大路第三药店</v>
          </cell>
          <cell r="D17" t="str">
            <v>西北片区</v>
          </cell>
          <cell r="E17">
            <v>46</v>
          </cell>
          <cell r="F17">
            <v>2</v>
          </cell>
          <cell r="G17">
            <v>10</v>
          </cell>
          <cell r="H17">
            <v>8</v>
          </cell>
          <cell r="I17">
            <v>271.15</v>
          </cell>
          <cell r="J17">
            <v>0</v>
          </cell>
          <cell r="K17">
            <v>0</v>
          </cell>
          <cell r="L17">
            <v>6</v>
          </cell>
          <cell r="M17">
            <v>95.35</v>
          </cell>
          <cell r="N17">
            <v>40</v>
          </cell>
          <cell r="O17">
            <v>913.2</v>
          </cell>
          <cell r="P17">
            <v>66</v>
          </cell>
          <cell r="Q17">
            <v>1279.7</v>
          </cell>
          <cell r="R17">
            <v>20</v>
          </cell>
          <cell r="S17" t="str">
            <v>奖励6%</v>
          </cell>
          <cell r="T17">
            <v>76.782</v>
          </cell>
        </row>
        <row r="18">
          <cell r="B18">
            <v>709</v>
          </cell>
          <cell r="C18" t="str">
            <v>新都马超东路店</v>
          </cell>
          <cell r="D18" t="str">
            <v>西北片区</v>
          </cell>
          <cell r="E18">
            <v>45</v>
          </cell>
          <cell r="F18">
            <v>26</v>
          </cell>
          <cell r="G18">
            <v>3</v>
          </cell>
          <cell r="H18">
            <v>12</v>
          </cell>
          <cell r="I18">
            <v>468</v>
          </cell>
          <cell r="J18">
            <v>0</v>
          </cell>
          <cell r="K18">
            <v>0</v>
          </cell>
          <cell r="L18">
            <v>4</v>
          </cell>
          <cell r="M18">
            <v>40</v>
          </cell>
          <cell r="N18">
            <v>3</v>
          </cell>
          <cell r="O18">
            <v>85.8</v>
          </cell>
          <cell r="P18">
            <v>48</v>
          </cell>
          <cell r="Q18">
            <v>593.8</v>
          </cell>
          <cell r="R18">
            <v>3</v>
          </cell>
          <cell r="S18" t="str">
            <v>奖励6%</v>
          </cell>
          <cell r="T18">
            <v>35.628</v>
          </cell>
        </row>
        <row r="19">
          <cell r="B19">
            <v>585</v>
          </cell>
          <cell r="C19" t="str">
            <v>成华区羊子山西路药店 </v>
          </cell>
          <cell r="D19" t="str">
            <v>西北片区</v>
          </cell>
          <cell r="E19">
            <v>59</v>
          </cell>
          <cell r="F19">
            <v>9</v>
          </cell>
          <cell r="G19">
            <v>21</v>
          </cell>
          <cell r="H19">
            <v>7</v>
          </cell>
          <cell r="I19">
            <v>268.75</v>
          </cell>
          <cell r="J19">
            <v>1</v>
          </cell>
          <cell r="K19">
            <v>18</v>
          </cell>
          <cell r="L19">
            <v>4</v>
          </cell>
          <cell r="M19">
            <v>62.66</v>
          </cell>
          <cell r="N19">
            <v>6</v>
          </cell>
          <cell r="O19">
            <v>173.4</v>
          </cell>
          <cell r="P19">
            <v>48</v>
          </cell>
          <cell r="Q19">
            <v>522.81</v>
          </cell>
          <cell r="R19">
            <v>-11</v>
          </cell>
          <cell r="S19" t="str">
            <v>保底</v>
          </cell>
          <cell r="T19">
            <v>20.9124</v>
          </cell>
        </row>
        <row r="20">
          <cell r="B20">
            <v>582</v>
          </cell>
          <cell r="C20" t="str">
            <v>青羊区十二桥路药店</v>
          </cell>
          <cell r="D20" t="str">
            <v>西北片区</v>
          </cell>
          <cell r="E20">
            <v>80</v>
          </cell>
          <cell r="F20">
            <v>14</v>
          </cell>
          <cell r="G20">
            <v>9</v>
          </cell>
          <cell r="H20">
            <v>21</v>
          </cell>
          <cell r="I20">
            <v>831.41</v>
          </cell>
          <cell r="J20">
            <v>9</v>
          </cell>
          <cell r="K20">
            <v>162</v>
          </cell>
          <cell r="L20">
            <v>3</v>
          </cell>
          <cell r="M20">
            <v>51</v>
          </cell>
          <cell r="N20">
            <v>7</v>
          </cell>
          <cell r="O20">
            <v>203.2</v>
          </cell>
          <cell r="P20">
            <v>63</v>
          </cell>
          <cell r="Q20">
            <v>1247.61</v>
          </cell>
          <cell r="R20">
            <v>-17</v>
          </cell>
          <cell r="S20" t="str">
            <v>保底</v>
          </cell>
          <cell r="T20">
            <v>49.9044</v>
          </cell>
        </row>
        <row r="21">
          <cell r="B21">
            <v>581</v>
          </cell>
          <cell r="C21" t="str">
            <v>成华区二环路北四段药店</v>
          </cell>
          <cell r="D21" t="str">
            <v>西北片区</v>
          </cell>
          <cell r="E21">
            <v>68</v>
          </cell>
          <cell r="F21">
            <v>10</v>
          </cell>
          <cell r="G21">
            <v>18</v>
          </cell>
          <cell r="H21">
            <v>11</v>
          </cell>
          <cell r="I21">
            <v>426.35</v>
          </cell>
          <cell r="J21">
            <v>3</v>
          </cell>
          <cell r="K21">
            <v>46</v>
          </cell>
          <cell r="L21">
            <v>8</v>
          </cell>
          <cell r="M21">
            <v>138</v>
          </cell>
          <cell r="N21">
            <v>10</v>
          </cell>
          <cell r="O21">
            <v>287.2</v>
          </cell>
          <cell r="P21">
            <v>60</v>
          </cell>
          <cell r="Q21">
            <v>897.55</v>
          </cell>
          <cell r="R21">
            <v>-8</v>
          </cell>
          <cell r="S21" t="str">
            <v>保底</v>
          </cell>
          <cell r="T21">
            <v>35.902</v>
          </cell>
        </row>
        <row r="22">
          <cell r="B22">
            <v>570</v>
          </cell>
          <cell r="C22" t="str">
            <v>青羊区浣花滨河路药店</v>
          </cell>
          <cell r="D22" t="str">
            <v>西北片区</v>
          </cell>
          <cell r="E22">
            <v>20</v>
          </cell>
          <cell r="F22">
            <v>7</v>
          </cell>
          <cell r="G22">
            <v>5</v>
          </cell>
          <cell r="H22">
            <v>0</v>
          </cell>
          <cell r="I22">
            <v>0</v>
          </cell>
          <cell r="J22">
            <v>3</v>
          </cell>
          <cell r="K22">
            <v>25</v>
          </cell>
          <cell r="L22">
            <v>0</v>
          </cell>
          <cell r="M22">
            <v>0</v>
          </cell>
          <cell r="N22">
            <v>4</v>
          </cell>
          <cell r="O22">
            <v>112</v>
          </cell>
          <cell r="P22">
            <v>19</v>
          </cell>
          <cell r="Q22">
            <v>137</v>
          </cell>
          <cell r="R22">
            <v>-1</v>
          </cell>
          <cell r="S22" t="str">
            <v>保底</v>
          </cell>
          <cell r="T22">
            <v>5.48</v>
          </cell>
        </row>
        <row r="23">
          <cell r="B23">
            <v>513</v>
          </cell>
          <cell r="C23" t="str">
            <v>武侯区顺和街药店</v>
          </cell>
          <cell r="D23" t="str">
            <v>西北片区</v>
          </cell>
          <cell r="E23">
            <v>61</v>
          </cell>
          <cell r="F23">
            <v>14</v>
          </cell>
          <cell r="G23">
            <v>18</v>
          </cell>
          <cell r="H23">
            <v>12</v>
          </cell>
          <cell r="I23">
            <v>447.1</v>
          </cell>
          <cell r="J23">
            <v>0</v>
          </cell>
          <cell r="K23">
            <v>0</v>
          </cell>
          <cell r="L23">
            <v>7</v>
          </cell>
          <cell r="M23">
            <v>109.45</v>
          </cell>
          <cell r="N23">
            <v>7</v>
          </cell>
          <cell r="O23">
            <v>196</v>
          </cell>
          <cell r="P23">
            <v>58</v>
          </cell>
          <cell r="Q23">
            <v>752.55</v>
          </cell>
          <cell r="R23">
            <v>-3</v>
          </cell>
          <cell r="S23" t="str">
            <v>保底</v>
          </cell>
          <cell r="T23">
            <v>30.102</v>
          </cell>
        </row>
        <row r="24">
          <cell r="B24">
            <v>379</v>
          </cell>
          <cell r="C24" t="str">
            <v>高新区土龙路药店</v>
          </cell>
          <cell r="D24" t="str">
            <v>西北片区</v>
          </cell>
          <cell r="E24">
            <v>45</v>
          </cell>
          <cell r="F24">
            <v>14</v>
          </cell>
          <cell r="G24">
            <v>7</v>
          </cell>
          <cell r="H24">
            <v>6</v>
          </cell>
          <cell r="I24">
            <v>204.75</v>
          </cell>
          <cell r="J24">
            <v>0</v>
          </cell>
          <cell r="K24">
            <v>0</v>
          </cell>
          <cell r="L24">
            <v>7</v>
          </cell>
          <cell r="M24">
            <v>110.06</v>
          </cell>
          <cell r="N24">
            <v>4</v>
          </cell>
          <cell r="O24">
            <v>115.6</v>
          </cell>
          <cell r="P24">
            <v>38</v>
          </cell>
          <cell r="Q24">
            <v>430.41</v>
          </cell>
          <cell r="R24">
            <v>-7</v>
          </cell>
          <cell r="S24" t="str">
            <v>保底</v>
          </cell>
          <cell r="T24">
            <v>17.2164</v>
          </cell>
        </row>
        <row r="25">
          <cell r="B25">
            <v>365</v>
          </cell>
          <cell r="C25" t="str">
            <v>青羊区光华村街药店</v>
          </cell>
          <cell r="D25" t="str">
            <v>西北片区</v>
          </cell>
          <cell r="E25">
            <v>79</v>
          </cell>
          <cell r="F25">
            <v>10</v>
          </cell>
          <cell r="G25">
            <v>10</v>
          </cell>
          <cell r="H25">
            <v>12</v>
          </cell>
          <cell r="I25">
            <v>456.15</v>
          </cell>
          <cell r="J25">
            <v>0</v>
          </cell>
          <cell r="K25">
            <v>0</v>
          </cell>
          <cell r="L25">
            <v>7</v>
          </cell>
          <cell r="M25">
            <v>107.47</v>
          </cell>
          <cell r="N25">
            <v>2</v>
          </cell>
          <cell r="O25">
            <v>56</v>
          </cell>
          <cell r="P25">
            <v>41</v>
          </cell>
          <cell r="Q25">
            <v>619.62</v>
          </cell>
          <cell r="R25">
            <v>-38</v>
          </cell>
          <cell r="S25" t="str">
            <v>保底</v>
          </cell>
          <cell r="T25">
            <v>24.7848</v>
          </cell>
        </row>
        <row r="26">
          <cell r="B26">
            <v>359</v>
          </cell>
          <cell r="C26" t="str">
            <v>金牛区枣子巷药店</v>
          </cell>
          <cell r="D26" t="str">
            <v>西北片区</v>
          </cell>
          <cell r="E26">
            <v>42</v>
          </cell>
          <cell r="F26">
            <v>11</v>
          </cell>
          <cell r="G26">
            <v>5</v>
          </cell>
          <cell r="H26">
            <v>6</v>
          </cell>
          <cell r="I26">
            <v>225.5</v>
          </cell>
          <cell r="J26">
            <v>2</v>
          </cell>
          <cell r="K26">
            <v>33.3</v>
          </cell>
          <cell r="L26">
            <v>5</v>
          </cell>
          <cell r="M26">
            <v>75.47</v>
          </cell>
          <cell r="N26">
            <v>5</v>
          </cell>
          <cell r="O26">
            <v>129.2</v>
          </cell>
          <cell r="P26">
            <v>34</v>
          </cell>
          <cell r="Q26">
            <v>463.47</v>
          </cell>
          <cell r="R26">
            <v>-8</v>
          </cell>
          <cell r="S26" t="str">
            <v>保底</v>
          </cell>
          <cell r="T26">
            <v>18.5388</v>
          </cell>
        </row>
        <row r="27">
          <cell r="B27">
            <v>357</v>
          </cell>
          <cell r="C27" t="str">
            <v>青羊区清江东路药店</v>
          </cell>
          <cell r="D27" t="str">
            <v>西北片区</v>
          </cell>
          <cell r="E27">
            <v>45</v>
          </cell>
          <cell r="F27">
            <v>7</v>
          </cell>
          <cell r="G27">
            <v>1</v>
          </cell>
          <cell r="H27">
            <v>5</v>
          </cell>
          <cell r="I27">
            <v>189.15</v>
          </cell>
          <cell r="J27">
            <v>2</v>
          </cell>
          <cell r="K27">
            <v>33</v>
          </cell>
          <cell r="L27">
            <v>14</v>
          </cell>
          <cell r="M27">
            <v>229.5</v>
          </cell>
          <cell r="N27">
            <v>4</v>
          </cell>
          <cell r="O27">
            <v>111.4</v>
          </cell>
          <cell r="P27">
            <v>33</v>
          </cell>
          <cell r="Q27">
            <v>563.05</v>
          </cell>
          <cell r="R27">
            <v>-12</v>
          </cell>
          <cell r="S27" t="str">
            <v>保底</v>
          </cell>
          <cell r="T27">
            <v>22.522</v>
          </cell>
        </row>
        <row r="28">
          <cell r="B28">
            <v>347</v>
          </cell>
          <cell r="C28" t="str">
            <v>青羊区清江东路二药房</v>
          </cell>
          <cell r="D28" t="str">
            <v>西北片区</v>
          </cell>
          <cell r="E28">
            <v>30</v>
          </cell>
          <cell r="F28">
            <v>6</v>
          </cell>
          <cell r="G28">
            <v>1</v>
          </cell>
          <cell r="H28">
            <v>7</v>
          </cell>
          <cell r="I28">
            <v>265</v>
          </cell>
          <cell r="J28">
            <v>3</v>
          </cell>
          <cell r="K28">
            <v>54</v>
          </cell>
          <cell r="L28">
            <v>2</v>
          </cell>
          <cell r="M28">
            <v>35</v>
          </cell>
          <cell r="N28">
            <v>0</v>
          </cell>
          <cell r="O28">
            <v>0</v>
          </cell>
          <cell r="P28">
            <v>19</v>
          </cell>
          <cell r="Q28">
            <v>354</v>
          </cell>
          <cell r="R28">
            <v>-11</v>
          </cell>
          <cell r="S28" t="str">
            <v>保底</v>
          </cell>
          <cell r="T28">
            <v>14.16</v>
          </cell>
        </row>
        <row r="29">
          <cell r="B29">
            <v>343</v>
          </cell>
          <cell r="C29" t="str">
            <v>青羊区光华药店</v>
          </cell>
          <cell r="D29" t="str">
            <v>西北片区</v>
          </cell>
          <cell r="E29">
            <v>68</v>
          </cell>
          <cell r="F29">
            <v>11</v>
          </cell>
          <cell r="G29">
            <v>21</v>
          </cell>
          <cell r="H29">
            <v>5</v>
          </cell>
          <cell r="I29">
            <v>196.6</v>
          </cell>
          <cell r="J29">
            <v>1</v>
          </cell>
          <cell r="K29">
            <v>18</v>
          </cell>
          <cell r="L29">
            <v>11</v>
          </cell>
          <cell r="M29">
            <v>191</v>
          </cell>
          <cell r="N29">
            <v>6</v>
          </cell>
          <cell r="O29">
            <v>168</v>
          </cell>
          <cell r="P29">
            <v>55</v>
          </cell>
          <cell r="Q29">
            <v>573.6</v>
          </cell>
          <cell r="R29">
            <v>-13</v>
          </cell>
          <cell r="S29" t="str">
            <v>保底</v>
          </cell>
          <cell r="T29">
            <v>22.944</v>
          </cell>
        </row>
        <row r="30">
          <cell r="B30">
            <v>339</v>
          </cell>
          <cell r="C30" t="str">
            <v>金牛区沙河源药店</v>
          </cell>
          <cell r="D30" t="str">
            <v>西北片区</v>
          </cell>
          <cell r="E30">
            <v>25</v>
          </cell>
          <cell r="F30">
            <v>7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12.96</v>
          </cell>
          <cell r="L30">
            <v>2</v>
          </cell>
          <cell r="M30">
            <v>34</v>
          </cell>
          <cell r="N30">
            <v>1</v>
          </cell>
          <cell r="O30">
            <v>28</v>
          </cell>
          <cell r="P30">
            <v>11</v>
          </cell>
          <cell r="Q30">
            <v>74.96</v>
          </cell>
          <cell r="R30">
            <v>-14</v>
          </cell>
          <cell r="S30" t="str">
            <v>保底</v>
          </cell>
          <cell r="T30">
            <v>2.9984</v>
          </cell>
        </row>
        <row r="31">
          <cell r="B31">
            <v>311</v>
          </cell>
          <cell r="C31" t="str">
            <v>金牛区蓉北商贸大道药店</v>
          </cell>
          <cell r="D31" t="str">
            <v>西北片区</v>
          </cell>
          <cell r="E31">
            <v>20</v>
          </cell>
          <cell r="F31">
            <v>1</v>
          </cell>
          <cell r="G31">
            <v>2</v>
          </cell>
          <cell r="H31">
            <v>4</v>
          </cell>
          <cell r="I31">
            <v>159.2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</v>
          </cell>
          <cell r="O31">
            <v>38.8</v>
          </cell>
          <cell r="P31">
            <v>9</v>
          </cell>
          <cell r="Q31">
            <v>198</v>
          </cell>
          <cell r="R31">
            <v>-11</v>
          </cell>
          <cell r="S31" t="str">
            <v>保底</v>
          </cell>
          <cell r="T31">
            <v>7.92</v>
          </cell>
        </row>
        <row r="32">
          <cell r="B32">
            <v>106066</v>
          </cell>
          <cell r="C32" t="str">
            <v>梨花街店</v>
          </cell>
          <cell r="D32" t="str">
            <v>旗舰片区</v>
          </cell>
          <cell r="E32">
            <v>64</v>
          </cell>
          <cell r="F32">
            <v>3</v>
          </cell>
          <cell r="G32">
            <v>21</v>
          </cell>
          <cell r="H32">
            <v>15</v>
          </cell>
          <cell r="I32">
            <v>568.8</v>
          </cell>
          <cell r="J32">
            <v>3</v>
          </cell>
          <cell r="K32">
            <v>49.17</v>
          </cell>
          <cell r="L32">
            <v>15</v>
          </cell>
          <cell r="M32">
            <v>243.75</v>
          </cell>
          <cell r="N32">
            <v>0</v>
          </cell>
          <cell r="O32">
            <v>0</v>
          </cell>
          <cell r="P32">
            <v>57</v>
          </cell>
          <cell r="Q32">
            <v>861.72</v>
          </cell>
          <cell r="R32">
            <v>-7</v>
          </cell>
          <cell r="S32" t="str">
            <v>保底</v>
          </cell>
          <cell r="T32">
            <v>34.4688</v>
          </cell>
        </row>
        <row r="33">
          <cell r="B33">
            <v>307</v>
          </cell>
          <cell r="C33" t="str">
            <v>锦江区东大街药店</v>
          </cell>
          <cell r="D33" t="str">
            <v>旗舰片区</v>
          </cell>
          <cell r="E33">
            <v>189</v>
          </cell>
          <cell r="F33">
            <v>31</v>
          </cell>
          <cell r="G33">
            <v>44</v>
          </cell>
          <cell r="H33">
            <v>27</v>
          </cell>
          <cell r="I33">
            <v>990.87</v>
          </cell>
          <cell r="J33">
            <v>4</v>
          </cell>
          <cell r="K33">
            <v>69.6</v>
          </cell>
          <cell r="L33">
            <v>28</v>
          </cell>
          <cell r="M33">
            <v>477.12</v>
          </cell>
          <cell r="N33">
            <v>14</v>
          </cell>
          <cell r="O33">
            <v>385.35</v>
          </cell>
          <cell r="P33">
            <v>148</v>
          </cell>
          <cell r="Q33">
            <v>1922.94</v>
          </cell>
          <cell r="R33">
            <v>-41</v>
          </cell>
          <cell r="S33" t="str">
            <v>保底</v>
          </cell>
          <cell r="T33">
            <v>76.9176</v>
          </cell>
        </row>
        <row r="34">
          <cell r="B34">
            <v>106568</v>
          </cell>
          <cell r="C34" t="str">
            <v>四川太极高新区中和公济桥路药店</v>
          </cell>
          <cell r="D34" t="str">
            <v>东南片区</v>
          </cell>
          <cell r="E34">
            <v>20</v>
          </cell>
          <cell r="F34">
            <v>5</v>
          </cell>
          <cell r="G34">
            <v>1</v>
          </cell>
          <cell r="H34">
            <v>0</v>
          </cell>
          <cell r="I34">
            <v>0</v>
          </cell>
          <cell r="J34">
            <v>3</v>
          </cell>
          <cell r="K34">
            <v>54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9</v>
          </cell>
          <cell r="Q34">
            <v>54</v>
          </cell>
          <cell r="R34">
            <v>-11</v>
          </cell>
          <cell r="S34" t="str">
            <v>保底</v>
          </cell>
          <cell r="T34">
            <v>2.16</v>
          </cell>
        </row>
        <row r="35">
          <cell r="B35">
            <v>106485</v>
          </cell>
          <cell r="C35" t="str">
            <v>四川太极成都高新区元华二巷药店</v>
          </cell>
          <cell r="D35" t="str">
            <v>东南片区</v>
          </cell>
          <cell r="E35">
            <v>15</v>
          </cell>
          <cell r="F35">
            <v>2</v>
          </cell>
          <cell r="G35">
            <v>1</v>
          </cell>
          <cell r="H35">
            <v>1</v>
          </cell>
          <cell r="I35">
            <v>39.8</v>
          </cell>
          <cell r="J35">
            <v>0</v>
          </cell>
          <cell r="K35">
            <v>0</v>
          </cell>
          <cell r="L35">
            <v>2</v>
          </cell>
          <cell r="M35">
            <v>34</v>
          </cell>
          <cell r="N35">
            <v>2</v>
          </cell>
          <cell r="O35">
            <v>42</v>
          </cell>
          <cell r="P35">
            <v>8</v>
          </cell>
          <cell r="Q35">
            <v>115.8</v>
          </cell>
          <cell r="R35">
            <v>-7</v>
          </cell>
          <cell r="S35" t="str">
            <v>保底</v>
          </cell>
          <cell r="T35">
            <v>4.632</v>
          </cell>
        </row>
        <row r="36">
          <cell r="B36">
            <v>105910</v>
          </cell>
          <cell r="C36" t="str">
            <v>四川太极高新区紫薇东路药店</v>
          </cell>
          <cell r="D36" t="str">
            <v>东南片区</v>
          </cell>
          <cell r="E36">
            <v>15</v>
          </cell>
          <cell r="F36">
            <v>3</v>
          </cell>
          <cell r="G36">
            <v>2</v>
          </cell>
          <cell r="H36">
            <v>2</v>
          </cell>
          <cell r="I36">
            <v>66.3</v>
          </cell>
          <cell r="J36">
            <v>1</v>
          </cell>
          <cell r="K36">
            <v>18</v>
          </cell>
          <cell r="L36">
            <v>2</v>
          </cell>
          <cell r="M36">
            <v>36</v>
          </cell>
          <cell r="N36">
            <v>0</v>
          </cell>
          <cell r="O36">
            <v>0</v>
          </cell>
          <cell r="P36">
            <v>10</v>
          </cell>
          <cell r="Q36">
            <v>120.3</v>
          </cell>
          <cell r="R36">
            <v>-5</v>
          </cell>
          <cell r="S36" t="str">
            <v>保底</v>
          </cell>
          <cell r="T36">
            <v>4.812</v>
          </cell>
        </row>
        <row r="37">
          <cell r="B37">
            <v>105751</v>
          </cell>
          <cell r="C37" t="str">
            <v>高新区新下街药店</v>
          </cell>
          <cell r="D37" t="str">
            <v>东南片区</v>
          </cell>
          <cell r="E37">
            <v>31</v>
          </cell>
          <cell r="F37">
            <v>7</v>
          </cell>
          <cell r="G37">
            <v>0</v>
          </cell>
          <cell r="H37">
            <v>8</v>
          </cell>
          <cell r="I37">
            <v>278.55</v>
          </cell>
          <cell r="J37">
            <v>3</v>
          </cell>
          <cell r="K37">
            <v>35</v>
          </cell>
          <cell r="L37">
            <v>5</v>
          </cell>
          <cell r="M37">
            <v>74.8</v>
          </cell>
          <cell r="N37">
            <v>5</v>
          </cell>
          <cell r="O37">
            <v>123.2</v>
          </cell>
          <cell r="P37">
            <v>28</v>
          </cell>
          <cell r="Q37">
            <v>511.55</v>
          </cell>
          <cell r="R37">
            <v>-3</v>
          </cell>
          <cell r="S37" t="str">
            <v>保底</v>
          </cell>
          <cell r="T37">
            <v>20.462</v>
          </cell>
        </row>
        <row r="38">
          <cell r="B38">
            <v>105396</v>
          </cell>
          <cell r="C38" t="str">
            <v>航中街</v>
          </cell>
          <cell r="D38" t="str">
            <v>东南片区</v>
          </cell>
          <cell r="E38">
            <v>15</v>
          </cell>
          <cell r="F38">
            <v>2</v>
          </cell>
          <cell r="G38">
            <v>0</v>
          </cell>
          <cell r="H38">
            <v>2</v>
          </cell>
          <cell r="I38">
            <v>78.8</v>
          </cell>
          <cell r="J38">
            <v>1</v>
          </cell>
          <cell r="K38">
            <v>18</v>
          </cell>
          <cell r="L38">
            <v>0</v>
          </cell>
          <cell r="M38">
            <v>0</v>
          </cell>
          <cell r="N38">
            <v>1</v>
          </cell>
          <cell r="O38">
            <v>29.8</v>
          </cell>
          <cell r="P38">
            <v>6</v>
          </cell>
          <cell r="Q38">
            <v>126.6</v>
          </cell>
          <cell r="R38">
            <v>-9</v>
          </cell>
          <cell r="S38" t="str">
            <v>保底</v>
          </cell>
          <cell r="T38">
            <v>5.064</v>
          </cell>
        </row>
        <row r="39">
          <cell r="B39">
            <v>104430</v>
          </cell>
          <cell r="C39" t="str">
            <v>中和大道</v>
          </cell>
          <cell r="D39" t="str">
            <v>东南片区</v>
          </cell>
          <cell r="E39">
            <v>24</v>
          </cell>
          <cell r="F39">
            <v>7</v>
          </cell>
          <cell r="G39">
            <v>11</v>
          </cell>
          <cell r="H39">
            <v>2</v>
          </cell>
          <cell r="I39">
            <v>66.3</v>
          </cell>
          <cell r="J39">
            <v>1</v>
          </cell>
          <cell r="K39">
            <v>18</v>
          </cell>
          <cell r="L39">
            <v>1</v>
          </cell>
          <cell r="M39">
            <v>17</v>
          </cell>
          <cell r="N39">
            <v>4</v>
          </cell>
          <cell r="O39">
            <v>99.4</v>
          </cell>
          <cell r="P39">
            <v>26</v>
          </cell>
          <cell r="Q39">
            <v>200.7</v>
          </cell>
          <cell r="R39">
            <v>2</v>
          </cell>
          <cell r="S39" t="str">
            <v>奖励6%</v>
          </cell>
          <cell r="T39">
            <v>12.042</v>
          </cell>
        </row>
        <row r="40">
          <cell r="B40">
            <v>103639</v>
          </cell>
          <cell r="C40" t="str">
            <v>金马河店</v>
          </cell>
          <cell r="D40" t="str">
            <v>东南片区</v>
          </cell>
          <cell r="E40">
            <v>38</v>
          </cell>
          <cell r="F40">
            <v>7</v>
          </cell>
          <cell r="G40">
            <v>0</v>
          </cell>
          <cell r="H40">
            <v>3</v>
          </cell>
          <cell r="I40">
            <v>112</v>
          </cell>
          <cell r="J40">
            <v>2</v>
          </cell>
          <cell r="K40">
            <v>36</v>
          </cell>
          <cell r="L40">
            <v>0</v>
          </cell>
          <cell r="M40">
            <v>0</v>
          </cell>
          <cell r="N40">
            <v>1</v>
          </cell>
          <cell r="O40">
            <v>29.8</v>
          </cell>
          <cell r="P40">
            <v>13</v>
          </cell>
          <cell r="Q40">
            <v>177.8</v>
          </cell>
          <cell r="R40">
            <v>-25</v>
          </cell>
          <cell r="S40" t="str">
            <v>保底</v>
          </cell>
          <cell r="T40">
            <v>7.112</v>
          </cell>
        </row>
        <row r="41">
          <cell r="B41">
            <v>753</v>
          </cell>
          <cell r="C41" t="str">
            <v>合欢树店</v>
          </cell>
          <cell r="D41" t="str">
            <v>东南片区</v>
          </cell>
          <cell r="E41">
            <v>15</v>
          </cell>
          <cell r="F41">
            <v>4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3</v>
          </cell>
          <cell r="M41">
            <v>41.41</v>
          </cell>
          <cell r="N41">
            <v>2</v>
          </cell>
          <cell r="O41">
            <v>51.8</v>
          </cell>
          <cell r="P41">
            <v>9</v>
          </cell>
          <cell r="Q41">
            <v>93.21</v>
          </cell>
          <cell r="R41">
            <v>-6</v>
          </cell>
          <cell r="S41" t="str">
            <v>保底</v>
          </cell>
          <cell r="T41">
            <v>3.7284</v>
          </cell>
        </row>
        <row r="42">
          <cell r="B42">
            <v>750</v>
          </cell>
          <cell r="C42" t="str">
            <v>成汉南路店</v>
          </cell>
          <cell r="D42" t="str">
            <v>东南片区</v>
          </cell>
          <cell r="E42">
            <v>145</v>
          </cell>
          <cell r="F42">
            <v>16</v>
          </cell>
          <cell r="G42">
            <v>31</v>
          </cell>
          <cell r="H42">
            <v>15</v>
          </cell>
          <cell r="I42">
            <v>548.1</v>
          </cell>
          <cell r="J42">
            <v>0</v>
          </cell>
          <cell r="K42">
            <v>0</v>
          </cell>
          <cell r="L42">
            <v>22</v>
          </cell>
          <cell r="M42">
            <v>382.45</v>
          </cell>
          <cell r="N42">
            <v>23</v>
          </cell>
          <cell r="O42">
            <v>627.8</v>
          </cell>
          <cell r="P42">
            <v>107</v>
          </cell>
          <cell r="Q42">
            <v>1558.35</v>
          </cell>
          <cell r="R42">
            <v>-38</v>
          </cell>
          <cell r="S42" t="str">
            <v>保底</v>
          </cell>
          <cell r="T42">
            <v>62.334</v>
          </cell>
        </row>
        <row r="43">
          <cell r="B43">
            <v>743</v>
          </cell>
          <cell r="C43" t="str">
            <v>成华区万宇路药店</v>
          </cell>
          <cell r="D43" t="str">
            <v>东南片区</v>
          </cell>
          <cell r="E43">
            <v>35</v>
          </cell>
          <cell r="F43">
            <v>3</v>
          </cell>
          <cell r="G43">
            <v>3</v>
          </cell>
          <cell r="H43">
            <v>2</v>
          </cell>
          <cell r="I43">
            <v>78.8</v>
          </cell>
          <cell r="J43">
            <v>0</v>
          </cell>
          <cell r="K43">
            <v>0</v>
          </cell>
          <cell r="L43">
            <v>6</v>
          </cell>
          <cell r="M43">
            <v>101.97</v>
          </cell>
          <cell r="N43">
            <v>7</v>
          </cell>
          <cell r="O43">
            <v>197.8</v>
          </cell>
          <cell r="P43">
            <v>21</v>
          </cell>
          <cell r="Q43">
            <v>378.57</v>
          </cell>
          <cell r="R43">
            <v>-14</v>
          </cell>
          <cell r="S43" t="str">
            <v>保底</v>
          </cell>
          <cell r="T43">
            <v>15.1428</v>
          </cell>
        </row>
        <row r="44">
          <cell r="B44">
            <v>740</v>
          </cell>
          <cell r="C44" t="str">
            <v>成华区华康路药店</v>
          </cell>
          <cell r="D44" t="str">
            <v>东南片区</v>
          </cell>
          <cell r="E44">
            <v>20</v>
          </cell>
          <cell r="F44">
            <v>14</v>
          </cell>
          <cell r="G44">
            <v>20</v>
          </cell>
          <cell r="H44">
            <v>3</v>
          </cell>
          <cell r="I44">
            <v>117</v>
          </cell>
          <cell r="J44">
            <v>0</v>
          </cell>
          <cell r="K44">
            <v>0</v>
          </cell>
          <cell r="L44">
            <v>1</v>
          </cell>
          <cell r="M44">
            <v>8.18</v>
          </cell>
          <cell r="N44">
            <v>3</v>
          </cell>
          <cell r="O44">
            <v>84</v>
          </cell>
          <cell r="P44">
            <v>41</v>
          </cell>
          <cell r="Q44">
            <v>209.18</v>
          </cell>
          <cell r="R44">
            <v>21</v>
          </cell>
          <cell r="S44" t="str">
            <v>奖励6%</v>
          </cell>
          <cell r="T44">
            <v>12.5508</v>
          </cell>
        </row>
        <row r="45">
          <cell r="B45">
            <v>737</v>
          </cell>
          <cell r="C45" t="str">
            <v>高新区大源三期药店</v>
          </cell>
          <cell r="D45" t="str">
            <v>东南片区</v>
          </cell>
          <cell r="E45">
            <v>45</v>
          </cell>
          <cell r="F45">
            <v>9</v>
          </cell>
          <cell r="G45">
            <v>1</v>
          </cell>
          <cell r="H45">
            <v>2</v>
          </cell>
          <cell r="I45">
            <v>79.6</v>
          </cell>
          <cell r="J45">
            <v>0</v>
          </cell>
          <cell r="K45">
            <v>0</v>
          </cell>
          <cell r="L45">
            <v>12</v>
          </cell>
          <cell r="M45">
            <v>209</v>
          </cell>
          <cell r="N45">
            <v>7</v>
          </cell>
          <cell r="O45">
            <v>201.4</v>
          </cell>
          <cell r="P45">
            <v>31</v>
          </cell>
          <cell r="Q45">
            <v>490</v>
          </cell>
          <cell r="R45">
            <v>-14</v>
          </cell>
          <cell r="S45" t="str">
            <v>保底</v>
          </cell>
          <cell r="T45">
            <v>19.6</v>
          </cell>
        </row>
        <row r="46">
          <cell r="B46">
            <v>733</v>
          </cell>
          <cell r="C46" t="str">
            <v>双流区东升街道三强西路药店</v>
          </cell>
          <cell r="D46" t="str">
            <v>东南片区</v>
          </cell>
          <cell r="E46">
            <v>42</v>
          </cell>
          <cell r="F46">
            <v>10</v>
          </cell>
          <cell r="G46">
            <v>15</v>
          </cell>
          <cell r="H46">
            <v>1</v>
          </cell>
          <cell r="I46">
            <v>39.8</v>
          </cell>
          <cell r="J46">
            <v>0</v>
          </cell>
          <cell r="K46">
            <v>0</v>
          </cell>
          <cell r="L46">
            <v>2</v>
          </cell>
          <cell r="M46">
            <v>34</v>
          </cell>
          <cell r="N46">
            <v>1</v>
          </cell>
          <cell r="O46">
            <v>28</v>
          </cell>
          <cell r="P46">
            <v>29</v>
          </cell>
          <cell r="Q46">
            <v>101.8</v>
          </cell>
          <cell r="R46">
            <v>-13</v>
          </cell>
          <cell r="S46" t="str">
            <v>保底</v>
          </cell>
          <cell r="T46">
            <v>4.072</v>
          </cell>
        </row>
        <row r="47">
          <cell r="B47">
            <v>724</v>
          </cell>
          <cell r="C47" t="str">
            <v>锦江区观音桥街药店</v>
          </cell>
          <cell r="D47" t="str">
            <v>东南片区</v>
          </cell>
          <cell r="E47">
            <v>45</v>
          </cell>
          <cell r="F47">
            <v>19</v>
          </cell>
          <cell r="G47">
            <v>1</v>
          </cell>
          <cell r="H47">
            <v>4</v>
          </cell>
          <cell r="I47">
            <v>127.6</v>
          </cell>
          <cell r="J47">
            <v>0</v>
          </cell>
          <cell r="K47">
            <v>0</v>
          </cell>
          <cell r="L47">
            <v>12</v>
          </cell>
          <cell r="M47">
            <v>193.25</v>
          </cell>
          <cell r="N47">
            <v>6</v>
          </cell>
          <cell r="O47">
            <v>154.6</v>
          </cell>
          <cell r="P47">
            <v>42</v>
          </cell>
          <cell r="Q47">
            <v>475.45</v>
          </cell>
          <cell r="R47">
            <v>-3</v>
          </cell>
          <cell r="S47" t="str">
            <v>保底</v>
          </cell>
          <cell r="T47">
            <v>19.018</v>
          </cell>
        </row>
        <row r="48">
          <cell r="B48">
            <v>712</v>
          </cell>
          <cell r="C48" t="str">
            <v>成华区华泰路药店</v>
          </cell>
          <cell r="D48" t="str">
            <v>东南片区</v>
          </cell>
          <cell r="E48">
            <v>59</v>
          </cell>
          <cell r="F48">
            <v>11</v>
          </cell>
          <cell r="G48">
            <v>1</v>
          </cell>
          <cell r="H48">
            <v>11</v>
          </cell>
          <cell r="I48">
            <v>424.75</v>
          </cell>
          <cell r="J48">
            <v>3</v>
          </cell>
          <cell r="K48">
            <v>48.09</v>
          </cell>
          <cell r="L48">
            <v>22</v>
          </cell>
          <cell r="M48">
            <v>360.74</v>
          </cell>
          <cell r="N48">
            <v>19</v>
          </cell>
          <cell r="O48">
            <v>524.8</v>
          </cell>
          <cell r="P48">
            <v>67</v>
          </cell>
          <cell r="Q48">
            <v>1358.38</v>
          </cell>
          <cell r="R48">
            <v>8</v>
          </cell>
          <cell r="S48" t="str">
            <v>奖励6%</v>
          </cell>
          <cell r="T48">
            <v>81.5028</v>
          </cell>
        </row>
        <row r="49">
          <cell r="B49">
            <v>707</v>
          </cell>
          <cell r="C49" t="str">
            <v>成华区万科路药店</v>
          </cell>
          <cell r="D49" t="str">
            <v>东南片区</v>
          </cell>
          <cell r="E49">
            <v>68</v>
          </cell>
          <cell r="F49">
            <v>19</v>
          </cell>
          <cell r="G49">
            <v>4</v>
          </cell>
          <cell r="H49">
            <v>5</v>
          </cell>
          <cell r="I49">
            <v>189.15</v>
          </cell>
          <cell r="J49">
            <v>2</v>
          </cell>
          <cell r="K49">
            <v>32.72</v>
          </cell>
          <cell r="L49">
            <v>4</v>
          </cell>
          <cell r="M49">
            <v>68</v>
          </cell>
          <cell r="N49">
            <v>14</v>
          </cell>
          <cell r="O49">
            <v>389.6</v>
          </cell>
          <cell r="P49">
            <v>48</v>
          </cell>
          <cell r="Q49">
            <v>679.47</v>
          </cell>
          <cell r="R49">
            <v>-20</v>
          </cell>
          <cell r="S49" t="str">
            <v>保底</v>
          </cell>
          <cell r="T49">
            <v>27.1788</v>
          </cell>
        </row>
        <row r="50">
          <cell r="B50">
            <v>598</v>
          </cell>
          <cell r="C50" t="str">
            <v>锦江区水杉街药店</v>
          </cell>
          <cell r="D50" t="str">
            <v>东南片区</v>
          </cell>
          <cell r="E50">
            <v>74</v>
          </cell>
          <cell r="F50">
            <v>12</v>
          </cell>
          <cell r="G50">
            <v>0</v>
          </cell>
          <cell r="H50">
            <v>3</v>
          </cell>
          <cell r="I50">
            <v>117.8</v>
          </cell>
          <cell r="J50">
            <v>3</v>
          </cell>
          <cell r="K50">
            <v>41.64</v>
          </cell>
          <cell r="L50">
            <v>9</v>
          </cell>
          <cell r="M50">
            <v>153</v>
          </cell>
          <cell r="N50">
            <v>15</v>
          </cell>
          <cell r="O50">
            <v>400.8</v>
          </cell>
          <cell r="P50">
            <v>42</v>
          </cell>
          <cell r="Q50">
            <v>713.24</v>
          </cell>
          <cell r="R50">
            <v>-32</v>
          </cell>
          <cell r="S50" t="str">
            <v>保底</v>
          </cell>
          <cell r="T50">
            <v>28.5296</v>
          </cell>
        </row>
        <row r="51">
          <cell r="B51">
            <v>573</v>
          </cell>
          <cell r="C51" t="str">
            <v>双流县西航港街道锦华路一段药店</v>
          </cell>
          <cell r="D51" t="str">
            <v>东南片区</v>
          </cell>
          <cell r="E51">
            <v>26</v>
          </cell>
          <cell r="F51">
            <v>7</v>
          </cell>
          <cell r="G51">
            <v>8</v>
          </cell>
          <cell r="H51">
            <v>3</v>
          </cell>
          <cell r="I51">
            <v>111.15</v>
          </cell>
          <cell r="J51">
            <v>0</v>
          </cell>
          <cell r="K51">
            <v>0</v>
          </cell>
          <cell r="L51">
            <v>7</v>
          </cell>
          <cell r="M51">
            <v>120</v>
          </cell>
          <cell r="N51">
            <v>3</v>
          </cell>
          <cell r="O51">
            <v>79.64</v>
          </cell>
          <cell r="P51">
            <v>28</v>
          </cell>
          <cell r="Q51">
            <v>310.79</v>
          </cell>
          <cell r="R51">
            <v>2</v>
          </cell>
          <cell r="S51" t="str">
            <v>奖励6%</v>
          </cell>
          <cell r="T51">
            <v>18.6474</v>
          </cell>
        </row>
        <row r="52">
          <cell r="B52">
            <v>571</v>
          </cell>
          <cell r="C52" t="str">
            <v>高新区民丰大道药店</v>
          </cell>
          <cell r="D52" t="str">
            <v>东南片区</v>
          </cell>
          <cell r="E52">
            <v>75</v>
          </cell>
          <cell r="F52">
            <v>15</v>
          </cell>
          <cell r="G52">
            <v>22</v>
          </cell>
          <cell r="H52">
            <v>8</v>
          </cell>
          <cell r="I52">
            <v>301.9</v>
          </cell>
          <cell r="J52">
            <v>1</v>
          </cell>
          <cell r="K52">
            <v>18</v>
          </cell>
          <cell r="L52">
            <v>3</v>
          </cell>
          <cell r="M52">
            <v>51</v>
          </cell>
          <cell r="N52">
            <v>12</v>
          </cell>
          <cell r="O52">
            <v>327</v>
          </cell>
          <cell r="P52">
            <v>61</v>
          </cell>
          <cell r="Q52">
            <v>697.9</v>
          </cell>
          <cell r="R52">
            <v>-14</v>
          </cell>
          <cell r="S52" t="str">
            <v>保底</v>
          </cell>
          <cell r="T52">
            <v>27.916</v>
          </cell>
        </row>
        <row r="53">
          <cell r="B53">
            <v>546</v>
          </cell>
          <cell r="C53" t="str">
            <v>锦江区榕声路药店</v>
          </cell>
          <cell r="D53" t="str">
            <v>东南片区</v>
          </cell>
          <cell r="E53">
            <v>45</v>
          </cell>
          <cell r="F53">
            <v>7</v>
          </cell>
          <cell r="G53">
            <v>14</v>
          </cell>
          <cell r="H53">
            <v>4</v>
          </cell>
          <cell r="I53">
            <v>148.8</v>
          </cell>
          <cell r="J53">
            <v>1</v>
          </cell>
          <cell r="K53">
            <v>18</v>
          </cell>
          <cell r="L53">
            <v>12</v>
          </cell>
          <cell r="M53">
            <v>207</v>
          </cell>
          <cell r="N53">
            <v>6</v>
          </cell>
          <cell r="O53">
            <v>163.8</v>
          </cell>
          <cell r="P53">
            <v>44</v>
          </cell>
          <cell r="Q53">
            <v>537.6</v>
          </cell>
          <cell r="R53">
            <v>-1</v>
          </cell>
          <cell r="S53" t="str">
            <v>保底</v>
          </cell>
          <cell r="T53">
            <v>21.504</v>
          </cell>
        </row>
        <row r="54">
          <cell r="B54">
            <v>545</v>
          </cell>
          <cell r="C54" t="str">
            <v>成华区龙潭寺西路药店</v>
          </cell>
          <cell r="D54" t="str">
            <v>东南片区</v>
          </cell>
          <cell r="E54">
            <v>15</v>
          </cell>
          <cell r="F54">
            <v>5</v>
          </cell>
          <cell r="G54">
            <v>2</v>
          </cell>
          <cell r="H54">
            <v>2</v>
          </cell>
          <cell r="I54">
            <v>78</v>
          </cell>
          <cell r="J54">
            <v>0</v>
          </cell>
          <cell r="K54">
            <v>0</v>
          </cell>
          <cell r="L54">
            <v>1</v>
          </cell>
          <cell r="M54">
            <v>17</v>
          </cell>
          <cell r="N54">
            <v>1</v>
          </cell>
          <cell r="O54">
            <v>28</v>
          </cell>
          <cell r="P54">
            <v>11</v>
          </cell>
          <cell r="Q54">
            <v>123</v>
          </cell>
          <cell r="R54">
            <v>-4</v>
          </cell>
          <cell r="S54" t="str">
            <v>保底</v>
          </cell>
          <cell r="T54">
            <v>4.92</v>
          </cell>
        </row>
        <row r="55">
          <cell r="B55">
            <v>399</v>
          </cell>
          <cell r="C55" t="str">
            <v>高新区天久北巷药店</v>
          </cell>
          <cell r="D55" t="str">
            <v>东南片区</v>
          </cell>
          <cell r="E55">
            <v>35</v>
          </cell>
          <cell r="F55">
            <v>2</v>
          </cell>
          <cell r="G55">
            <v>5</v>
          </cell>
          <cell r="H55">
            <v>2</v>
          </cell>
          <cell r="I55">
            <v>78.8</v>
          </cell>
          <cell r="J55">
            <v>1</v>
          </cell>
          <cell r="K55">
            <v>15.3</v>
          </cell>
          <cell r="L55">
            <v>6</v>
          </cell>
          <cell r="M55">
            <v>97</v>
          </cell>
          <cell r="N55">
            <v>9</v>
          </cell>
          <cell r="O55">
            <v>255.6</v>
          </cell>
          <cell r="P55">
            <v>25</v>
          </cell>
          <cell r="Q55">
            <v>446.7</v>
          </cell>
          <cell r="R55">
            <v>-10</v>
          </cell>
          <cell r="S55" t="str">
            <v>保底</v>
          </cell>
          <cell r="T55">
            <v>17.868</v>
          </cell>
        </row>
        <row r="56">
          <cell r="B56">
            <v>387</v>
          </cell>
          <cell r="C56" t="str">
            <v>高新区新乐中街药店</v>
          </cell>
          <cell r="D56" t="str">
            <v>东南片区</v>
          </cell>
          <cell r="E56">
            <v>45</v>
          </cell>
          <cell r="F56">
            <v>12</v>
          </cell>
          <cell r="G56">
            <v>0</v>
          </cell>
          <cell r="H56">
            <v>3</v>
          </cell>
          <cell r="I56">
            <v>117</v>
          </cell>
          <cell r="J56">
            <v>0</v>
          </cell>
          <cell r="K56">
            <v>0</v>
          </cell>
          <cell r="L56">
            <v>1</v>
          </cell>
          <cell r="M56">
            <v>17</v>
          </cell>
          <cell r="N56">
            <v>11</v>
          </cell>
          <cell r="O56">
            <v>297.2</v>
          </cell>
          <cell r="P56">
            <v>27</v>
          </cell>
          <cell r="Q56">
            <v>431.2</v>
          </cell>
          <cell r="R56">
            <v>-18</v>
          </cell>
          <cell r="S56" t="str">
            <v>保底</v>
          </cell>
          <cell r="T56">
            <v>17.248</v>
          </cell>
        </row>
        <row r="57">
          <cell r="B57">
            <v>377</v>
          </cell>
          <cell r="C57" t="str">
            <v>高新区新园大道药店</v>
          </cell>
          <cell r="D57" t="str">
            <v>东南片区</v>
          </cell>
          <cell r="E57">
            <v>45</v>
          </cell>
          <cell r="F57">
            <v>8</v>
          </cell>
          <cell r="G57">
            <v>7</v>
          </cell>
          <cell r="H57">
            <v>2</v>
          </cell>
          <cell r="I57">
            <v>78</v>
          </cell>
          <cell r="J57">
            <v>1</v>
          </cell>
          <cell r="K57">
            <v>18</v>
          </cell>
          <cell r="L57">
            <v>8</v>
          </cell>
          <cell r="M57">
            <v>129.05</v>
          </cell>
          <cell r="N57">
            <v>5</v>
          </cell>
          <cell r="O57">
            <v>141.8</v>
          </cell>
          <cell r="P57">
            <v>31</v>
          </cell>
          <cell r="Q57">
            <v>366.85</v>
          </cell>
          <cell r="R57">
            <v>-14</v>
          </cell>
          <cell r="S57" t="str">
            <v>保底</v>
          </cell>
          <cell r="T57">
            <v>14.674</v>
          </cell>
        </row>
        <row r="58">
          <cell r="B58">
            <v>107829</v>
          </cell>
          <cell r="C58" t="str">
            <v>解放路</v>
          </cell>
          <cell r="D58" t="str">
            <v>城中片区</v>
          </cell>
          <cell r="E58">
            <v>15</v>
          </cell>
          <cell r="F58">
            <v>3</v>
          </cell>
          <cell r="G58">
            <v>1</v>
          </cell>
          <cell r="H58">
            <v>0</v>
          </cell>
          <cell r="I58">
            <v>0</v>
          </cell>
          <cell r="J58">
            <v>3</v>
          </cell>
          <cell r="K58">
            <v>45</v>
          </cell>
          <cell r="L58">
            <v>0</v>
          </cell>
          <cell r="M58">
            <v>0</v>
          </cell>
          <cell r="N58">
            <v>3</v>
          </cell>
          <cell r="O58">
            <v>65.48</v>
          </cell>
          <cell r="P58">
            <v>10</v>
          </cell>
          <cell r="Q58">
            <v>110.48</v>
          </cell>
          <cell r="R58">
            <v>-5</v>
          </cell>
          <cell r="S58" t="str">
            <v>保底</v>
          </cell>
          <cell r="T58">
            <v>4.4192</v>
          </cell>
        </row>
        <row r="59">
          <cell r="B59">
            <v>102935</v>
          </cell>
          <cell r="C59" t="str">
            <v>童子街店</v>
          </cell>
          <cell r="D59" t="str">
            <v>城中片区</v>
          </cell>
          <cell r="E59">
            <v>36</v>
          </cell>
          <cell r="F59">
            <v>7</v>
          </cell>
          <cell r="G59">
            <v>8</v>
          </cell>
          <cell r="H59">
            <v>2</v>
          </cell>
          <cell r="I59">
            <v>78.8</v>
          </cell>
          <cell r="J59">
            <v>3</v>
          </cell>
          <cell r="K59">
            <v>51.3</v>
          </cell>
          <cell r="L59">
            <v>1</v>
          </cell>
          <cell r="M59">
            <v>18</v>
          </cell>
          <cell r="N59">
            <v>5</v>
          </cell>
          <cell r="O59">
            <v>131</v>
          </cell>
          <cell r="P59">
            <v>26</v>
          </cell>
          <cell r="Q59">
            <v>279.1</v>
          </cell>
          <cell r="R59">
            <v>-10</v>
          </cell>
          <cell r="S59" t="str">
            <v>保底</v>
          </cell>
          <cell r="T59">
            <v>11.164</v>
          </cell>
        </row>
        <row r="60">
          <cell r="B60">
            <v>102479</v>
          </cell>
          <cell r="C60" t="str">
            <v>劼人路店</v>
          </cell>
          <cell r="D60" t="str">
            <v>城中片区</v>
          </cell>
          <cell r="E60">
            <v>35</v>
          </cell>
          <cell r="F60">
            <v>11</v>
          </cell>
          <cell r="G60">
            <v>3</v>
          </cell>
          <cell r="H60">
            <v>4</v>
          </cell>
          <cell r="I60">
            <v>156</v>
          </cell>
          <cell r="J60">
            <v>1</v>
          </cell>
          <cell r="K60">
            <v>15.3</v>
          </cell>
          <cell r="L60">
            <v>10</v>
          </cell>
          <cell r="M60">
            <v>151.19</v>
          </cell>
          <cell r="N60">
            <v>8</v>
          </cell>
          <cell r="O60">
            <v>207.2</v>
          </cell>
          <cell r="P60">
            <v>37</v>
          </cell>
          <cell r="Q60">
            <v>529.69</v>
          </cell>
          <cell r="R60">
            <v>2</v>
          </cell>
          <cell r="S60" t="str">
            <v>奖励6%</v>
          </cell>
          <cell r="T60">
            <v>31.7814</v>
          </cell>
        </row>
        <row r="61">
          <cell r="B61">
            <v>102478</v>
          </cell>
          <cell r="C61" t="str">
            <v>静明路店</v>
          </cell>
          <cell r="D61" t="str">
            <v>城中片区</v>
          </cell>
          <cell r="E61">
            <v>15</v>
          </cell>
          <cell r="F61">
            <v>8</v>
          </cell>
          <cell r="G61">
            <v>6</v>
          </cell>
          <cell r="H61">
            <v>3</v>
          </cell>
          <cell r="I61">
            <v>117</v>
          </cell>
          <cell r="J61">
            <v>1</v>
          </cell>
          <cell r="K61">
            <v>15.3</v>
          </cell>
          <cell r="L61">
            <v>2</v>
          </cell>
          <cell r="M61">
            <v>28.9</v>
          </cell>
          <cell r="N61">
            <v>3</v>
          </cell>
          <cell r="O61">
            <v>71.4</v>
          </cell>
          <cell r="P61">
            <v>23</v>
          </cell>
          <cell r="Q61">
            <v>232.6</v>
          </cell>
          <cell r="R61">
            <v>8</v>
          </cell>
          <cell r="S61" t="str">
            <v>奖励6%</v>
          </cell>
          <cell r="T61">
            <v>13.956</v>
          </cell>
        </row>
        <row r="62">
          <cell r="B62">
            <v>747</v>
          </cell>
          <cell r="C62" t="str">
            <v>郫县一环路东南段店</v>
          </cell>
          <cell r="D62" t="str">
            <v>城中片区</v>
          </cell>
          <cell r="E62">
            <v>45</v>
          </cell>
          <cell r="F62">
            <v>3</v>
          </cell>
          <cell r="G62">
            <v>1</v>
          </cell>
          <cell r="H62">
            <v>5</v>
          </cell>
          <cell r="I62">
            <v>175.94</v>
          </cell>
          <cell r="J62">
            <v>0</v>
          </cell>
          <cell r="K62">
            <v>0</v>
          </cell>
          <cell r="L62">
            <v>2</v>
          </cell>
          <cell r="M62">
            <v>24.85</v>
          </cell>
          <cell r="N62">
            <v>3</v>
          </cell>
          <cell r="O62">
            <v>84</v>
          </cell>
          <cell r="P62">
            <v>14</v>
          </cell>
          <cell r="Q62">
            <v>284.79</v>
          </cell>
          <cell r="R62">
            <v>-31</v>
          </cell>
          <cell r="S62" t="str">
            <v>保底</v>
          </cell>
          <cell r="T62">
            <v>11.3916</v>
          </cell>
        </row>
        <row r="63">
          <cell r="B63">
            <v>744</v>
          </cell>
          <cell r="C63" t="str">
            <v>武侯区科华街药店</v>
          </cell>
          <cell r="D63" t="str">
            <v>城中片区</v>
          </cell>
          <cell r="E63">
            <v>48</v>
          </cell>
          <cell r="F63">
            <v>20</v>
          </cell>
          <cell r="G63">
            <v>16</v>
          </cell>
          <cell r="H63">
            <v>3</v>
          </cell>
          <cell r="I63">
            <v>116.8</v>
          </cell>
          <cell r="J63">
            <v>8</v>
          </cell>
          <cell r="K63">
            <v>144</v>
          </cell>
          <cell r="L63">
            <v>15</v>
          </cell>
          <cell r="M63">
            <v>215.73</v>
          </cell>
          <cell r="N63">
            <v>7</v>
          </cell>
          <cell r="O63">
            <v>188.84</v>
          </cell>
          <cell r="P63">
            <v>69</v>
          </cell>
          <cell r="Q63">
            <v>665.37</v>
          </cell>
          <cell r="R63">
            <v>21</v>
          </cell>
          <cell r="S63" t="str">
            <v>奖励6%</v>
          </cell>
          <cell r="T63">
            <v>39.9222</v>
          </cell>
        </row>
        <row r="64">
          <cell r="B64">
            <v>742</v>
          </cell>
          <cell r="C64" t="str">
            <v>锦江区庆云南街药店</v>
          </cell>
          <cell r="D64" t="str">
            <v>城中片区</v>
          </cell>
          <cell r="E64">
            <v>54</v>
          </cell>
          <cell r="F64">
            <v>10</v>
          </cell>
          <cell r="G64">
            <v>6</v>
          </cell>
          <cell r="H64">
            <v>8</v>
          </cell>
          <cell r="I64">
            <v>304.3</v>
          </cell>
          <cell r="J64">
            <v>1</v>
          </cell>
          <cell r="K64">
            <v>18</v>
          </cell>
          <cell r="L64">
            <v>4</v>
          </cell>
          <cell r="M64">
            <v>72</v>
          </cell>
          <cell r="N64">
            <v>6</v>
          </cell>
          <cell r="O64">
            <v>177</v>
          </cell>
          <cell r="P64">
            <v>35</v>
          </cell>
          <cell r="Q64">
            <v>571.3</v>
          </cell>
          <cell r="R64">
            <v>-19</v>
          </cell>
          <cell r="S64" t="str">
            <v>保底</v>
          </cell>
          <cell r="T64">
            <v>22.852</v>
          </cell>
        </row>
        <row r="65">
          <cell r="B65">
            <v>741</v>
          </cell>
          <cell r="C65" t="str">
            <v>成华区新怡路药店</v>
          </cell>
          <cell r="D65" t="str">
            <v>城中片区</v>
          </cell>
          <cell r="E65">
            <v>15</v>
          </cell>
          <cell r="F65">
            <v>1</v>
          </cell>
          <cell r="G65">
            <v>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14.45</v>
          </cell>
          <cell r="N65">
            <v>5</v>
          </cell>
          <cell r="O65">
            <v>137.6</v>
          </cell>
          <cell r="P65">
            <v>12</v>
          </cell>
          <cell r="Q65">
            <v>152.05</v>
          </cell>
          <cell r="R65">
            <v>-3</v>
          </cell>
          <cell r="S65" t="str">
            <v>保底</v>
          </cell>
          <cell r="T65">
            <v>6.082</v>
          </cell>
        </row>
        <row r="66">
          <cell r="B66">
            <v>723</v>
          </cell>
          <cell r="C66" t="str">
            <v>锦江区柳翠路药店</v>
          </cell>
          <cell r="D66" t="str">
            <v>城中片区</v>
          </cell>
          <cell r="E66">
            <v>25</v>
          </cell>
          <cell r="F66">
            <v>5</v>
          </cell>
          <cell r="G66">
            <v>4</v>
          </cell>
          <cell r="H66">
            <v>4</v>
          </cell>
          <cell r="I66">
            <v>157.6</v>
          </cell>
          <cell r="J66">
            <v>0</v>
          </cell>
          <cell r="K66">
            <v>0</v>
          </cell>
          <cell r="L66">
            <v>2</v>
          </cell>
          <cell r="M66">
            <v>28</v>
          </cell>
          <cell r="N66">
            <v>5</v>
          </cell>
          <cell r="O66">
            <v>140</v>
          </cell>
          <cell r="P66">
            <v>20</v>
          </cell>
          <cell r="Q66">
            <v>325.6</v>
          </cell>
          <cell r="R66">
            <v>-5</v>
          </cell>
          <cell r="S66" t="str">
            <v>保底</v>
          </cell>
          <cell r="T66">
            <v>13.024</v>
          </cell>
        </row>
        <row r="67">
          <cell r="B67">
            <v>718</v>
          </cell>
          <cell r="C67" t="str">
            <v>金牛区龙泉驿生路药店</v>
          </cell>
          <cell r="D67" t="str">
            <v>城中片区</v>
          </cell>
          <cell r="E67">
            <v>15</v>
          </cell>
          <cell r="F67">
            <v>0</v>
          </cell>
          <cell r="G67">
            <v>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18</v>
          </cell>
          <cell r="N67">
            <v>4</v>
          </cell>
          <cell r="O67">
            <v>103.28</v>
          </cell>
          <cell r="P67">
            <v>11</v>
          </cell>
          <cell r="Q67">
            <v>121.28</v>
          </cell>
          <cell r="R67">
            <v>-4</v>
          </cell>
          <cell r="S67" t="str">
            <v>保底</v>
          </cell>
          <cell r="T67">
            <v>4.8512</v>
          </cell>
        </row>
        <row r="68">
          <cell r="B68">
            <v>578</v>
          </cell>
          <cell r="C68" t="str">
            <v>成华区华油路药店</v>
          </cell>
          <cell r="D68" t="str">
            <v>城中片区</v>
          </cell>
          <cell r="E68">
            <v>65</v>
          </cell>
          <cell r="F68">
            <v>4</v>
          </cell>
          <cell r="G68">
            <v>13</v>
          </cell>
          <cell r="H68">
            <v>7</v>
          </cell>
          <cell r="I68">
            <v>273.8</v>
          </cell>
          <cell r="J68">
            <v>8</v>
          </cell>
          <cell r="K68">
            <v>144</v>
          </cell>
          <cell r="L68">
            <v>16</v>
          </cell>
          <cell r="M68">
            <v>275</v>
          </cell>
          <cell r="N68">
            <v>6</v>
          </cell>
          <cell r="O68">
            <v>169.8</v>
          </cell>
          <cell r="P68">
            <v>54</v>
          </cell>
          <cell r="Q68">
            <v>862.6</v>
          </cell>
          <cell r="R68">
            <v>-11</v>
          </cell>
          <cell r="S68" t="str">
            <v>保底</v>
          </cell>
          <cell r="T68">
            <v>34.504</v>
          </cell>
        </row>
        <row r="69">
          <cell r="B69">
            <v>572</v>
          </cell>
          <cell r="C69" t="str">
            <v>郫县郫筒镇东大街药店</v>
          </cell>
          <cell r="D69" t="str">
            <v>城中片区</v>
          </cell>
          <cell r="E69">
            <v>35</v>
          </cell>
          <cell r="F69">
            <v>12</v>
          </cell>
          <cell r="G69">
            <v>6</v>
          </cell>
          <cell r="H69">
            <v>5</v>
          </cell>
          <cell r="I69">
            <v>179.69</v>
          </cell>
          <cell r="J69">
            <v>1</v>
          </cell>
          <cell r="K69">
            <v>18</v>
          </cell>
          <cell r="L69">
            <v>4</v>
          </cell>
          <cell r="M69">
            <v>70</v>
          </cell>
          <cell r="N69">
            <v>5</v>
          </cell>
          <cell r="O69">
            <v>140</v>
          </cell>
          <cell r="P69">
            <v>33</v>
          </cell>
          <cell r="Q69">
            <v>407.69</v>
          </cell>
          <cell r="R69">
            <v>-2</v>
          </cell>
          <cell r="S69" t="str">
            <v>保底</v>
          </cell>
          <cell r="T69">
            <v>16.3076</v>
          </cell>
        </row>
        <row r="70">
          <cell r="B70">
            <v>517</v>
          </cell>
          <cell r="C70" t="str">
            <v>青羊区北东街药店</v>
          </cell>
          <cell r="D70" t="str">
            <v>城中片区</v>
          </cell>
          <cell r="E70">
            <v>58</v>
          </cell>
          <cell r="F70">
            <v>9</v>
          </cell>
          <cell r="G70">
            <v>6</v>
          </cell>
          <cell r="H70">
            <v>15</v>
          </cell>
          <cell r="I70">
            <v>585.55</v>
          </cell>
          <cell r="J70">
            <v>3</v>
          </cell>
          <cell r="K70">
            <v>54</v>
          </cell>
          <cell r="L70">
            <v>2</v>
          </cell>
          <cell r="M70">
            <v>25.96</v>
          </cell>
          <cell r="N70">
            <v>9</v>
          </cell>
          <cell r="O70">
            <v>247.2</v>
          </cell>
          <cell r="P70">
            <v>44</v>
          </cell>
          <cell r="Q70">
            <v>912.71</v>
          </cell>
          <cell r="R70">
            <v>-14</v>
          </cell>
          <cell r="S70" t="str">
            <v>保底</v>
          </cell>
          <cell r="T70">
            <v>36.5084</v>
          </cell>
        </row>
        <row r="71">
          <cell r="B71">
            <v>515</v>
          </cell>
          <cell r="C71" t="str">
            <v>成华区崔家店路药店</v>
          </cell>
          <cell r="D71" t="str">
            <v>城中片区</v>
          </cell>
          <cell r="E71">
            <v>40</v>
          </cell>
          <cell r="F71">
            <v>8</v>
          </cell>
          <cell r="G71">
            <v>12</v>
          </cell>
          <cell r="H71">
            <v>3</v>
          </cell>
          <cell r="I71">
            <v>117.8</v>
          </cell>
          <cell r="J71">
            <v>0</v>
          </cell>
          <cell r="K71">
            <v>0</v>
          </cell>
          <cell r="L71">
            <v>6</v>
          </cell>
          <cell r="M71">
            <v>100.22</v>
          </cell>
          <cell r="N71">
            <v>1</v>
          </cell>
          <cell r="O71">
            <v>29.8</v>
          </cell>
          <cell r="P71">
            <v>30</v>
          </cell>
          <cell r="Q71">
            <v>247.82</v>
          </cell>
          <cell r="R71">
            <v>-10</v>
          </cell>
          <cell r="S71" t="str">
            <v>保底</v>
          </cell>
          <cell r="T71">
            <v>9.9128</v>
          </cell>
        </row>
        <row r="72">
          <cell r="B72">
            <v>511</v>
          </cell>
          <cell r="C72" t="str">
            <v>成华区杉板桥南一路药店</v>
          </cell>
          <cell r="D72" t="str">
            <v>城中片区</v>
          </cell>
          <cell r="E72">
            <v>47</v>
          </cell>
          <cell r="F72">
            <v>18</v>
          </cell>
          <cell r="G72">
            <v>40</v>
          </cell>
          <cell r="H72">
            <v>6</v>
          </cell>
          <cell r="I72">
            <v>209.04</v>
          </cell>
          <cell r="J72">
            <v>1</v>
          </cell>
          <cell r="K72">
            <v>18</v>
          </cell>
          <cell r="L72">
            <v>7</v>
          </cell>
          <cell r="M72">
            <v>97.52</v>
          </cell>
          <cell r="N72">
            <v>9</v>
          </cell>
          <cell r="O72">
            <v>243.8</v>
          </cell>
          <cell r="P72">
            <v>81</v>
          </cell>
          <cell r="Q72">
            <v>568.36</v>
          </cell>
          <cell r="R72">
            <v>34</v>
          </cell>
          <cell r="S72" t="str">
            <v>奖励6%</v>
          </cell>
          <cell r="T72">
            <v>34.1016</v>
          </cell>
        </row>
        <row r="73">
          <cell r="B73">
            <v>391</v>
          </cell>
          <cell r="C73" t="str">
            <v>青羊区金丝街店</v>
          </cell>
          <cell r="D73" t="str">
            <v>城中片区</v>
          </cell>
          <cell r="E73">
            <v>50</v>
          </cell>
          <cell r="F73">
            <v>12</v>
          </cell>
          <cell r="G73">
            <v>2</v>
          </cell>
          <cell r="H73">
            <v>9</v>
          </cell>
          <cell r="I73">
            <v>352.6</v>
          </cell>
          <cell r="J73">
            <v>2</v>
          </cell>
          <cell r="K73">
            <v>36</v>
          </cell>
          <cell r="L73">
            <v>7</v>
          </cell>
          <cell r="M73">
            <v>119.45</v>
          </cell>
          <cell r="N73">
            <v>19</v>
          </cell>
          <cell r="O73">
            <v>536.2</v>
          </cell>
          <cell r="P73">
            <v>51</v>
          </cell>
          <cell r="Q73">
            <v>1044.25</v>
          </cell>
          <cell r="R73">
            <v>1</v>
          </cell>
          <cell r="S73" t="str">
            <v>奖励6%</v>
          </cell>
          <cell r="T73">
            <v>62.655</v>
          </cell>
        </row>
        <row r="74">
          <cell r="B74">
            <v>373</v>
          </cell>
          <cell r="C74" t="str">
            <v>锦江区通盈街药店</v>
          </cell>
          <cell r="D74" t="str">
            <v>城中片区</v>
          </cell>
          <cell r="E74">
            <v>61</v>
          </cell>
          <cell r="F74">
            <v>17</v>
          </cell>
          <cell r="G74">
            <v>26</v>
          </cell>
          <cell r="H74">
            <v>6</v>
          </cell>
          <cell r="I74">
            <v>234.8</v>
          </cell>
          <cell r="J74">
            <v>4</v>
          </cell>
          <cell r="K74">
            <v>42</v>
          </cell>
          <cell r="L74">
            <v>4</v>
          </cell>
          <cell r="M74">
            <v>68</v>
          </cell>
          <cell r="N74">
            <v>6</v>
          </cell>
          <cell r="O74">
            <v>171.6</v>
          </cell>
          <cell r="P74">
            <v>63</v>
          </cell>
          <cell r="Q74">
            <v>516.4</v>
          </cell>
          <cell r="R74">
            <v>2</v>
          </cell>
          <cell r="S74" t="str">
            <v>奖励6%</v>
          </cell>
          <cell r="T74">
            <v>30.984</v>
          </cell>
        </row>
        <row r="75">
          <cell r="B75">
            <v>355</v>
          </cell>
          <cell r="C75" t="str">
            <v>成华区双林路药店</v>
          </cell>
          <cell r="D75" t="str">
            <v>城中片区</v>
          </cell>
          <cell r="E75">
            <v>45</v>
          </cell>
          <cell r="F75">
            <v>4</v>
          </cell>
          <cell r="G75">
            <v>33</v>
          </cell>
          <cell r="H75">
            <v>2</v>
          </cell>
          <cell r="I75">
            <v>78</v>
          </cell>
          <cell r="J75">
            <v>0</v>
          </cell>
          <cell r="K75">
            <v>0</v>
          </cell>
          <cell r="L75">
            <v>3</v>
          </cell>
          <cell r="M75">
            <v>50.56</v>
          </cell>
          <cell r="N75">
            <v>7</v>
          </cell>
          <cell r="O75">
            <v>196</v>
          </cell>
          <cell r="P75">
            <v>49</v>
          </cell>
          <cell r="Q75">
            <v>324.56</v>
          </cell>
          <cell r="R75">
            <v>4</v>
          </cell>
          <cell r="S75" t="str">
            <v>奖励6%</v>
          </cell>
          <cell r="T75">
            <v>19.4736</v>
          </cell>
        </row>
        <row r="76">
          <cell r="B76">
            <v>349</v>
          </cell>
          <cell r="C76" t="str">
            <v>青羊区人民中路药店</v>
          </cell>
          <cell r="D76" t="str">
            <v>城中片区</v>
          </cell>
          <cell r="E76">
            <v>66</v>
          </cell>
          <cell r="F76">
            <v>5</v>
          </cell>
          <cell r="G76">
            <v>8</v>
          </cell>
          <cell r="H76">
            <v>10</v>
          </cell>
          <cell r="I76">
            <v>395.6</v>
          </cell>
          <cell r="J76">
            <v>2</v>
          </cell>
          <cell r="K76">
            <v>36</v>
          </cell>
          <cell r="L76">
            <v>7</v>
          </cell>
          <cell r="M76">
            <v>124</v>
          </cell>
          <cell r="N76">
            <v>4</v>
          </cell>
          <cell r="O76">
            <v>117.4</v>
          </cell>
          <cell r="P76">
            <v>36</v>
          </cell>
          <cell r="Q76">
            <v>673</v>
          </cell>
          <cell r="R76">
            <v>-30</v>
          </cell>
          <cell r="S76" t="str">
            <v>保底</v>
          </cell>
          <cell r="T76">
            <v>26.92</v>
          </cell>
        </row>
        <row r="77">
          <cell r="B77">
            <v>337</v>
          </cell>
          <cell r="C77" t="str">
            <v>武侯区浆洗街药店</v>
          </cell>
          <cell r="D77" t="str">
            <v>城中片区</v>
          </cell>
          <cell r="E77">
            <v>80</v>
          </cell>
          <cell r="F77">
            <v>11</v>
          </cell>
          <cell r="G77">
            <v>19</v>
          </cell>
          <cell r="H77">
            <v>23</v>
          </cell>
          <cell r="I77">
            <v>849.97</v>
          </cell>
          <cell r="J77">
            <v>4</v>
          </cell>
          <cell r="K77">
            <v>72</v>
          </cell>
          <cell r="L77">
            <v>13</v>
          </cell>
          <cell r="M77">
            <v>223</v>
          </cell>
          <cell r="N77">
            <v>6</v>
          </cell>
          <cell r="O77">
            <v>171.6</v>
          </cell>
          <cell r="P77">
            <v>76</v>
          </cell>
          <cell r="Q77">
            <v>1316.57</v>
          </cell>
          <cell r="R77">
            <v>-4</v>
          </cell>
          <cell r="S77" t="str">
            <v>保底</v>
          </cell>
          <cell r="T77">
            <v>52.6628</v>
          </cell>
        </row>
        <row r="78">
          <cell r="B78">
            <v>308</v>
          </cell>
          <cell r="C78" t="str">
            <v>青羊区红星路药店</v>
          </cell>
          <cell r="D78" t="str">
            <v>城中片区</v>
          </cell>
          <cell r="E78">
            <v>55</v>
          </cell>
          <cell r="F78">
            <v>5</v>
          </cell>
          <cell r="G78">
            <v>4</v>
          </cell>
          <cell r="H78">
            <v>7</v>
          </cell>
          <cell r="I78">
            <v>234.95</v>
          </cell>
          <cell r="J78">
            <v>0</v>
          </cell>
          <cell r="K78">
            <v>0</v>
          </cell>
          <cell r="L78">
            <v>4</v>
          </cell>
          <cell r="M78">
            <v>71</v>
          </cell>
          <cell r="N78">
            <v>10</v>
          </cell>
          <cell r="O78">
            <v>285.4</v>
          </cell>
          <cell r="P78">
            <v>30</v>
          </cell>
          <cell r="Q78">
            <v>591.35</v>
          </cell>
          <cell r="R78">
            <v>-25</v>
          </cell>
          <cell r="S78" t="str">
            <v>保底</v>
          </cell>
          <cell r="T78">
            <v>23.654</v>
          </cell>
        </row>
        <row r="79">
          <cell r="B79">
            <v>108656</v>
          </cell>
          <cell r="C79" t="str">
            <v>五津西路二店</v>
          </cell>
          <cell r="D79" t="str">
            <v>城郊一片：新津</v>
          </cell>
          <cell r="E79">
            <v>15</v>
          </cell>
          <cell r="F79">
            <v>0</v>
          </cell>
          <cell r="G79">
            <v>0</v>
          </cell>
          <cell r="H79">
            <v>1</v>
          </cell>
          <cell r="I79">
            <v>35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4</v>
          </cell>
          <cell r="O79">
            <v>119.2</v>
          </cell>
          <cell r="P79">
            <v>5</v>
          </cell>
          <cell r="Q79">
            <v>154.2</v>
          </cell>
          <cell r="R79">
            <v>-10</v>
          </cell>
          <cell r="S79" t="str">
            <v>保底</v>
          </cell>
          <cell r="T79">
            <v>6.168</v>
          </cell>
        </row>
        <row r="80">
          <cell r="B80">
            <v>102567</v>
          </cell>
          <cell r="C80" t="str">
            <v>新津武阳西路店</v>
          </cell>
          <cell r="D80" t="str">
            <v>城郊一片：新津</v>
          </cell>
          <cell r="E80">
            <v>22</v>
          </cell>
          <cell r="F80">
            <v>7</v>
          </cell>
          <cell r="G80">
            <v>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</v>
          </cell>
          <cell r="M80">
            <v>27.1</v>
          </cell>
          <cell r="N80">
            <v>0</v>
          </cell>
          <cell r="O80">
            <v>0</v>
          </cell>
          <cell r="P80">
            <v>12</v>
          </cell>
          <cell r="Q80">
            <v>27.1</v>
          </cell>
          <cell r="R80">
            <v>-10</v>
          </cell>
          <cell r="S80" t="str">
            <v>保底</v>
          </cell>
          <cell r="T80">
            <v>1.084</v>
          </cell>
        </row>
        <row r="81">
          <cell r="B81">
            <v>514</v>
          </cell>
          <cell r="C81" t="str">
            <v>新津县邓双镇飞雪路药店</v>
          </cell>
          <cell r="D81" t="str">
            <v>城郊一片：新津</v>
          </cell>
          <cell r="E81">
            <v>45</v>
          </cell>
          <cell r="F81">
            <v>33</v>
          </cell>
          <cell r="G81">
            <v>6</v>
          </cell>
          <cell r="H81">
            <v>1</v>
          </cell>
          <cell r="I81">
            <v>39</v>
          </cell>
          <cell r="J81">
            <v>0</v>
          </cell>
          <cell r="K81">
            <v>0</v>
          </cell>
          <cell r="L81">
            <v>2</v>
          </cell>
          <cell r="M81">
            <v>34</v>
          </cell>
          <cell r="N81">
            <v>3</v>
          </cell>
          <cell r="O81">
            <v>79.8</v>
          </cell>
          <cell r="P81">
            <v>45</v>
          </cell>
          <cell r="Q81">
            <v>152.8</v>
          </cell>
          <cell r="R81">
            <v>0</v>
          </cell>
          <cell r="S81" t="str">
            <v>奖励6%</v>
          </cell>
          <cell r="T81">
            <v>9.168</v>
          </cell>
        </row>
        <row r="82">
          <cell r="B82">
            <v>385</v>
          </cell>
          <cell r="C82" t="str">
            <v>新津县五津镇五津西路药店</v>
          </cell>
          <cell r="D82" t="str">
            <v>城郊一片：新津</v>
          </cell>
          <cell r="E82">
            <v>58</v>
          </cell>
          <cell r="F82">
            <v>11</v>
          </cell>
          <cell r="G82">
            <v>8</v>
          </cell>
          <cell r="H82">
            <v>4</v>
          </cell>
          <cell r="I82">
            <v>143.08</v>
          </cell>
          <cell r="J82">
            <v>0</v>
          </cell>
          <cell r="K82">
            <v>0</v>
          </cell>
          <cell r="L82">
            <v>7</v>
          </cell>
          <cell r="M82">
            <v>86</v>
          </cell>
          <cell r="N82">
            <v>2</v>
          </cell>
          <cell r="O82">
            <v>51.8</v>
          </cell>
          <cell r="P82">
            <v>32</v>
          </cell>
          <cell r="Q82">
            <v>280.88</v>
          </cell>
          <cell r="R82">
            <v>-26</v>
          </cell>
          <cell r="S82" t="str">
            <v>保底</v>
          </cell>
          <cell r="T82">
            <v>11.2352</v>
          </cell>
        </row>
        <row r="83">
          <cell r="B83">
            <v>371</v>
          </cell>
          <cell r="C83" t="str">
            <v>新津县兴义镇万兴路药店</v>
          </cell>
          <cell r="D83" t="str">
            <v>城郊一片：新津</v>
          </cell>
          <cell r="E83">
            <v>20</v>
          </cell>
          <cell r="F83">
            <v>5</v>
          </cell>
          <cell r="G83">
            <v>10</v>
          </cell>
          <cell r="H83">
            <v>1</v>
          </cell>
          <cell r="I83">
            <v>39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3</v>
          </cell>
          <cell r="O83">
            <v>79.8</v>
          </cell>
          <cell r="P83">
            <v>19</v>
          </cell>
          <cell r="Q83">
            <v>118.8</v>
          </cell>
          <cell r="R83">
            <v>-1</v>
          </cell>
          <cell r="S83" t="str">
            <v>保底</v>
          </cell>
          <cell r="T83">
            <v>4.752</v>
          </cell>
        </row>
        <row r="84">
          <cell r="B84">
            <v>102564</v>
          </cell>
          <cell r="C84" t="str">
            <v>邛崃翠荫街店</v>
          </cell>
          <cell r="D84" t="str">
            <v>城郊一片：邛崃</v>
          </cell>
          <cell r="E84">
            <v>22</v>
          </cell>
          <cell r="F84">
            <v>10</v>
          </cell>
          <cell r="G84">
            <v>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18</v>
          </cell>
          <cell r="N84">
            <v>2</v>
          </cell>
          <cell r="O84">
            <v>53.6</v>
          </cell>
          <cell r="P84">
            <v>15</v>
          </cell>
          <cell r="Q84">
            <v>71.6</v>
          </cell>
          <cell r="R84">
            <v>-7</v>
          </cell>
          <cell r="S84" t="str">
            <v>保底</v>
          </cell>
          <cell r="T84">
            <v>2.864</v>
          </cell>
        </row>
        <row r="85">
          <cell r="B85">
            <v>732</v>
          </cell>
          <cell r="C85" t="str">
            <v>邛崃市羊安镇永康大道药店</v>
          </cell>
          <cell r="D85" t="str">
            <v>城郊一片：邛崃</v>
          </cell>
          <cell r="E85">
            <v>25</v>
          </cell>
          <cell r="F85">
            <v>2</v>
          </cell>
          <cell r="G85">
            <v>2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3</v>
          </cell>
          <cell r="M85">
            <v>48.66</v>
          </cell>
          <cell r="N85">
            <v>7</v>
          </cell>
          <cell r="O85">
            <v>193.91</v>
          </cell>
          <cell r="P85">
            <v>14</v>
          </cell>
          <cell r="Q85">
            <v>242.57</v>
          </cell>
          <cell r="R85">
            <v>-11</v>
          </cell>
          <cell r="S85" t="str">
            <v>保底</v>
          </cell>
          <cell r="T85">
            <v>9.7028</v>
          </cell>
        </row>
        <row r="86">
          <cell r="B86">
            <v>721</v>
          </cell>
          <cell r="C86" t="str">
            <v>邛崃市临邛镇洪川小区药店</v>
          </cell>
          <cell r="D86" t="str">
            <v>城郊一片：邛崃</v>
          </cell>
          <cell r="E86">
            <v>35</v>
          </cell>
          <cell r="F86">
            <v>13</v>
          </cell>
          <cell r="G86">
            <v>5</v>
          </cell>
          <cell r="H86">
            <v>0</v>
          </cell>
          <cell r="I86">
            <v>0</v>
          </cell>
          <cell r="J86">
            <v>1</v>
          </cell>
          <cell r="K86">
            <v>18</v>
          </cell>
          <cell r="L86">
            <v>6</v>
          </cell>
          <cell r="M86">
            <v>100.45</v>
          </cell>
          <cell r="N86">
            <v>12</v>
          </cell>
          <cell r="O86">
            <v>331.8</v>
          </cell>
          <cell r="P86">
            <v>37</v>
          </cell>
          <cell r="Q86">
            <v>450.25</v>
          </cell>
          <cell r="R86">
            <v>2</v>
          </cell>
          <cell r="S86" t="str">
            <v>奖励6%</v>
          </cell>
          <cell r="T86">
            <v>27.015</v>
          </cell>
        </row>
        <row r="87">
          <cell r="B87">
            <v>591</v>
          </cell>
          <cell r="C87" t="str">
            <v>邛崃市临邛镇长安大道药店</v>
          </cell>
          <cell r="D87" t="str">
            <v>城郊一片：邛崃</v>
          </cell>
          <cell r="E87">
            <v>30</v>
          </cell>
          <cell r="F87">
            <v>11</v>
          </cell>
          <cell r="G87">
            <v>2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7</v>
          </cell>
          <cell r="M87">
            <v>122</v>
          </cell>
          <cell r="N87">
            <v>9</v>
          </cell>
          <cell r="O87">
            <v>241.09</v>
          </cell>
          <cell r="P87">
            <v>29</v>
          </cell>
          <cell r="Q87">
            <v>363.09</v>
          </cell>
          <cell r="R87">
            <v>-1</v>
          </cell>
          <cell r="S87" t="str">
            <v>保底</v>
          </cell>
          <cell r="T87">
            <v>14.5236</v>
          </cell>
        </row>
        <row r="88">
          <cell r="B88">
            <v>341</v>
          </cell>
          <cell r="C88" t="str">
            <v>邛崃市中心药店</v>
          </cell>
          <cell r="D88" t="str">
            <v>城郊一片：邛崃</v>
          </cell>
          <cell r="E88">
            <v>60</v>
          </cell>
          <cell r="F88">
            <v>4</v>
          </cell>
          <cell r="G88">
            <v>1</v>
          </cell>
          <cell r="H88">
            <v>6</v>
          </cell>
          <cell r="I88">
            <v>234.8</v>
          </cell>
          <cell r="J88">
            <v>1</v>
          </cell>
          <cell r="K88">
            <v>18</v>
          </cell>
          <cell r="L88">
            <v>5</v>
          </cell>
          <cell r="M88">
            <v>57</v>
          </cell>
          <cell r="N88">
            <v>5</v>
          </cell>
          <cell r="O88">
            <v>133.8</v>
          </cell>
          <cell r="P88">
            <v>22</v>
          </cell>
          <cell r="Q88">
            <v>443.6</v>
          </cell>
          <cell r="R88">
            <v>-38</v>
          </cell>
          <cell r="S88" t="str">
            <v>保底</v>
          </cell>
          <cell r="T88">
            <v>17.744</v>
          </cell>
        </row>
        <row r="89">
          <cell r="B89">
            <v>107728</v>
          </cell>
          <cell r="C89" t="str">
            <v>大邑北街</v>
          </cell>
          <cell r="D89" t="str">
            <v>城郊一片：大邑</v>
          </cell>
          <cell r="E89">
            <v>15</v>
          </cell>
          <cell r="F89">
            <v>0</v>
          </cell>
          <cell r="G89">
            <v>3</v>
          </cell>
          <cell r="H89">
            <v>3</v>
          </cell>
          <cell r="I89">
            <v>106.1</v>
          </cell>
          <cell r="J89">
            <v>1</v>
          </cell>
          <cell r="K89">
            <v>15.3</v>
          </cell>
          <cell r="L89">
            <v>3</v>
          </cell>
          <cell r="M89">
            <v>43.35</v>
          </cell>
          <cell r="N89">
            <v>3</v>
          </cell>
          <cell r="O89">
            <v>72.24</v>
          </cell>
          <cell r="P89">
            <v>13</v>
          </cell>
          <cell r="Q89">
            <v>236.99</v>
          </cell>
          <cell r="R89">
            <v>-2</v>
          </cell>
          <cell r="S89" t="str">
            <v>保底</v>
          </cell>
          <cell r="T89">
            <v>9.4796</v>
          </cell>
        </row>
        <row r="90">
          <cell r="B90">
            <v>748</v>
          </cell>
          <cell r="C90" t="str">
            <v>大邑东街店</v>
          </cell>
          <cell r="D90" t="str">
            <v>城郊一片：大邑</v>
          </cell>
          <cell r="E90">
            <v>34</v>
          </cell>
          <cell r="F90">
            <v>5</v>
          </cell>
          <cell r="G90">
            <v>13</v>
          </cell>
          <cell r="H90">
            <v>5</v>
          </cell>
          <cell r="I90">
            <v>163.6</v>
          </cell>
          <cell r="J90">
            <v>0</v>
          </cell>
          <cell r="K90">
            <v>0</v>
          </cell>
          <cell r="L90">
            <v>10</v>
          </cell>
          <cell r="M90">
            <v>154.12</v>
          </cell>
          <cell r="N90">
            <v>13</v>
          </cell>
          <cell r="O90">
            <v>369.4</v>
          </cell>
          <cell r="P90">
            <v>46</v>
          </cell>
          <cell r="Q90">
            <v>687.12</v>
          </cell>
          <cell r="R90">
            <v>12</v>
          </cell>
          <cell r="S90" t="str">
            <v>奖励6%</v>
          </cell>
          <cell r="T90">
            <v>41.2272</v>
          </cell>
        </row>
        <row r="91">
          <cell r="B91">
            <v>746</v>
          </cell>
          <cell r="C91" t="str">
            <v>大邑县晋原镇内蒙古桃源药店</v>
          </cell>
          <cell r="D91" t="str">
            <v>城郊一片：大邑</v>
          </cell>
          <cell r="E91">
            <v>48</v>
          </cell>
          <cell r="F91">
            <v>5</v>
          </cell>
          <cell r="G91">
            <v>12</v>
          </cell>
          <cell r="H91">
            <v>7</v>
          </cell>
          <cell r="I91">
            <v>267.95</v>
          </cell>
          <cell r="J91">
            <v>3</v>
          </cell>
          <cell r="K91">
            <v>50.5</v>
          </cell>
          <cell r="L91">
            <v>8</v>
          </cell>
          <cell r="M91">
            <v>138</v>
          </cell>
          <cell r="N91">
            <v>2</v>
          </cell>
          <cell r="O91">
            <v>56</v>
          </cell>
          <cell r="P91">
            <v>37</v>
          </cell>
          <cell r="Q91">
            <v>512.45</v>
          </cell>
          <cell r="R91">
            <v>-11</v>
          </cell>
          <cell r="S91" t="str">
            <v>保底</v>
          </cell>
          <cell r="T91">
            <v>20.498</v>
          </cell>
        </row>
        <row r="92">
          <cell r="B92">
            <v>720</v>
          </cell>
          <cell r="C92" t="str">
            <v>大邑县新场镇文昌街药店</v>
          </cell>
          <cell r="D92" t="str">
            <v>城郊一片：大邑</v>
          </cell>
          <cell r="E92">
            <v>46</v>
          </cell>
          <cell r="F92">
            <v>4</v>
          </cell>
          <cell r="G92">
            <v>5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5</v>
          </cell>
          <cell r="M92">
            <v>80.9</v>
          </cell>
          <cell r="N92">
            <v>3</v>
          </cell>
          <cell r="O92">
            <v>84</v>
          </cell>
          <cell r="P92">
            <v>17</v>
          </cell>
          <cell r="Q92">
            <v>164.9</v>
          </cell>
          <cell r="R92">
            <v>-29</v>
          </cell>
          <cell r="S92" t="str">
            <v>保底</v>
          </cell>
          <cell r="T92">
            <v>6.596</v>
          </cell>
        </row>
        <row r="93">
          <cell r="B93">
            <v>717</v>
          </cell>
          <cell r="C93" t="str">
            <v>大邑县晋原 通达东路五段药店</v>
          </cell>
          <cell r="D93" t="str">
            <v>城郊一片：大邑</v>
          </cell>
          <cell r="E93">
            <v>30</v>
          </cell>
          <cell r="F93">
            <v>11</v>
          </cell>
          <cell r="G93">
            <v>13</v>
          </cell>
          <cell r="H93">
            <v>3</v>
          </cell>
          <cell r="I93">
            <v>117</v>
          </cell>
          <cell r="J93">
            <v>2</v>
          </cell>
          <cell r="K93">
            <v>33</v>
          </cell>
          <cell r="L93">
            <v>0</v>
          </cell>
          <cell r="M93">
            <v>0</v>
          </cell>
          <cell r="N93">
            <v>1</v>
          </cell>
          <cell r="O93">
            <v>29.8</v>
          </cell>
          <cell r="P93">
            <v>30</v>
          </cell>
          <cell r="Q93">
            <v>179.8</v>
          </cell>
          <cell r="R93">
            <v>0</v>
          </cell>
          <cell r="S93" t="str">
            <v>奖励6%</v>
          </cell>
          <cell r="T93">
            <v>10.788</v>
          </cell>
        </row>
        <row r="94">
          <cell r="B94">
            <v>716</v>
          </cell>
          <cell r="C94" t="str">
            <v>大邑县沙渠镇利民街药店</v>
          </cell>
          <cell r="D94" t="str">
            <v>城郊一片：大邑</v>
          </cell>
          <cell r="E94">
            <v>89</v>
          </cell>
          <cell r="F94">
            <v>5</v>
          </cell>
          <cell r="G94">
            <v>30</v>
          </cell>
          <cell r="H94">
            <v>2</v>
          </cell>
          <cell r="I94">
            <v>78.8</v>
          </cell>
          <cell r="J94">
            <v>0</v>
          </cell>
          <cell r="K94">
            <v>0</v>
          </cell>
          <cell r="L94">
            <v>6</v>
          </cell>
          <cell r="M94">
            <v>104</v>
          </cell>
          <cell r="N94">
            <v>8</v>
          </cell>
          <cell r="O94">
            <v>219.8</v>
          </cell>
          <cell r="P94">
            <v>51</v>
          </cell>
          <cell r="Q94">
            <v>402.6</v>
          </cell>
          <cell r="R94">
            <v>-38</v>
          </cell>
          <cell r="S94" t="str">
            <v>保底</v>
          </cell>
          <cell r="T94">
            <v>16.104</v>
          </cell>
        </row>
        <row r="95">
          <cell r="B95">
            <v>594</v>
          </cell>
          <cell r="C95" t="str">
            <v>大邑县安仁镇千禧街药店</v>
          </cell>
          <cell r="D95" t="str">
            <v>城郊一片：大邑</v>
          </cell>
          <cell r="E95">
            <v>20</v>
          </cell>
          <cell r="F95">
            <v>4</v>
          </cell>
          <cell r="G95">
            <v>19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4</v>
          </cell>
          <cell r="M95">
            <v>70</v>
          </cell>
          <cell r="N95">
            <v>5</v>
          </cell>
          <cell r="O95">
            <v>135.2</v>
          </cell>
          <cell r="P95">
            <v>32</v>
          </cell>
          <cell r="Q95">
            <v>205.2</v>
          </cell>
          <cell r="R95">
            <v>12</v>
          </cell>
          <cell r="S95" t="str">
            <v>奖励6%</v>
          </cell>
          <cell r="T95">
            <v>12.312</v>
          </cell>
        </row>
        <row r="96">
          <cell r="B96">
            <v>549</v>
          </cell>
          <cell r="C96" t="str">
            <v>大邑县晋原镇东壕沟北段药店</v>
          </cell>
          <cell r="D96" t="str">
            <v>城郊一片：大邑</v>
          </cell>
          <cell r="E96">
            <v>44</v>
          </cell>
          <cell r="F96">
            <v>4</v>
          </cell>
          <cell r="G96">
            <v>10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  <cell r="O96">
            <v>57.8</v>
          </cell>
          <cell r="P96">
            <v>16</v>
          </cell>
          <cell r="Q96">
            <v>57.8</v>
          </cell>
          <cell r="R96">
            <v>-28</v>
          </cell>
          <cell r="S96" t="str">
            <v>保底</v>
          </cell>
          <cell r="T96">
            <v>2.312</v>
          </cell>
        </row>
        <row r="97">
          <cell r="B97">
            <v>539</v>
          </cell>
          <cell r="C97" t="str">
            <v>大邑县晋原镇子龙街药店</v>
          </cell>
          <cell r="D97" t="str">
            <v>城郊一片：大邑</v>
          </cell>
          <cell r="E97">
            <v>25</v>
          </cell>
          <cell r="F97">
            <v>2</v>
          </cell>
          <cell r="G97">
            <v>9</v>
          </cell>
          <cell r="H97">
            <v>1</v>
          </cell>
          <cell r="I97">
            <v>39</v>
          </cell>
          <cell r="J97">
            <v>0</v>
          </cell>
          <cell r="K97">
            <v>0</v>
          </cell>
          <cell r="L97">
            <v>3</v>
          </cell>
          <cell r="M97">
            <v>41.45</v>
          </cell>
          <cell r="N97">
            <v>4</v>
          </cell>
          <cell r="O97">
            <v>112</v>
          </cell>
          <cell r="P97">
            <v>19</v>
          </cell>
          <cell r="Q97">
            <v>192.45</v>
          </cell>
          <cell r="R97">
            <v>-6</v>
          </cell>
          <cell r="S97" t="str">
            <v>保底</v>
          </cell>
          <cell r="T97">
            <v>7.698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  <cell r="E98">
            <v>20</v>
          </cell>
          <cell r="F98">
            <v>3</v>
          </cell>
          <cell r="G98">
            <v>12</v>
          </cell>
          <cell r="H98">
            <v>1</v>
          </cell>
          <cell r="I98">
            <v>33.15</v>
          </cell>
          <cell r="J98">
            <v>1</v>
          </cell>
          <cell r="K98">
            <v>15.3</v>
          </cell>
          <cell r="L98">
            <v>3</v>
          </cell>
          <cell r="M98">
            <v>46.9</v>
          </cell>
          <cell r="N98">
            <v>0</v>
          </cell>
          <cell r="O98">
            <v>0</v>
          </cell>
          <cell r="P98">
            <v>20</v>
          </cell>
          <cell r="Q98">
            <v>95.35</v>
          </cell>
          <cell r="R98">
            <v>0</v>
          </cell>
          <cell r="S98" t="str">
            <v>奖励6%</v>
          </cell>
          <cell r="T98">
            <v>5.721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  <cell r="E99">
            <v>20</v>
          </cell>
          <cell r="F99">
            <v>2</v>
          </cell>
          <cell r="G99">
            <v>7</v>
          </cell>
          <cell r="H99">
            <v>2</v>
          </cell>
          <cell r="I99">
            <v>66.3</v>
          </cell>
          <cell r="J99">
            <v>7</v>
          </cell>
          <cell r="K99">
            <v>93.37</v>
          </cell>
          <cell r="L99">
            <v>4</v>
          </cell>
          <cell r="M99">
            <v>60.35</v>
          </cell>
          <cell r="N99">
            <v>4</v>
          </cell>
          <cell r="O99">
            <v>95.2</v>
          </cell>
          <cell r="P99">
            <v>26</v>
          </cell>
          <cell r="Q99">
            <v>315.22</v>
          </cell>
          <cell r="R99">
            <v>6</v>
          </cell>
          <cell r="S99" t="str">
            <v>奖励6%</v>
          </cell>
          <cell r="T99">
            <v>18.9132</v>
          </cell>
        </row>
        <row r="100">
          <cell r="B100">
            <v>104428</v>
          </cell>
          <cell r="C100" t="str">
            <v>崇州永康东路店</v>
          </cell>
          <cell r="D100" t="str">
            <v>城郊二片</v>
          </cell>
          <cell r="E100">
            <v>39</v>
          </cell>
          <cell r="F100">
            <v>4</v>
          </cell>
          <cell r="G100">
            <v>21</v>
          </cell>
          <cell r="H100">
            <v>3</v>
          </cell>
          <cell r="I100">
            <v>99.45</v>
          </cell>
          <cell r="J100">
            <v>2</v>
          </cell>
          <cell r="K100">
            <v>20.29</v>
          </cell>
          <cell r="L100">
            <v>4</v>
          </cell>
          <cell r="M100">
            <v>57.8</v>
          </cell>
          <cell r="N100">
            <v>8</v>
          </cell>
          <cell r="O100">
            <v>231.2</v>
          </cell>
          <cell r="P100">
            <v>42</v>
          </cell>
          <cell r="Q100">
            <v>408.74</v>
          </cell>
          <cell r="R100">
            <v>3</v>
          </cell>
          <cell r="S100" t="str">
            <v>奖励6%</v>
          </cell>
          <cell r="T100">
            <v>24.5244</v>
          </cell>
        </row>
        <row r="101">
          <cell r="B101">
            <v>101453</v>
          </cell>
          <cell r="C101" t="str">
            <v>江安路店</v>
          </cell>
          <cell r="D101" t="str">
            <v>城郊二片</v>
          </cell>
          <cell r="E101">
            <v>35</v>
          </cell>
          <cell r="F101">
            <v>6</v>
          </cell>
          <cell r="G101">
            <v>8</v>
          </cell>
          <cell r="H101">
            <v>3</v>
          </cell>
          <cell r="I101">
            <v>116.41</v>
          </cell>
          <cell r="J101">
            <v>5</v>
          </cell>
          <cell r="K101">
            <v>90</v>
          </cell>
          <cell r="L101">
            <v>4</v>
          </cell>
          <cell r="M101">
            <v>68</v>
          </cell>
          <cell r="N101">
            <v>9</v>
          </cell>
          <cell r="O101">
            <v>255.48</v>
          </cell>
          <cell r="P101">
            <v>35</v>
          </cell>
          <cell r="Q101">
            <v>529.89</v>
          </cell>
          <cell r="R101">
            <v>0</v>
          </cell>
          <cell r="S101" t="str">
            <v>奖励6%</v>
          </cell>
          <cell r="T101">
            <v>31.7934</v>
          </cell>
        </row>
        <row r="102">
          <cell r="B102">
            <v>754</v>
          </cell>
          <cell r="C102" t="str">
            <v>尚贤坊街药店</v>
          </cell>
          <cell r="D102" t="str">
            <v>城郊二片</v>
          </cell>
          <cell r="E102">
            <v>56</v>
          </cell>
          <cell r="F102">
            <v>10</v>
          </cell>
          <cell r="G102">
            <v>6</v>
          </cell>
          <cell r="H102">
            <v>14</v>
          </cell>
          <cell r="I102">
            <v>509.85</v>
          </cell>
          <cell r="J102">
            <v>4</v>
          </cell>
          <cell r="K102">
            <v>61.2</v>
          </cell>
          <cell r="L102">
            <v>7</v>
          </cell>
          <cell r="M102">
            <v>122.45</v>
          </cell>
          <cell r="N102">
            <v>4</v>
          </cell>
          <cell r="O102">
            <v>71.4</v>
          </cell>
          <cell r="P102">
            <v>45</v>
          </cell>
          <cell r="Q102">
            <v>764.9</v>
          </cell>
          <cell r="R102">
            <v>-11</v>
          </cell>
          <cell r="S102" t="str">
            <v>保底</v>
          </cell>
          <cell r="T102">
            <v>30.596</v>
          </cell>
        </row>
        <row r="103">
          <cell r="B103">
            <v>738</v>
          </cell>
          <cell r="C103" t="str">
            <v>都江堰市灌口镇蒲阳路药店</v>
          </cell>
          <cell r="D103" t="str">
            <v>城郊二片</v>
          </cell>
          <cell r="E103">
            <v>10</v>
          </cell>
          <cell r="F103">
            <v>5</v>
          </cell>
          <cell r="G103">
            <v>0</v>
          </cell>
          <cell r="H103">
            <v>3</v>
          </cell>
          <cell r="I103">
            <v>99</v>
          </cell>
          <cell r="J103">
            <v>0</v>
          </cell>
          <cell r="K103">
            <v>0</v>
          </cell>
          <cell r="L103">
            <v>5</v>
          </cell>
          <cell r="M103">
            <v>85</v>
          </cell>
          <cell r="N103">
            <v>2</v>
          </cell>
          <cell r="O103">
            <v>57.8</v>
          </cell>
          <cell r="P103">
            <v>15</v>
          </cell>
          <cell r="Q103">
            <v>241.8</v>
          </cell>
          <cell r="R103">
            <v>5</v>
          </cell>
          <cell r="S103" t="str">
            <v>奖励6%</v>
          </cell>
          <cell r="T103">
            <v>14.508</v>
          </cell>
        </row>
        <row r="104">
          <cell r="B104">
            <v>713</v>
          </cell>
          <cell r="C104" t="str">
            <v>都江堰市聚源镇联建房药店</v>
          </cell>
          <cell r="D104" t="str">
            <v>城郊二片</v>
          </cell>
          <cell r="E104">
            <v>25</v>
          </cell>
          <cell r="F104">
            <v>4</v>
          </cell>
          <cell r="G104">
            <v>2</v>
          </cell>
          <cell r="H104">
            <v>1</v>
          </cell>
          <cell r="I104">
            <v>39.8</v>
          </cell>
          <cell r="J104">
            <v>0</v>
          </cell>
          <cell r="K104">
            <v>0</v>
          </cell>
          <cell r="L104">
            <v>5</v>
          </cell>
          <cell r="M104">
            <v>81.35</v>
          </cell>
          <cell r="N104">
            <v>4</v>
          </cell>
          <cell r="O104">
            <v>108.58</v>
          </cell>
          <cell r="P104">
            <v>16</v>
          </cell>
          <cell r="Q104">
            <v>229.73</v>
          </cell>
          <cell r="R104">
            <v>-9</v>
          </cell>
          <cell r="S104" t="str">
            <v>保底</v>
          </cell>
          <cell r="T104">
            <v>9.1892</v>
          </cell>
        </row>
        <row r="105">
          <cell r="B105">
            <v>710</v>
          </cell>
          <cell r="C105" t="str">
            <v>都江堰市蒲阳镇问道西路药店</v>
          </cell>
          <cell r="D105" t="str">
            <v>城郊二片</v>
          </cell>
          <cell r="E105">
            <v>30</v>
          </cell>
          <cell r="F105">
            <v>8</v>
          </cell>
          <cell r="G105">
            <v>2</v>
          </cell>
          <cell r="H105">
            <v>2</v>
          </cell>
          <cell r="I105">
            <v>78.8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10</v>
          </cell>
          <cell r="O105">
            <v>283.6</v>
          </cell>
          <cell r="P105">
            <v>22</v>
          </cell>
          <cell r="Q105">
            <v>362.4</v>
          </cell>
          <cell r="R105">
            <v>-8</v>
          </cell>
          <cell r="S105" t="str">
            <v>保底</v>
          </cell>
          <cell r="T105">
            <v>14.496</v>
          </cell>
        </row>
        <row r="106">
          <cell r="B106">
            <v>706</v>
          </cell>
          <cell r="C106" t="str">
            <v>都江堰市幸福镇翔凤路药店</v>
          </cell>
          <cell r="D106" t="str">
            <v>城郊二片</v>
          </cell>
          <cell r="E106">
            <v>22</v>
          </cell>
          <cell r="F106">
            <v>5</v>
          </cell>
          <cell r="G106">
            <v>5</v>
          </cell>
          <cell r="H106">
            <v>1</v>
          </cell>
          <cell r="I106">
            <v>39</v>
          </cell>
          <cell r="J106">
            <v>2</v>
          </cell>
          <cell r="K106">
            <v>36</v>
          </cell>
          <cell r="L106">
            <v>5</v>
          </cell>
          <cell r="M106">
            <v>86</v>
          </cell>
          <cell r="N106">
            <v>3</v>
          </cell>
          <cell r="O106">
            <v>85.8</v>
          </cell>
          <cell r="P106">
            <v>21</v>
          </cell>
          <cell r="Q106">
            <v>246.8</v>
          </cell>
          <cell r="R106">
            <v>-1</v>
          </cell>
          <cell r="S106" t="str">
            <v>保底</v>
          </cell>
          <cell r="T106">
            <v>9.872</v>
          </cell>
        </row>
        <row r="107">
          <cell r="B107">
            <v>704</v>
          </cell>
          <cell r="C107" t="str">
            <v>都江堰市幸福镇奎光路药店</v>
          </cell>
          <cell r="D107" t="str">
            <v>城郊二片</v>
          </cell>
          <cell r="E107">
            <v>25</v>
          </cell>
          <cell r="F107">
            <v>0</v>
          </cell>
          <cell r="G107">
            <v>4</v>
          </cell>
          <cell r="H107">
            <v>0</v>
          </cell>
          <cell r="I107">
            <v>0</v>
          </cell>
          <cell r="J107">
            <v>2</v>
          </cell>
          <cell r="K107">
            <v>36</v>
          </cell>
          <cell r="L107">
            <v>10</v>
          </cell>
          <cell r="M107">
            <v>170</v>
          </cell>
          <cell r="N107">
            <v>3</v>
          </cell>
          <cell r="O107">
            <v>75.8</v>
          </cell>
          <cell r="P107">
            <v>19</v>
          </cell>
          <cell r="Q107">
            <v>281.8</v>
          </cell>
          <cell r="R107">
            <v>-6</v>
          </cell>
          <cell r="S107" t="str">
            <v>保底</v>
          </cell>
          <cell r="T107">
            <v>11.272</v>
          </cell>
        </row>
        <row r="108">
          <cell r="B108">
            <v>587</v>
          </cell>
          <cell r="C108" t="str">
            <v>都江堰幸福镇景中路药店</v>
          </cell>
          <cell r="D108" t="str">
            <v>城郊二片</v>
          </cell>
          <cell r="E108">
            <v>25</v>
          </cell>
          <cell r="F108">
            <v>4</v>
          </cell>
          <cell r="G108">
            <v>4</v>
          </cell>
          <cell r="H108">
            <v>3</v>
          </cell>
          <cell r="I108">
            <v>117</v>
          </cell>
          <cell r="J108">
            <v>0</v>
          </cell>
          <cell r="K108">
            <v>0</v>
          </cell>
          <cell r="L108">
            <v>1</v>
          </cell>
          <cell r="M108">
            <v>12.08</v>
          </cell>
          <cell r="N108">
            <v>5</v>
          </cell>
          <cell r="O108">
            <v>136.59</v>
          </cell>
          <cell r="P108">
            <v>17</v>
          </cell>
          <cell r="Q108">
            <v>265.67</v>
          </cell>
          <cell r="R108">
            <v>-8</v>
          </cell>
          <cell r="S108" t="str">
            <v>保底</v>
          </cell>
          <cell r="T108">
            <v>10.6268</v>
          </cell>
        </row>
        <row r="109">
          <cell r="B109">
            <v>367</v>
          </cell>
          <cell r="C109" t="str">
            <v>崇州市金带街药店</v>
          </cell>
          <cell r="D109" t="str">
            <v>城郊二片</v>
          </cell>
          <cell r="E109">
            <v>53</v>
          </cell>
          <cell r="F109">
            <v>9</v>
          </cell>
          <cell r="G109">
            <v>16</v>
          </cell>
          <cell r="H109">
            <v>5</v>
          </cell>
          <cell r="I109">
            <v>195.8</v>
          </cell>
          <cell r="J109">
            <v>2</v>
          </cell>
          <cell r="K109">
            <v>36</v>
          </cell>
          <cell r="L109">
            <v>4</v>
          </cell>
          <cell r="M109">
            <v>51.35</v>
          </cell>
          <cell r="N109">
            <v>5</v>
          </cell>
          <cell r="O109">
            <v>135.8</v>
          </cell>
          <cell r="P109">
            <v>41</v>
          </cell>
          <cell r="Q109">
            <v>418.95</v>
          </cell>
          <cell r="R109">
            <v>-12</v>
          </cell>
          <cell r="S109" t="str">
            <v>保底</v>
          </cell>
          <cell r="T109">
            <v>16.758</v>
          </cell>
        </row>
        <row r="110">
          <cell r="B110">
            <v>351</v>
          </cell>
          <cell r="C110" t="str">
            <v>都江堰市幸福镇都江堰大道药店</v>
          </cell>
          <cell r="D110" t="str">
            <v>城郊二片</v>
          </cell>
          <cell r="E110">
            <v>40</v>
          </cell>
          <cell r="F110">
            <v>5</v>
          </cell>
          <cell r="G110">
            <v>12</v>
          </cell>
          <cell r="H110">
            <v>61</v>
          </cell>
          <cell r="I110">
            <v>1952.77</v>
          </cell>
          <cell r="J110">
            <v>2</v>
          </cell>
          <cell r="K110">
            <v>32.4</v>
          </cell>
          <cell r="L110">
            <v>5</v>
          </cell>
          <cell r="M110">
            <v>86</v>
          </cell>
          <cell r="N110">
            <v>2</v>
          </cell>
          <cell r="O110">
            <v>57.8</v>
          </cell>
          <cell r="P110">
            <v>87</v>
          </cell>
          <cell r="Q110">
            <v>2128.97</v>
          </cell>
          <cell r="R110">
            <v>47</v>
          </cell>
          <cell r="S110" t="str">
            <v>奖励6%</v>
          </cell>
          <cell r="T110">
            <v>127.7382</v>
          </cell>
        </row>
        <row r="111">
          <cell r="B111">
            <v>329</v>
          </cell>
          <cell r="C111" t="str">
            <v>温江区柳城凤溪药店</v>
          </cell>
          <cell r="D111" t="str">
            <v>城郊二片</v>
          </cell>
          <cell r="E111">
            <v>35</v>
          </cell>
          <cell r="F111">
            <v>3</v>
          </cell>
          <cell r="G111">
            <v>2</v>
          </cell>
          <cell r="H111">
            <v>1</v>
          </cell>
          <cell r="I111">
            <v>33.15</v>
          </cell>
          <cell r="J111">
            <v>0</v>
          </cell>
          <cell r="K111">
            <v>0</v>
          </cell>
          <cell r="L111">
            <v>1</v>
          </cell>
          <cell r="M111">
            <v>17</v>
          </cell>
          <cell r="N111">
            <v>2</v>
          </cell>
          <cell r="O111">
            <v>46.15</v>
          </cell>
          <cell r="P111">
            <v>9</v>
          </cell>
          <cell r="Q111">
            <v>96.3</v>
          </cell>
          <cell r="R111">
            <v>-26</v>
          </cell>
          <cell r="S111" t="str">
            <v>保底</v>
          </cell>
          <cell r="T111">
            <v>3.852</v>
          </cell>
        </row>
        <row r="112">
          <cell r="B112">
            <v>56</v>
          </cell>
          <cell r="C112" t="str">
            <v>崇州市三江镇崇新路药店</v>
          </cell>
          <cell r="D112" t="str">
            <v>城郊二片</v>
          </cell>
          <cell r="E112">
            <v>22</v>
          </cell>
          <cell r="F112">
            <v>2</v>
          </cell>
          <cell r="G112">
            <v>0</v>
          </cell>
          <cell r="H112">
            <v>1</v>
          </cell>
          <cell r="I112">
            <v>39</v>
          </cell>
          <cell r="J112">
            <v>0</v>
          </cell>
          <cell r="K112">
            <v>0</v>
          </cell>
          <cell r="L112">
            <v>5</v>
          </cell>
          <cell r="M112">
            <v>79.9</v>
          </cell>
          <cell r="N112">
            <v>1</v>
          </cell>
          <cell r="O112">
            <v>8</v>
          </cell>
          <cell r="P112">
            <v>9</v>
          </cell>
          <cell r="Q112">
            <v>126.9</v>
          </cell>
          <cell r="R112">
            <v>-13</v>
          </cell>
          <cell r="S112" t="str">
            <v>保底</v>
          </cell>
          <cell r="T112">
            <v>5.076</v>
          </cell>
        </row>
        <row r="113">
          <cell r="B113">
            <v>54</v>
          </cell>
          <cell r="C113" t="str">
            <v>崇州市怀远镇新正东街药店</v>
          </cell>
          <cell r="D113" t="str">
            <v>城郊二片</v>
          </cell>
          <cell r="E113">
            <v>47</v>
          </cell>
          <cell r="F113">
            <v>22</v>
          </cell>
          <cell r="G113">
            <v>10</v>
          </cell>
          <cell r="H113">
            <v>11</v>
          </cell>
          <cell r="I113">
            <v>407.2</v>
          </cell>
          <cell r="J113">
            <v>3</v>
          </cell>
          <cell r="K113">
            <v>48.6</v>
          </cell>
          <cell r="L113">
            <v>1</v>
          </cell>
          <cell r="M113">
            <v>17</v>
          </cell>
          <cell r="N113">
            <v>2</v>
          </cell>
          <cell r="O113">
            <v>56</v>
          </cell>
          <cell r="P113">
            <v>49</v>
          </cell>
          <cell r="Q113">
            <v>528.8</v>
          </cell>
          <cell r="R113">
            <v>2</v>
          </cell>
          <cell r="S113" t="str">
            <v>奖励6%</v>
          </cell>
          <cell r="T113">
            <v>31.728</v>
          </cell>
        </row>
        <row r="114">
          <cell r="B114">
            <v>52</v>
          </cell>
          <cell r="C114" t="str">
            <v>崇州中心药店</v>
          </cell>
          <cell r="D114" t="str">
            <v>城郊二片</v>
          </cell>
          <cell r="E114">
            <v>46</v>
          </cell>
          <cell r="F114">
            <v>16</v>
          </cell>
          <cell r="G114">
            <v>3</v>
          </cell>
          <cell r="H114">
            <v>11</v>
          </cell>
          <cell r="I114">
            <v>429</v>
          </cell>
          <cell r="J114">
            <v>1</v>
          </cell>
          <cell r="K114">
            <v>18</v>
          </cell>
          <cell r="L114">
            <v>1</v>
          </cell>
          <cell r="M114">
            <v>17</v>
          </cell>
          <cell r="N114">
            <v>14</v>
          </cell>
          <cell r="O114">
            <v>376.71</v>
          </cell>
          <cell r="P114">
            <v>46</v>
          </cell>
          <cell r="Q114">
            <v>840.71</v>
          </cell>
          <cell r="R114">
            <v>0</v>
          </cell>
          <cell r="S114" t="str">
            <v>奖励6%</v>
          </cell>
          <cell r="T114">
            <v>50.4426</v>
          </cell>
        </row>
        <row r="115">
          <cell r="C115" t="str">
            <v>合计</v>
          </cell>
        </row>
        <row r="115">
          <cell r="E115">
            <v>4632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</row>
        <row r="115"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  <cell r="O115" t="e">
            <v>#N/A</v>
          </cell>
          <cell r="P115" t="e">
            <v>#N/A</v>
          </cell>
        </row>
        <row r="115">
          <cell r="R115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P116"/>
  <sheetViews>
    <sheetView tabSelected="1" workbookViewId="0">
      <pane xSplit="1" topLeftCell="G1" activePane="topRight" state="frozen"/>
      <selection/>
      <selection pane="topRight" activeCell="AH116" sqref="AH116"/>
    </sheetView>
  </sheetViews>
  <sheetFormatPr defaultColWidth="9" defaultRowHeight="13.5"/>
  <cols>
    <col min="1" max="1" width="5.125" style="3" customWidth="1"/>
    <col min="2" max="2" width="6.5" style="4" customWidth="1"/>
    <col min="3" max="3" width="25" style="5" customWidth="1"/>
    <col min="4" max="4" width="17.375" style="5" customWidth="1"/>
    <col min="5" max="5" width="16.75" style="6" customWidth="1"/>
    <col min="6" max="6" width="15.875" style="6" customWidth="1"/>
    <col min="7" max="7" width="15.75" style="6" customWidth="1"/>
    <col min="8" max="8" width="13.375" style="6" customWidth="1"/>
    <col min="9" max="9" width="9" style="6" customWidth="1"/>
    <col min="10" max="10" width="13.875" style="6" customWidth="1"/>
    <col min="11" max="11" width="15.75" style="6" customWidth="1"/>
    <col min="12" max="12" width="9.125" style="6" customWidth="1"/>
    <col min="13" max="16" width="10.875" style="6" customWidth="1"/>
    <col min="17" max="29" width="16.625" style="6" customWidth="1"/>
    <col min="30" max="30" width="12" style="6" customWidth="1"/>
    <col min="31" max="31" width="17.75" style="6" customWidth="1"/>
    <col min="32" max="32" width="12.875" style="6" customWidth="1"/>
    <col min="33" max="33" width="16.625" style="6" customWidth="1"/>
    <col min="34" max="34" width="15" style="6" customWidth="1"/>
    <col min="35" max="35" width="14.25" style="6" customWidth="1"/>
    <col min="36" max="42" width="16.625" style="6" customWidth="1"/>
    <col min="43" max="16384" width="9" style="2"/>
  </cols>
  <sheetData>
    <row r="1" s="2" customFormat="1" ht="24" customHeight="1" spans="1:42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/>
      <c r="G1" s="9"/>
      <c r="H1" s="9"/>
      <c r="I1" s="9"/>
      <c r="J1" s="9"/>
      <c r="K1" s="15" t="s">
        <v>5</v>
      </c>
      <c r="L1" s="16"/>
      <c r="M1" s="16"/>
      <c r="N1" s="16"/>
      <c r="O1" s="16"/>
      <c r="P1" s="17"/>
      <c r="Q1" s="21" t="s">
        <v>6</v>
      </c>
      <c r="R1" s="22"/>
      <c r="S1" s="22"/>
      <c r="T1" s="22"/>
      <c r="U1" s="22"/>
      <c r="V1" s="23"/>
      <c r="W1" s="24" t="s">
        <v>7</v>
      </c>
      <c r="X1" s="25"/>
      <c r="Y1" s="25"/>
      <c r="Z1" s="25"/>
      <c r="AA1" s="25"/>
      <c r="AB1" s="25"/>
      <c r="AC1" s="21" t="s">
        <v>8</v>
      </c>
      <c r="AD1" s="22"/>
      <c r="AE1" s="22"/>
      <c r="AF1" s="22"/>
      <c r="AG1" s="22"/>
      <c r="AH1" s="22"/>
      <c r="AI1" s="22"/>
      <c r="AJ1" s="23"/>
      <c r="AK1" s="36" t="s">
        <v>9</v>
      </c>
      <c r="AL1" s="36"/>
      <c r="AM1" s="36"/>
      <c r="AN1" s="36"/>
      <c r="AO1" s="36"/>
      <c r="AP1" s="39"/>
    </row>
    <row r="2" s="2" customFormat="1" ht="24" customHeight="1" spans="1:42">
      <c r="A2" s="7"/>
      <c r="B2" s="7"/>
      <c r="C2" s="7"/>
      <c r="D2" s="7"/>
      <c r="E2" s="10" t="s">
        <v>4</v>
      </c>
      <c r="F2" s="10" t="s">
        <v>10</v>
      </c>
      <c r="G2" s="11" t="s">
        <v>11</v>
      </c>
      <c r="H2" s="11" t="s">
        <v>12</v>
      </c>
      <c r="I2" s="11" t="s">
        <v>13</v>
      </c>
      <c r="J2" s="11" t="s">
        <v>14</v>
      </c>
      <c r="K2" s="18" t="s">
        <v>15</v>
      </c>
      <c r="L2" s="19" t="s">
        <v>16</v>
      </c>
      <c r="M2" s="19" t="s">
        <v>17</v>
      </c>
      <c r="N2" s="19" t="s">
        <v>18</v>
      </c>
      <c r="O2" s="19" t="s">
        <v>19</v>
      </c>
      <c r="P2" s="20" t="s">
        <v>20</v>
      </c>
      <c r="Q2" s="26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27" t="s">
        <v>20</v>
      </c>
      <c r="W2" s="28" t="s">
        <v>15</v>
      </c>
      <c r="X2" s="29" t="s">
        <v>16</v>
      </c>
      <c r="Y2" s="29" t="s">
        <v>17</v>
      </c>
      <c r="Z2" s="29" t="s">
        <v>18</v>
      </c>
      <c r="AA2" s="29" t="s">
        <v>19</v>
      </c>
      <c r="AB2" s="33" t="s">
        <v>20</v>
      </c>
      <c r="AC2" s="26" t="s">
        <v>21</v>
      </c>
      <c r="AD2" s="34" t="s">
        <v>22</v>
      </c>
      <c r="AE2" s="34" t="s">
        <v>23</v>
      </c>
      <c r="AF2" s="34" t="s">
        <v>24</v>
      </c>
      <c r="AG2" s="34" t="s">
        <v>25</v>
      </c>
      <c r="AH2" s="29" t="s">
        <v>18</v>
      </c>
      <c r="AI2" s="29" t="s">
        <v>19</v>
      </c>
      <c r="AJ2" s="37" t="s">
        <v>20</v>
      </c>
      <c r="AK2" s="34" t="s">
        <v>15</v>
      </c>
      <c r="AL2" s="10" t="s">
        <v>16</v>
      </c>
      <c r="AM2" s="10" t="s">
        <v>17</v>
      </c>
      <c r="AN2" s="10" t="s">
        <v>18</v>
      </c>
      <c r="AO2" s="10" t="s">
        <v>19</v>
      </c>
      <c r="AP2" s="27" t="s">
        <v>20</v>
      </c>
    </row>
    <row r="3" s="2" customFormat="1" spans="1:42">
      <c r="A3" s="12">
        <v>93</v>
      </c>
      <c r="B3" s="12">
        <v>716</v>
      </c>
      <c r="C3" s="12" t="s">
        <v>26</v>
      </c>
      <c r="D3" s="12" t="s">
        <v>27</v>
      </c>
      <c r="E3" s="13">
        <v>89</v>
      </c>
      <c r="F3" s="13">
        <f>VLOOKUP(B3,[1]任务明细复制表!$B:$P,15,0)</f>
        <v>51</v>
      </c>
      <c r="G3" s="13">
        <f>VLOOKUP(B3,[1]任务明细复制表!$B:$Q,16,0)</f>
        <v>402.6</v>
      </c>
      <c r="H3" s="13">
        <f>VLOOKUP(B3,[1]任务明细复制表!$B:$R,17,0)</f>
        <v>-38</v>
      </c>
      <c r="I3" s="13" t="str">
        <f>VLOOKUP(B3,[1]任务明细复制表!$B:$S,18,0)</f>
        <v>保底</v>
      </c>
      <c r="J3" s="13">
        <f>VLOOKUP(B3,[1]任务明细复制表!$B:$T,19,0)</f>
        <v>16.104</v>
      </c>
      <c r="K3" s="18">
        <v>8</v>
      </c>
      <c r="L3" s="19">
        <f>VLOOKUP(B3,维生素透视复制表!A:C,3,FALSE)</f>
        <v>10</v>
      </c>
      <c r="M3" s="19">
        <f>VLOOKUP(B3,维生素透视复制表!A:D,4,FALSE)</f>
        <v>840.02</v>
      </c>
      <c r="N3" s="19">
        <f t="shared" ref="N3:N66" si="0">L3-K3</f>
        <v>2</v>
      </c>
      <c r="O3" s="19" t="s">
        <v>28</v>
      </c>
      <c r="P3" s="20">
        <f>M3*0.06</f>
        <v>50.4012</v>
      </c>
      <c r="Q3" s="30">
        <v>14</v>
      </c>
      <c r="R3" s="13">
        <f>VLOOKUP(B3,心脑血管透视复制图!A:C,3,FALSE)</f>
        <v>14</v>
      </c>
      <c r="S3" s="13">
        <f>VLOOKUP(B3,心脑血管透视复制图!A:D,4,FALSE)</f>
        <v>468.41</v>
      </c>
      <c r="T3" s="13">
        <f t="shared" ref="T3:T66" si="1">R3-Q3</f>
        <v>0</v>
      </c>
      <c r="U3" s="13" t="s">
        <v>28</v>
      </c>
      <c r="V3" s="31">
        <f>S3*0.06</f>
        <v>28.1046</v>
      </c>
      <c r="W3" s="30">
        <v>55</v>
      </c>
      <c r="X3" s="32">
        <f>VLOOKUP(B3,呼吸类透视复制表!A:C,3,FALSE)</f>
        <v>71</v>
      </c>
      <c r="Y3" s="32">
        <f>VLOOKUP(B3,呼吸类透视复制表!A:D,4,FALSE)</f>
        <v>1554.75</v>
      </c>
      <c r="Z3" s="32">
        <f t="shared" ref="Z3:Z66" si="2">X3-W3</f>
        <v>16</v>
      </c>
      <c r="AA3" s="32" t="s">
        <v>28</v>
      </c>
      <c r="AB3" s="35">
        <f>Y3*0.07</f>
        <v>108.8325</v>
      </c>
      <c r="AC3" s="30">
        <v>5</v>
      </c>
      <c r="AD3" s="32">
        <f>VLOOKUP(B3,'妇女（另外一个）'!A:C,3,FALSE)</f>
        <v>3</v>
      </c>
      <c r="AE3" s="32">
        <f>VLOOKUP(B3,'妇女（另外一个）'!A:D,4,FALSE)</f>
        <v>132</v>
      </c>
      <c r="AF3" s="32">
        <f>VLOOKUP(B3,'妇女系列（妇宝）'!A:C,3,FALSE)</f>
        <v>6</v>
      </c>
      <c r="AG3" s="32">
        <f>VLOOKUP(B3,'妇女系列（妇宝）'!A:D,4,FALSE)</f>
        <v>160</v>
      </c>
      <c r="AH3" s="32">
        <f t="shared" ref="AH3:AH66" si="3">AD3+AF3-AC3</f>
        <v>4</v>
      </c>
      <c r="AI3" s="32" t="s">
        <v>28</v>
      </c>
      <c r="AJ3" s="38">
        <f>AE3*0.07</f>
        <v>9.24</v>
      </c>
      <c r="AK3" s="32">
        <v>40</v>
      </c>
      <c r="AL3" s="13">
        <f>VLOOKUP(B3,藏药系列!A:C,3,FALSE)</f>
        <v>11</v>
      </c>
      <c r="AM3" s="13">
        <f>VLOOKUP(B3,藏药系列!A:D,4,FALSE)</f>
        <v>400</v>
      </c>
      <c r="AN3" s="13">
        <f t="shared" ref="AN3:AN66" si="4">AL3-AK3</f>
        <v>-29</v>
      </c>
      <c r="AO3" s="13" t="s">
        <v>29</v>
      </c>
      <c r="AP3" s="13">
        <f>AM3*0.15</f>
        <v>60</v>
      </c>
    </row>
    <row r="4" s="2" customFormat="1" spans="1:42">
      <c r="A4" s="12">
        <v>86</v>
      </c>
      <c r="B4" s="12">
        <v>591</v>
      </c>
      <c r="C4" s="12" t="s">
        <v>30</v>
      </c>
      <c r="D4" s="12" t="s">
        <v>31</v>
      </c>
      <c r="E4" s="13">
        <v>30</v>
      </c>
      <c r="F4" s="13">
        <f>VLOOKUP(B4,[1]任务明细复制表!$B:$P,15,0)</f>
        <v>29</v>
      </c>
      <c r="G4" s="13">
        <f>VLOOKUP(B4,[1]任务明细复制表!$B:$Q,16,0)</f>
        <v>363.09</v>
      </c>
      <c r="H4" s="13">
        <f>VLOOKUP(B4,[1]任务明细复制表!$B:$R,17,0)</f>
        <v>-1</v>
      </c>
      <c r="I4" s="13" t="str">
        <f>VLOOKUP(B4,[1]任务明细复制表!$B:$S,18,0)</f>
        <v>保底</v>
      </c>
      <c r="J4" s="13">
        <f>VLOOKUP(B4,[1]任务明细复制表!$B:$T,19,0)</f>
        <v>14.5236</v>
      </c>
      <c r="K4" s="18">
        <v>5</v>
      </c>
      <c r="L4" s="19">
        <v>0</v>
      </c>
      <c r="M4" s="19">
        <v>0</v>
      </c>
      <c r="N4" s="19">
        <f t="shared" si="0"/>
        <v>-5</v>
      </c>
      <c r="O4" s="19" t="s">
        <v>29</v>
      </c>
      <c r="P4" s="20">
        <f>M4*0.04</f>
        <v>0</v>
      </c>
      <c r="Q4" s="30">
        <v>10</v>
      </c>
      <c r="R4" s="13">
        <f>VLOOKUP(B4,心脑血管透视复制图!A:C,3,FALSE)</f>
        <v>1</v>
      </c>
      <c r="S4" s="13">
        <f>VLOOKUP(B4,心脑血管透视复制图!A:D,4,FALSE)</f>
        <v>31</v>
      </c>
      <c r="T4" s="13">
        <f t="shared" si="1"/>
        <v>-9</v>
      </c>
      <c r="U4" s="13" t="s">
        <v>29</v>
      </c>
      <c r="V4" s="31">
        <f t="shared" ref="V4:V37" si="5">S4*0.04</f>
        <v>1.24</v>
      </c>
      <c r="W4" s="30">
        <v>69</v>
      </c>
      <c r="X4" s="32">
        <f>VLOOKUP(B4,呼吸类透视复制表!A:C,3,FALSE)</f>
        <v>42</v>
      </c>
      <c r="Y4" s="32">
        <f>VLOOKUP(B4,呼吸类透视复制表!A:D,4,FALSE)</f>
        <v>967.93</v>
      </c>
      <c r="Z4" s="32">
        <f t="shared" si="2"/>
        <v>-27</v>
      </c>
      <c r="AA4" s="32" t="s">
        <v>29</v>
      </c>
      <c r="AB4" s="35">
        <f>Y4*0.05</f>
        <v>48.3965</v>
      </c>
      <c r="AC4" s="30">
        <v>4</v>
      </c>
      <c r="AD4" s="32">
        <f>VLOOKUP(B4,'妇女（另外一个）'!A:C,3,FALSE)</f>
        <v>2</v>
      </c>
      <c r="AE4" s="32">
        <f>VLOOKUP(B4,'妇女（另外一个）'!A:D,4,FALSE)</f>
        <v>88</v>
      </c>
      <c r="AF4" s="32">
        <f>VLOOKUP(B4,'妇女系列（妇宝）'!A:C,3,FALSE)</f>
        <v>4</v>
      </c>
      <c r="AG4" s="32">
        <f>VLOOKUP(B4,'妇女系列（妇宝）'!A:D,4,FALSE)</f>
        <v>96</v>
      </c>
      <c r="AH4" s="32">
        <f t="shared" si="3"/>
        <v>2</v>
      </c>
      <c r="AI4" s="32" t="s">
        <v>28</v>
      </c>
      <c r="AJ4" s="38">
        <f t="shared" ref="AJ4:AJ9" si="6">AE4*0.07</f>
        <v>6.16</v>
      </c>
      <c r="AK4" s="32">
        <v>20</v>
      </c>
      <c r="AL4" s="13">
        <f>VLOOKUP(B4,藏药系列!A:C,3,FALSE)</f>
        <v>26</v>
      </c>
      <c r="AM4" s="13">
        <f>VLOOKUP(B4,藏药系列!A:D,4,FALSE)</f>
        <v>713.19</v>
      </c>
      <c r="AN4" s="13">
        <f t="shared" si="4"/>
        <v>6</v>
      </c>
      <c r="AO4" s="13" t="s">
        <v>28</v>
      </c>
      <c r="AP4" s="13">
        <f>AM4*0.25</f>
        <v>178.2975</v>
      </c>
    </row>
    <row r="5" s="2" customFormat="1" spans="1:42">
      <c r="A5" s="12">
        <v>10</v>
      </c>
      <c r="B5" s="12">
        <v>102934</v>
      </c>
      <c r="C5" s="12" t="s">
        <v>32</v>
      </c>
      <c r="D5" s="12" t="s">
        <v>33</v>
      </c>
      <c r="E5" s="13">
        <v>72</v>
      </c>
      <c r="F5" s="13">
        <f>VLOOKUP(B5,[1]任务明细复制表!$B:$P,15,0)</f>
        <v>51</v>
      </c>
      <c r="G5" s="13">
        <f>VLOOKUP(B5,[1]任务明细复制表!$B:$Q,16,0)</f>
        <v>918.59</v>
      </c>
      <c r="H5" s="13">
        <f>VLOOKUP(B5,[1]任务明细复制表!$B:$R,17,0)</f>
        <v>-21</v>
      </c>
      <c r="I5" s="13" t="str">
        <f>VLOOKUP(B5,[1]任务明细复制表!$B:$S,18,0)</f>
        <v>保底</v>
      </c>
      <c r="J5" s="13">
        <f>VLOOKUP(B5,[1]任务明细复制表!$B:$T,19,0)</f>
        <v>36.7436</v>
      </c>
      <c r="K5" s="18">
        <v>11</v>
      </c>
      <c r="L5" s="19">
        <f>VLOOKUP(B5,维生素透视复制表!A:C,3,FALSE)</f>
        <v>8</v>
      </c>
      <c r="M5" s="19">
        <f>VLOOKUP(B5,维生素透视复制表!A:D,4,FALSE)</f>
        <v>672.03</v>
      </c>
      <c r="N5" s="19">
        <f t="shared" si="0"/>
        <v>-3</v>
      </c>
      <c r="O5" s="19" t="s">
        <v>29</v>
      </c>
      <c r="P5" s="20">
        <f>M5*0.04</f>
        <v>26.8812</v>
      </c>
      <c r="Q5" s="30">
        <v>19</v>
      </c>
      <c r="R5" s="13">
        <f>VLOOKUP(B5,心脑血管透视复制图!A:C,3,FALSE)</f>
        <v>1</v>
      </c>
      <c r="S5" s="13">
        <f>VLOOKUP(B5,心脑血管透视复制图!A:D,4,FALSE)</f>
        <v>41.58</v>
      </c>
      <c r="T5" s="13">
        <f t="shared" si="1"/>
        <v>-18</v>
      </c>
      <c r="U5" s="13" t="s">
        <v>29</v>
      </c>
      <c r="V5" s="31">
        <f t="shared" si="5"/>
        <v>1.6632</v>
      </c>
      <c r="W5" s="30">
        <v>120</v>
      </c>
      <c r="X5" s="32">
        <f>VLOOKUP(B5,呼吸类透视复制表!A:C,3,FALSE)</f>
        <v>152</v>
      </c>
      <c r="Y5" s="32">
        <f>VLOOKUP(B5,呼吸类透视复制表!A:D,4,FALSE)</f>
        <v>3120.46</v>
      </c>
      <c r="Z5" s="32">
        <f t="shared" si="2"/>
        <v>32</v>
      </c>
      <c r="AA5" s="32" t="s">
        <v>28</v>
      </c>
      <c r="AB5" s="35">
        <f>Y5*0.07</f>
        <v>218.4322</v>
      </c>
      <c r="AC5" s="30">
        <v>6</v>
      </c>
      <c r="AD5" s="32">
        <f>VLOOKUP(B5,'妇女（另外一个）'!A:C,3,FALSE)</f>
        <v>3</v>
      </c>
      <c r="AE5" s="32">
        <f>VLOOKUP(B5,'妇女（另外一个）'!A:D,4,FALSE)</f>
        <v>105.6</v>
      </c>
      <c r="AF5" s="32">
        <f>VLOOKUP(B5,'妇女系列（妇宝）'!A:C,3,FALSE)</f>
        <v>4</v>
      </c>
      <c r="AG5" s="32">
        <f>VLOOKUP(B5,'妇女系列（妇宝）'!A:D,4,FALSE)</f>
        <v>96</v>
      </c>
      <c r="AH5" s="32">
        <f t="shared" si="3"/>
        <v>1</v>
      </c>
      <c r="AI5" s="32" t="s">
        <v>28</v>
      </c>
      <c r="AJ5" s="38">
        <f t="shared" si="6"/>
        <v>7.392</v>
      </c>
      <c r="AK5" s="32">
        <v>50</v>
      </c>
      <c r="AL5" s="13">
        <f>VLOOKUP(B5,藏药系列!A:C,3,FALSE)</f>
        <v>35</v>
      </c>
      <c r="AM5" s="13">
        <f>VLOOKUP(B5,藏药系列!A:D,4,FALSE)</f>
        <v>1337.01</v>
      </c>
      <c r="AN5" s="13">
        <f t="shared" si="4"/>
        <v>-15</v>
      </c>
      <c r="AO5" s="13" t="s">
        <v>29</v>
      </c>
      <c r="AP5" s="13">
        <f>AM5*0.15</f>
        <v>200.5515</v>
      </c>
    </row>
    <row r="6" s="2" customFormat="1" spans="1:42">
      <c r="A6" s="12">
        <v>13</v>
      </c>
      <c r="B6" s="12">
        <v>745</v>
      </c>
      <c r="C6" s="12" t="s">
        <v>34</v>
      </c>
      <c r="D6" s="12" t="s">
        <v>33</v>
      </c>
      <c r="E6" s="13">
        <v>37</v>
      </c>
      <c r="F6" s="13">
        <f>VLOOKUP(B6,[1]任务明细复制表!$B:$P,15,0)</f>
        <v>34</v>
      </c>
      <c r="G6" s="13">
        <f>VLOOKUP(B6,[1]任务明细复制表!$B:$Q,16,0)</f>
        <v>577.64</v>
      </c>
      <c r="H6" s="13">
        <f>VLOOKUP(B6,[1]任务明细复制表!$B:$R,17,0)</f>
        <v>-3</v>
      </c>
      <c r="I6" s="13" t="str">
        <f>VLOOKUP(B6,[1]任务明细复制表!$B:$S,18,0)</f>
        <v>保底</v>
      </c>
      <c r="J6" s="13">
        <f>VLOOKUP(B6,[1]任务明细复制表!$B:$T,19,0)</f>
        <v>23.1056</v>
      </c>
      <c r="K6" s="18">
        <v>5</v>
      </c>
      <c r="L6" s="19">
        <f>VLOOKUP(B6,维生素透视复制表!A:C,3,FALSE)</f>
        <v>10</v>
      </c>
      <c r="M6" s="19">
        <f>VLOOKUP(B6,维生素透视复制表!A:D,4,FALSE)</f>
        <v>840.12</v>
      </c>
      <c r="N6" s="19">
        <f t="shared" si="0"/>
        <v>5</v>
      </c>
      <c r="O6" s="19" t="s">
        <v>28</v>
      </c>
      <c r="P6" s="20">
        <f>M6*0.06</f>
        <v>50.4072</v>
      </c>
      <c r="Q6" s="30">
        <v>10</v>
      </c>
      <c r="R6" s="13">
        <f>VLOOKUP(B6,心脑血管透视复制图!A:C,3,FALSE)</f>
        <v>7</v>
      </c>
      <c r="S6" s="13">
        <f>VLOOKUP(B6,心脑血管透视复制图!A:D,4,FALSE)</f>
        <v>233.41</v>
      </c>
      <c r="T6" s="13">
        <f t="shared" si="1"/>
        <v>-3</v>
      </c>
      <c r="U6" s="13" t="s">
        <v>29</v>
      </c>
      <c r="V6" s="31">
        <f t="shared" si="5"/>
        <v>9.3364</v>
      </c>
      <c r="W6" s="30">
        <v>83</v>
      </c>
      <c r="X6" s="32">
        <f>VLOOKUP(B6,呼吸类透视复制表!A:C,3,FALSE)</f>
        <v>67</v>
      </c>
      <c r="Y6" s="32">
        <f>VLOOKUP(B6,呼吸类透视复制表!A:D,4,FALSE)</f>
        <v>1421.84</v>
      </c>
      <c r="Z6" s="32">
        <f t="shared" si="2"/>
        <v>-16</v>
      </c>
      <c r="AA6" s="32" t="s">
        <v>29</v>
      </c>
      <c r="AB6" s="35">
        <f>Y6*0.05</f>
        <v>71.092</v>
      </c>
      <c r="AC6" s="30">
        <v>4</v>
      </c>
      <c r="AD6" s="32">
        <f>VLOOKUP(B6,'妇女（另外一个）'!A:C,3,FALSE)</f>
        <v>4</v>
      </c>
      <c r="AE6" s="32">
        <f>VLOOKUP(B6,'妇女（另外一个）'!A:D,4,FALSE)</f>
        <v>164.6</v>
      </c>
      <c r="AF6" s="32">
        <v>0</v>
      </c>
      <c r="AG6" s="32">
        <v>0</v>
      </c>
      <c r="AH6" s="32">
        <f t="shared" si="3"/>
        <v>0</v>
      </c>
      <c r="AI6" s="32" t="s">
        <v>28</v>
      </c>
      <c r="AJ6" s="38">
        <f t="shared" si="6"/>
        <v>11.522</v>
      </c>
      <c r="AK6" s="32">
        <v>20</v>
      </c>
      <c r="AL6" s="13">
        <f>VLOOKUP(B6,藏药系列!A:C,3,FALSE)</f>
        <v>33</v>
      </c>
      <c r="AM6" s="13">
        <f>VLOOKUP(B6,藏药系列!A:D,4,FALSE)</f>
        <v>1063.01</v>
      </c>
      <c r="AN6" s="13">
        <f t="shared" si="4"/>
        <v>13</v>
      </c>
      <c r="AO6" s="13" t="s">
        <v>28</v>
      </c>
      <c r="AP6" s="13">
        <f>AM6*0.25</f>
        <v>265.7525</v>
      </c>
    </row>
    <row r="7" s="2" customFormat="1" spans="1:42">
      <c r="A7" s="12">
        <v>97</v>
      </c>
      <c r="B7" s="12">
        <v>104838</v>
      </c>
      <c r="C7" s="12" t="s">
        <v>35</v>
      </c>
      <c r="D7" s="12" t="s">
        <v>36</v>
      </c>
      <c r="E7" s="13">
        <v>20</v>
      </c>
      <c r="F7" s="13">
        <f>VLOOKUP(B7,[1]任务明细复制表!$B:$P,15,0)</f>
        <v>20</v>
      </c>
      <c r="G7" s="13">
        <f>VLOOKUP(B7,[1]任务明细复制表!$B:$Q,16,0)</f>
        <v>95.35</v>
      </c>
      <c r="H7" s="13">
        <f>VLOOKUP(B7,[1]任务明细复制表!$B:$R,17,0)</f>
        <v>0</v>
      </c>
      <c r="I7" s="13" t="str">
        <f>VLOOKUP(B7,[1]任务明细复制表!$B:$S,18,0)</f>
        <v>奖励6%</v>
      </c>
      <c r="J7" s="13">
        <f>VLOOKUP(B7,[1]任务明细复制表!$B:$T,19,0)</f>
        <v>5.721</v>
      </c>
      <c r="K7" s="18">
        <v>5</v>
      </c>
      <c r="L7" s="19">
        <f>VLOOKUP(B7,维生素透视复制表!A:C,3,FALSE)</f>
        <v>6</v>
      </c>
      <c r="M7" s="19">
        <f>VLOOKUP(B7,维生素透视复制表!A:D,4,FALSE)</f>
        <v>504.01</v>
      </c>
      <c r="N7" s="19">
        <f t="shared" si="0"/>
        <v>1</v>
      </c>
      <c r="O7" s="19" t="s">
        <v>28</v>
      </c>
      <c r="P7" s="20">
        <f>M7*0.06</f>
        <v>30.2406</v>
      </c>
      <c r="Q7" s="30">
        <v>10</v>
      </c>
      <c r="R7" s="13">
        <f>VLOOKUP(B7,心脑血管透视复制图!A:C,3,FALSE)</f>
        <v>3</v>
      </c>
      <c r="S7" s="13">
        <f>VLOOKUP(B7,心脑血管透视复制图!A:D,4,FALSE)</f>
        <v>114.71</v>
      </c>
      <c r="T7" s="13">
        <f t="shared" si="1"/>
        <v>-7</v>
      </c>
      <c r="U7" s="13" t="s">
        <v>29</v>
      </c>
      <c r="V7" s="31">
        <f t="shared" si="5"/>
        <v>4.5884</v>
      </c>
      <c r="W7" s="30">
        <v>30</v>
      </c>
      <c r="X7" s="32">
        <f>VLOOKUP(B7,呼吸类透视复制表!A:C,3,FALSE)</f>
        <v>54</v>
      </c>
      <c r="Y7" s="32">
        <f>VLOOKUP(B7,呼吸类透视复制表!A:D,4,FALSE)</f>
        <v>1179.43</v>
      </c>
      <c r="Z7" s="32">
        <f t="shared" si="2"/>
        <v>24</v>
      </c>
      <c r="AA7" s="32" t="s">
        <v>28</v>
      </c>
      <c r="AB7" s="35">
        <f>Y7*0.07</f>
        <v>82.5601</v>
      </c>
      <c r="AC7" s="30">
        <v>4</v>
      </c>
      <c r="AD7" s="32">
        <f>VLOOKUP(B7,'妇女（另外一个）'!A:C,3,FALSE)</f>
        <v>3</v>
      </c>
      <c r="AE7" s="32">
        <f>VLOOKUP(B7,'妇女（另外一个）'!A:D,4,FALSE)</f>
        <v>120.6</v>
      </c>
      <c r="AF7" s="32">
        <f>VLOOKUP(B7,'妇女系列（妇宝）'!A:C,3,FALSE)</f>
        <v>1</v>
      </c>
      <c r="AG7" s="32">
        <f>VLOOKUP(B7,'妇女系列（妇宝）'!A:D,4,FALSE)</f>
        <v>32</v>
      </c>
      <c r="AH7" s="32">
        <f t="shared" si="3"/>
        <v>0</v>
      </c>
      <c r="AI7" s="32" t="s">
        <v>28</v>
      </c>
      <c r="AJ7" s="38">
        <f t="shared" si="6"/>
        <v>8.442</v>
      </c>
      <c r="AK7" s="32">
        <v>15</v>
      </c>
      <c r="AL7" s="13">
        <f>VLOOKUP(B7,藏药系列!A:C,3,FALSE)</f>
        <v>9</v>
      </c>
      <c r="AM7" s="13">
        <f>VLOOKUP(B7,藏药系列!A:D,4,FALSE)</f>
        <v>308</v>
      </c>
      <c r="AN7" s="13">
        <f t="shared" si="4"/>
        <v>-6</v>
      </c>
      <c r="AO7" s="13" t="s">
        <v>29</v>
      </c>
      <c r="AP7" s="13">
        <f t="shared" ref="AP7:AP14" si="7">AM7*0.15</f>
        <v>46.2</v>
      </c>
    </row>
    <row r="8" s="2" customFormat="1" spans="1:42">
      <c r="A8" s="12">
        <v>34</v>
      </c>
      <c r="B8" s="14">
        <v>106485</v>
      </c>
      <c r="C8" s="12" t="s">
        <v>37</v>
      </c>
      <c r="D8" s="12" t="s">
        <v>38</v>
      </c>
      <c r="E8" s="13">
        <v>15</v>
      </c>
      <c r="F8" s="13">
        <f>VLOOKUP(B8,[1]任务明细复制表!$B:$P,15,0)</f>
        <v>8</v>
      </c>
      <c r="G8" s="13">
        <f>VLOOKUP(B8,[1]任务明细复制表!$B:$Q,16,0)</f>
        <v>115.8</v>
      </c>
      <c r="H8" s="13">
        <f>VLOOKUP(B8,[1]任务明细复制表!$B:$R,17,0)</f>
        <v>-7</v>
      </c>
      <c r="I8" s="13" t="str">
        <f>VLOOKUP(B8,[1]任务明细复制表!$B:$S,18,0)</f>
        <v>保底</v>
      </c>
      <c r="J8" s="13">
        <f>VLOOKUP(B8,[1]任务明细复制表!$B:$T,19,0)</f>
        <v>4.632</v>
      </c>
      <c r="K8" s="18">
        <v>4</v>
      </c>
      <c r="L8" s="19">
        <v>0</v>
      </c>
      <c r="M8" s="19">
        <v>0</v>
      </c>
      <c r="N8" s="19">
        <f t="shared" si="0"/>
        <v>-4</v>
      </c>
      <c r="O8" s="19" t="s">
        <v>29</v>
      </c>
      <c r="P8" s="20">
        <f>M8*0.04</f>
        <v>0</v>
      </c>
      <c r="Q8" s="30">
        <v>10</v>
      </c>
      <c r="R8" s="13">
        <f>VLOOKUP(B8,心脑血管透视复制图!A:C,3,FALSE)</f>
        <v>2</v>
      </c>
      <c r="S8" s="13">
        <f>VLOOKUP(B8,心脑血管透视复制图!A:D,4,FALSE)</f>
        <v>115.6</v>
      </c>
      <c r="T8" s="13">
        <f t="shared" si="1"/>
        <v>-8</v>
      </c>
      <c r="U8" s="13" t="s">
        <v>29</v>
      </c>
      <c r="V8" s="31">
        <f t="shared" si="5"/>
        <v>4.624</v>
      </c>
      <c r="W8" s="30">
        <v>30</v>
      </c>
      <c r="X8" s="32">
        <f>VLOOKUP(B8,呼吸类透视复制表!A:C,3,FALSE)</f>
        <v>14</v>
      </c>
      <c r="Y8" s="32">
        <f>VLOOKUP(B8,呼吸类透视复制表!A:D,4,FALSE)</f>
        <v>349.12</v>
      </c>
      <c r="Z8" s="32">
        <f t="shared" si="2"/>
        <v>-16</v>
      </c>
      <c r="AA8" s="32" t="s">
        <v>29</v>
      </c>
      <c r="AB8" s="35">
        <f t="shared" ref="AB8:AB13" si="8">Y8*0.05</f>
        <v>17.456</v>
      </c>
      <c r="AC8" s="30">
        <v>4</v>
      </c>
      <c r="AD8" s="32">
        <v>0</v>
      </c>
      <c r="AE8" s="32">
        <v>0</v>
      </c>
      <c r="AF8" s="32">
        <f>VLOOKUP(B8,'妇女系列（妇宝）'!A:C,3,FALSE)</f>
        <v>4</v>
      </c>
      <c r="AG8" s="32">
        <f>VLOOKUP(B8,'妇女系列（妇宝）'!A:D,4,FALSE)</f>
        <v>96</v>
      </c>
      <c r="AH8" s="32">
        <f t="shared" si="3"/>
        <v>0</v>
      </c>
      <c r="AI8" s="32" t="s">
        <v>28</v>
      </c>
      <c r="AJ8" s="38">
        <f t="shared" si="6"/>
        <v>0</v>
      </c>
      <c r="AK8" s="32">
        <v>15</v>
      </c>
      <c r="AL8" s="13">
        <v>0</v>
      </c>
      <c r="AM8" s="13">
        <v>0</v>
      </c>
      <c r="AN8" s="13">
        <f t="shared" si="4"/>
        <v>-15</v>
      </c>
      <c r="AO8" s="13" t="s">
        <v>29</v>
      </c>
      <c r="AP8" s="13">
        <f t="shared" si="7"/>
        <v>0</v>
      </c>
    </row>
    <row r="9" s="2" customFormat="1" spans="1:42">
      <c r="A9" s="12">
        <v>25</v>
      </c>
      <c r="B9" s="12">
        <v>359</v>
      </c>
      <c r="C9" s="12" t="s">
        <v>39</v>
      </c>
      <c r="D9" s="12" t="s">
        <v>33</v>
      </c>
      <c r="E9" s="13">
        <v>42</v>
      </c>
      <c r="F9" s="13">
        <f>VLOOKUP(B9,[1]任务明细复制表!$B:$P,15,0)</f>
        <v>34</v>
      </c>
      <c r="G9" s="13">
        <f>VLOOKUP(B9,[1]任务明细复制表!$B:$Q,16,0)</f>
        <v>463.47</v>
      </c>
      <c r="H9" s="13">
        <f>VLOOKUP(B9,[1]任务明细复制表!$B:$R,17,0)</f>
        <v>-8</v>
      </c>
      <c r="I9" s="13" t="str">
        <f>VLOOKUP(B9,[1]任务明细复制表!$B:$S,18,0)</f>
        <v>保底</v>
      </c>
      <c r="J9" s="13">
        <f>VLOOKUP(B9,[1]任务明细复制表!$B:$T,19,0)</f>
        <v>18.5388</v>
      </c>
      <c r="K9" s="18">
        <v>8</v>
      </c>
      <c r="L9" s="19">
        <f>VLOOKUP(B9,维生素透视复制表!A:C,3,FALSE)</f>
        <v>6</v>
      </c>
      <c r="M9" s="19">
        <f>VLOOKUP(B9,维生素透视复制表!A:D,4,FALSE)</f>
        <v>504.02</v>
      </c>
      <c r="N9" s="19">
        <f t="shared" si="0"/>
        <v>-2</v>
      </c>
      <c r="O9" s="19" t="s">
        <v>29</v>
      </c>
      <c r="P9" s="20">
        <f>M9*0.04</f>
        <v>20.1608</v>
      </c>
      <c r="Q9" s="30">
        <v>14</v>
      </c>
      <c r="R9" s="13">
        <f>VLOOKUP(B9,心脑血管透视复制图!A:C,3,FALSE)</f>
        <v>1</v>
      </c>
      <c r="S9" s="13">
        <f>VLOOKUP(B9,心脑血管透视复制图!A:D,4,FALSE)</f>
        <v>32.8</v>
      </c>
      <c r="T9" s="13">
        <f t="shared" si="1"/>
        <v>-13</v>
      </c>
      <c r="U9" s="13" t="s">
        <v>29</v>
      </c>
      <c r="V9" s="31">
        <f t="shared" si="5"/>
        <v>1.312</v>
      </c>
      <c r="W9" s="30">
        <v>154</v>
      </c>
      <c r="X9" s="32">
        <f>VLOOKUP(B9,呼吸类透视复制表!A:C,3,FALSE)</f>
        <v>99</v>
      </c>
      <c r="Y9" s="32">
        <f>VLOOKUP(B9,呼吸类透视复制表!A:D,4,FALSE)</f>
        <v>2056.97</v>
      </c>
      <c r="Z9" s="32">
        <f t="shared" si="2"/>
        <v>-55</v>
      </c>
      <c r="AA9" s="32" t="s">
        <v>29</v>
      </c>
      <c r="AB9" s="35">
        <f t="shared" si="8"/>
        <v>102.8485</v>
      </c>
      <c r="AC9" s="30">
        <v>5</v>
      </c>
      <c r="AD9" s="32">
        <f>VLOOKUP(B9,'妇女（另外一个）'!A:C,3,FALSE)</f>
        <v>2</v>
      </c>
      <c r="AE9" s="32">
        <f>VLOOKUP(B9,'妇女（另外一个）'!A:D,4,FALSE)</f>
        <v>88</v>
      </c>
      <c r="AF9" s="32">
        <f>VLOOKUP(B9,'妇女系列（妇宝）'!A:C,3,FALSE)</f>
        <v>3</v>
      </c>
      <c r="AG9" s="32">
        <f>VLOOKUP(B9,'妇女系列（妇宝）'!A:D,4,FALSE)</f>
        <v>64</v>
      </c>
      <c r="AH9" s="32">
        <f t="shared" si="3"/>
        <v>0</v>
      </c>
      <c r="AI9" s="32" t="s">
        <v>28</v>
      </c>
      <c r="AJ9" s="38">
        <f t="shared" si="6"/>
        <v>6.16</v>
      </c>
      <c r="AK9" s="32">
        <v>40</v>
      </c>
      <c r="AL9" s="13">
        <f>VLOOKUP(B9,藏药系列!A:C,3,FALSE)</f>
        <v>2</v>
      </c>
      <c r="AM9" s="13">
        <f>VLOOKUP(B9,藏药系列!A:D,4,FALSE)</f>
        <v>64</v>
      </c>
      <c r="AN9" s="13">
        <f t="shared" si="4"/>
        <v>-38</v>
      </c>
      <c r="AO9" s="13" t="s">
        <v>29</v>
      </c>
      <c r="AP9" s="13">
        <f t="shared" si="7"/>
        <v>9.6</v>
      </c>
    </row>
    <row r="10" s="2" customFormat="1" spans="1:42">
      <c r="A10" s="12">
        <v>102</v>
      </c>
      <c r="B10" s="12">
        <v>738</v>
      </c>
      <c r="C10" s="12" t="s">
        <v>40</v>
      </c>
      <c r="D10" s="12" t="s">
        <v>36</v>
      </c>
      <c r="E10" s="13">
        <v>10</v>
      </c>
      <c r="F10" s="13">
        <f>VLOOKUP(B10,[1]任务明细复制表!$B:$P,15,0)</f>
        <v>15</v>
      </c>
      <c r="G10" s="13">
        <f>VLOOKUP(B10,[1]任务明细复制表!$B:$Q,16,0)</f>
        <v>241.8</v>
      </c>
      <c r="H10" s="13">
        <f>VLOOKUP(B10,[1]任务明细复制表!$B:$R,17,0)</f>
        <v>5</v>
      </c>
      <c r="I10" s="13" t="str">
        <f>VLOOKUP(B10,[1]任务明细复制表!$B:$S,18,0)</f>
        <v>奖励6%</v>
      </c>
      <c r="J10" s="13">
        <f>VLOOKUP(B10,[1]任务明细复制表!$B:$T,19,0)</f>
        <v>14.508</v>
      </c>
      <c r="K10" s="18">
        <v>5</v>
      </c>
      <c r="L10" s="19">
        <f>VLOOKUP(B10,维生素透视复制表!A:C,3,FALSE)</f>
        <v>6</v>
      </c>
      <c r="M10" s="19">
        <f>VLOOKUP(B10,维生素透视复制表!A:D,4,FALSE)</f>
        <v>504.02</v>
      </c>
      <c r="N10" s="19">
        <f t="shared" si="0"/>
        <v>1</v>
      </c>
      <c r="O10" s="19" t="s">
        <v>28</v>
      </c>
      <c r="P10" s="20">
        <f>M10*0.06</f>
        <v>30.2412</v>
      </c>
      <c r="Q10" s="30">
        <v>10</v>
      </c>
      <c r="R10" s="13">
        <f>VLOOKUP(B10,心脑血管透视复制图!A:C,3,FALSE)</f>
        <v>2</v>
      </c>
      <c r="S10" s="13">
        <f>VLOOKUP(B10,心脑血管透视复制图!A:D,4,FALSE)</f>
        <v>60.9</v>
      </c>
      <c r="T10" s="13">
        <f t="shared" si="1"/>
        <v>-8</v>
      </c>
      <c r="U10" s="13" t="s">
        <v>29</v>
      </c>
      <c r="V10" s="31">
        <f t="shared" si="5"/>
        <v>2.436</v>
      </c>
      <c r="W10" s="30">
        <v>62</v>
      </c>
      <c r="X10" s="32">
        <f>VLOOKUP(B10,呼吸类透视复制表!A:C,3,FALSE)</f>
        <v>50</v>
      </c>
      <c r="Y10" s="32">
        <f>VLOOKUP(B10,呼吸类透视复制表!A:D,4,FALSE)</f>
        <v>1126.3</v>
      </c>
      <c r="Z10" s="32">
        <f t="shared" si="2"/>
        <v>-12</v>
      </c>
      <c r="AA10" s="32" t="s">
        <v>29</v>
      </c>
      <c r="AB10" s="35">
        <f t="shared" si="8"/>
        <v>56.315</v>
      </c>
      <c r="AC10" s="30">
        <v>4</v>
      </c>
      <c r="AD10" s="32">
        <v>0</v>
      </c>
      <c r="AE10" s="32">
        <v>0</v>
      </c>
      <c r="AF10" s="32">
        <f>VLOOKUP(B10,'妇女系列（妇宝）'!A:C,3,FALSE)</f>
        <v>3</v>
      </c>
      <c r="AG10" s="32">
        <f>VLOOKUP(B10,'妇女系列（妇宝）'!A:D,4,FALSE)</f>
        <v>66</v>
      </c>
      <c r="AH10" s="32">
        <f t="shared" si="3"/>
        <v>-1</v>
      </c>
      <c r="AI10" s="32" t="s">
        <v>29</v>
      </c>
      <c r="AJ10" s="38">
        <f>AE10*0.05</f>
        <v>0</v>
      </c>
      <c r="AK10" s="32">
        <v>20</v>
      </c>
      <c r="AL10" s="13">
        <f>VLOOKUP(B10,藏药系列!A:C,3,FALSE)</f>
        <v>3</v>
      </c>
      <c r="AM10" s="13">
        <f>VLOOKUP(B10,藏药系列!A:D,4,FALSE)</f>
        <v>158</v>
      </c>
      <c r="AN10" s="13">
        <f t="shared" si="4"/>
        <v>-17</v>
      </c>
      <c r="AO10" s="13" t="s">
        <v>29</v>
      </c>
      <c r="AP10" s="13">
        <f t="shared" si="7"/>
        <v>23.7</v>
      </c>
    </row>
    <row r="11" s="2" customFormat="1" spans="1:42">
      <c r="A11" s="12">
        <v>45</v>
      </c>
      <c r="B11" s="12">
        <v>733</v>
      </c>
      <c r="C11" s="12" t="s">
        <v>41</v>
      </c>
      <c r="D11" s="12" t="s">
        <v>38</v>
      </c>
      <c r="E11" s="13">
        <v>42</v>
      </c>
      <c r="F11" s="13">
        <f>VLOOKUP(B11,[1]任务明细复制表!$B:$P,15,0)</f>
        <v>29</v>
      </c>
      <c r="G11" s="13">
        <f>VLOOKUP(B11,[1]任务明细复制表!$B:$Q,16,0)</f>
        <v>101.8</v>
      </c>
      <c r="H11" s="13">
        <f>VLOOKUP(B11,[1]任务明细复制表!$B:$R,17,0)</f>
        <v>-13</v>
      </c>
      <c r="I11" s="13" t="str">
        <f>VLOOKUP(B11,[1]任务明细复制表!$B:$S,18,0)</f>
        <v>保底</v>
      </c>
      <c r="J11" s="13">
        <f>VLOOKUP(B11,[1]任务明细复制表!$B:$T,19,0)</f>
        <v>4.072</v>
      </c>
      <c r="K11" s="18">
        <v>5</v>
      </c>
      <c r="L11" s="19">
        <f>VLOOKUP(B11,维生素透视复制表!A:C,3,FALSE)</f>
        <v>7</v>
      </c>
      <c r="M11" s="19">
        <f>VLOOKUP(B11,维生素透视复制表!A:D,4,FALSE)</f>
        <v>672.03</v>
      </c>
      <c r="N11" s="19">
        <f t="shared" si="0"/>
        <v>2</v>
      </c>
      <c r="O11" s="19" t="s">
        <v>28</v>
      </c>
      <c r="P11" s="20">
        <f>M11*0.06</f>
        <v>40.3218</v>
      </c>
      <c r="Q11" s="30">
        <v>10</v>
      </c>
      <c r="R11" s="13">
        <f>VLOOKUP(B11,心脑血管透视复制图!A:C,3,FALSE)</f>
        <v>1</v>
      </c>
      <c r="S11" s="13">
        <f>VLOOKUP(B11,心脑血管透视复制图!A:D,4,FALSE)</f>
        <v>21.16</v>
      </c>
      <c r="T11" s="13">
        <f t="shared" si="1"/>
        <v>-9</v>
      </c>
      <c r="U11" s="13" t="s">
        <v>29</v>
      </c>
      <c r="V11" s="31">
        <f t="shared" si="5"/>
        <v>0.8464</v>
      </c>
      <c r="W11" s="30">
        <v>85</v>
      </c>
      <c r="X11" s="32">
        <f>VLOOKUP(B11,呼吸类透视复制表!A:C,3,FALSE)</f>
        <v>47</v>
      </c>
      <c r="Y11" s="32">
        <f>VLOOKUP(B11,呼吸类透视复制表!A:D,4,FALSE)</f>
        <v>1060.66</v>
      </c>
      <c r="Z11" s="32">
        <f t="shared" si="2"/>
        <v>-38</v>
      </c>
      <c r="AA11" s="32" t="s">
        <v>29</v>
      </c>
      <c r="AB11" s="35">
        <f t="shared" si="8"/>
        <v>53.033</v>
      </c>
      <c r="AC11" s="30">
        <v>4</v>
      </c>
      <c r="AD11" s="32">
        <f>VLOOKUP(B11,'妇女（另外一个）'!A:C,3,FALSE)</f>
        <v>3</v>
      </c>
      <c r="AE11" s="32">
        <f>VLOOKUP(B11,'妇女（另外一个）'!A:D,4,FALSE)</f>
        <v>133.8</v>
      </c>
      <c r="AF11" s="32">
        <v>0</v>
      </c>
      <c r="AG11" s="32">
        <v>0</v>
      </c>
      <c r="AH11" s="32">
        <f t="shared" si="3"/>
        <v>-1</v>
      </c>
      <c r="AI11" s="32" t="s">
        <v>29</v>
      </c>
      <c r="AJ11" s="38">
        <f t="shared" ref="AJ11:AJ42" si="9">AE11*0.05</f>
        <v>6.69</v>
      </c>
      <c r="AK11" s="32">
        <v>20</v>
      </c>
      <c r="AL11" s="13">
        <v>0</v>
      </c>
      <c r="AM11" s="13">
        <v>0</v>
      </c>
      <c r="AN11" s="13">
        <f t="shared" si="4"/>
        <v>-20</v>
      </c>
      <c r="AO11" s="13" t="s">
        <v>29</v>
      </c>
      <c r="AP11" s="13">
        <f t="shared" si="7"/>
        <v>0</v>
      </c>
    </row>
    <row r="12" s="2" customFormat="1" spans="1:42">
      <c r="A12" s="12">
        <v>39</v>
      </c>
      <c r="B12" s="12">
        <v>103639</v>
      </c>
      <c r="C12" s="12" t="s">
        <v>42</v>
      </c>
      <c r="D12" s="12" t="s">
        <v>38</v>
      </c>
      <c r="E12" s="13">
        <v>38</v>
      </c>
      <c r="F12" s="13">
        <f>VLOOKUP(B12,[1]任务明细复制表!$B:$P,15,0)</f>
        <v>13</v>
      </c>
      <c r="G12" s="13">
        <f>VLOOKUP(B12,[1]任务明细复制表!$B:$Q,16,0)</f>
        <v>177.8</v>
      </c>
      <c r="H12" s="13">
        <f>VLOOKUP(B12,[1]任务明细复制表!$B:$R,17,0)</f>
        <v>-25</v>
      </c>
      <c r="I12" s="13" t="str">
        <f>VLOOKUP(B12,[1]任务明细复制表!$B:$S,18,0)</f>
        <v>保底</v>
      </c>
      <c r="J12" s="13">
        <f>VLOOKUP(B12,[1]任务明细复制表!$B:$T,19,0)</f>
        <v>7.112</v>
      </c>
      <c r="K12" s="18">
        <v>8</v>
      </c>
      <c r="L12" s="19">
        <f>VLOOKUP(B12,维生素透视复制表!A:C,3,FALSE)</f>
        <v>5</v>
      </c>
      <c r="M12" s="19">
        <f>VLOOKUP(B12,维生素透视复制表!A:D,4,FALSE)</f>
        <v>424.01</v>
      </c>
      <c r="N12" s="19">
        <f t="shared" si="0"/>
        <v>-3</v>
      </c>
      <c r="O12" s="19" t="s">
        <v>29</v>
      </c>
      <c r="P12" s="20">
        <f>M12*0.04</f>
        <v>16.9604</v>
      </c>
      <c r="Q12" s="30">
        <v>14</v>
      </c>
      <c r="R12" s="13">
        <v>0</v>
      </c>
      <c r="S12" s="13">
        <v>0</v>
      </c>
      <c r="T12" s="13">
        <f t="shared" si="1"/>
        <v>-14</v>
      </c>
      <c r="U12" s="13" t="s">
        <v>29</v>
      </c>
      <c r="V12" s="31">
        <f t="shared" si="5"/>
        <v>0</v>
      </c>
      <c r="W12" s="30">
        <v>109</v>
      </c>
      <c r="X12" s="32">
        <f>VLOOKUP(B12,呼吸类透视复制表!A:C,3,FALSE)</f>
        <v>69</v>
      </c>
      <c r="Y12" s="32">
        <f>VLOOKUP(B12,呼吸类透视复制表!A:D,4,FALSE)</f>
        <v>1549.25</v>
      </c>
      <c r="Z12" s="32">
        <f t="shared" si="2"/>
        <v>-40</v>
      </c>
      <c r="AA12" s="32" t="s">
        <v>29</v>
      </c>
      <c r="AB12" s="35">
        <f t="shared" si="8"/>
        <v>77.4625</v>
      </c>
      <c r="AC12" s="30">
        <v>5</v>
      </c>
      <c r="AD12" s="32">
        <f>VLOOKUP(B12,'妇女（另外一个）'!A:C,3,FALSE)</f>
        <v>2</v>
      </c>
      <c r="AE12" s="32">
        <f>VLOOKUP(B12,'妇女（另外一个）'!A:D,4,FALSE)</f>
        <v>88</v>
      </c>
      <c r="AF12" s="32">
        <f>VLOOKUP(B12,'妇女系列（妇宝）'!A:C,3,FALSE)</f>
        <v>2</v>
      </c>
      <c r="AG12" s="32">
        <f>VLOOKUP(B12,'妇女系列（妇宝）'!A:D,4,FALSE)</f>
        <v>26.88</v>
      </c>
      <c r="AH12" s="32">
        <f t="shared" si="3"/>
        <v>-1</v>
      </c>
      <c r="AI12" s="32" t="s">
        <v>29</v>
      </c>
      <c r="AJ12" s="38">
        <f t="shared" si="9"/>
        <v>4.4</v>
      </c>
      <c r="AK12" s="32">
        <v>40</v>
      </c>
      <c r="AL12" s="13">
        <f>VLOOKUP(B12,藏药系列!A:C,3,FALSE)</f>
        <v>13</v>
      </c>
      <c r="AM12" s="13">
        <f>VLOOKUP(B12,藏药系列!A:D,4,FALSE)</f>
        <v>391</v>
      </c>
      <c r="AN12" s="13">
        <f t="shared" si="4"/>
        <v>-27</v>
      </c>
      <c r="AO12" s="13" t="s">
        <v>29</v>
      </c>
      <c r="AP12" s="13">
        <f t="shared" si="7"/>
        <v>58.65</v>
      </c>
    </row>
    <row r="13" s="2" customFormat="1" spans="1:42">
      <c r="A13" s="12">
        <v>46</v>
      </c>
      <c r="B13" s="12">
        <v>724</v>
      </c>
      <c r="C13" s="12" t="s">
        <v>43</v>
      </c>
      <c r="D13" s="12" t="s">
        <v>38</v>
      </c>
      <c r="E13" s="13">
        <v>45</v>
      </c>
      <c r="F13" s="13">
        <f>VLOOKUP(B13,[1]任务明细复制表!$B:$P,15,0)</f>
        <v>42</v>
      </c>
      <c r="G13" s="13">
        <f>VLOOKUP(B13,[1]任务明细复制表!$B:$Q,16,0)</f>
        <v>475.45</v>
      </c>
      <c r="H13" s="13">
        <f>VLOOKUP(B13,[1]任务明细复制表!$B:$R,17,0)</f>
        <v>-3</v>
      </c>
      <c r="I13" s="13" t="str">
        <f>VLOOKUP(B13,[1]任务明细复制表!$B:$S,18,0)</f>
        <v>保底</v>
      </c>
      <c r="J13" s="13">
        <f>VLOOKUP(B13,[1]任务明细复制表!$B:$T,19,0)</f>
        <v>19.018</v>
      </c>
      <c r="K13" s="18">
        <v>11</v>
      </c>
      <c r="L13" s="19">
        <f>VLOOKUP(B13,维生素透视复制表!A:C,3,FALSE)</f>
        <v>2</v>
      </c>
      <c r="M13" s="19">
        <f>VLOOKUP(B13,维生素透视复制表!A:D,4,FALSE)</f>
        <v>168</v>
      </c>
      <c r="N13" s="19">
        <f t="shared" si="0"/>
        <v>-9</v>
      </c>
      <c r="O13" s="19" t="s">
        <v>29</v>
      </c>
      <c r="P13" s="20">
        <f>M13*0.04</f>
        <v>6.72</v>
      </c>
      <c r="Q13" s="30">
        <v>19</v>
      </c>
      <c r="R13" s="13">
        <f>VLOOKUP(B13,心脑血管透视复制图!A:C,3,FALSE)</f>
        <v>8</v>
      </c>
      <c r="S13" s="13">
        <f>VLOOKUP(B13,心脑血管透视复制图!A:D,4,FALSE)</f>
        <v>404.6</v>
      </c>
      <c r="T13" s="13">
        <f t="shared" si="1"/>
        <v>-11</v>
      </c>
      <c r="U13" s="13" t="s">
        <v>29</v>
      </c>
      <c r="V13" s="31">
        <f t="shared" si="5"/>
        <v>16.184</v>
      </c>
      <c r="W13" s="30">
        <v>204</v>
      </c>
      <c r="X13" s="32">
        <f>VLOOKUP(B13,呼吸类透视复制表!A:C,3,FALSE)</f>
        <v>178</v>
      </c>
      <c r="Y13" s="32">
        <f>VLOOKUP(B13,呼吸类透视复制表!A:D,4,FALSE)</f>
        <v>4154.36</v>
      </c>
      <c r="Z13" s="32">
        <f t="shared" si="2"/>
        <v>-26</v>
      </c>
      <c r="AA13" s="32" t="s">
        <v>29</v>
      </c>
      <c r="AB13" s="35">
        <f t="shared" si="8"/>
        <v>207.718</v>
      </c>
      <c r="AC13" s="30">
        <v>6</v>
      </c>
      <c r="AD13" s="32">
        <v>0</v>
      </c>
      <c r="AE13" s="32">
        <v>0</v>
      </c>
      <c r="AF13" s="32">
        <f>VLOOKUP(B13,'妇女系列（妇宝）'!A:C,3,FALSE)</f>
        <v>5</v>
      </c>
      <c r="AG13" s="32">
        <f>VLOOKUP(B13,'妇女系列（妇宝）'!A:D,4,FALSE)</f>
        <v>102.79</v>
      </c>
      <c r="AH13" s="32">
        <f t="shared" si="3"/>
        <v>-1</v>
      </c>
      <c r="AI13" s="32" t="s">
        <v>29</v>
      </c>
      <c r="AJ13" s="38">
        <f t="shared" si="9"/>
        <v>0</v>
      </c>
      <c r="AK13" s="32">
        <v>50</v>
      </c>
      <c r="AL13" s="13">
        <f>VLOOKUP(B13,藏药系列!A:C,3,FALSE)</f>
        <v>15</v>
      </c>
      <c r="AM13" s="13">
        <f>VLOOKUP(B13,藏药系列!A:D,4,FALSE)</f>
        <v>444</v>
      </c>
      <c r="AN13" s="13">
        <f t="shared" si="4"/>
        <v>-35</v>
      </c>
      <c r="AO13" s="13" t="s">
        <v>29</v>
      </c>
      <c r="AP13" s="13">
        <f t="shared" si="7"/>
        <v>66.6</v>
      </c>
    </row>
    <row r="14" s="2" customFormat="1" spans="1:42">
      <c r="A14" s="12">
        <v>90</v>
      </c>
      <c r="B14" s="12">
        <v>746</v>
      </c>
      <c r="C14" s="12" t="s">
        <v>44</v>
      </c>
      <c r="D14" s="12" t="s">
        <v>27</v>
      </c>
      <c r="E14" s="13">
        <v>48</v>
      </c>
      <c r="F14" s="13">
        <f>VLOOKUP(B14,[1]任务明细复制表!$B:$P,15,0)</f>
        <v>37</v>
      </c>
      <c r="G14" s="13">
        <f>VLOOKUP(B14,[1]任务明细复制表!$B:$Q,16,0)</f>
        <v>512.45</v>
      </c>
      <c r="H14" s="13">
        <f>VLOOKUP(B14,[1]任务明细复制表!$B:$R,17,0)</f>
        <v>-11</v>
      </c>
      <c r="I14" s="13" t="str">
        <f>VLOOKUP(B14,[1]任务明细复制表!$B:$S,18,0)</f>
        <v>保底</v>
      </c>
      <c r="J14" s="13">
        <f>VLOOKUP(B14,[1]任务明细复制表!$B:$T,19,0)</f>
        <v>20.498</v>
      </c>
      <c r="K14" s="18">
        <v>11</v>
      </c>
      <c r="L14" s="19">
        <f>VLOOKUP(B14,维生素透视复制表!A:C,3,FALSE)</f>
        <v>6</v>
      </c>
      <c r="M14" s="19">
        <f>VLOOKUP(B14,维生素透视复制表!A:D,4,FALSE)</f>
        <v>504.02</v>
      </c>
      <c r="N14" s="19">
        <f t="shared" si="0"/>
        <v>-5</v>
      </c>
      <c r="O14" s="19" t="s">
        <v>29</v>
      </c>
      <c r="P14" s="20">
        <f>M14*0.04</f>
        <v>20.1608</v>
      </c>
      <c r="Q14" s="30">
        <v>19</v>
      </c>
      <c r="R14" s="13">
        <f>VLOOKUP(B14,心脑血管透视复制图!A:C,3,FALSE)</f>
        <v>14</v>
      </c>
      <c r="S14" s="13">
        <f>VLOOKUP(B14,心脑血管透视复制图!A:D,4,FALSE)</f>
        <v>498.31</v>
      </c>
      <c r="T14" s="13">
        <f t="shared" si="1"/>
        <v>-5</v>
      </c>
      <c r="U14" s="13" t="s">
        <v>29</v>
      </c>
      <c r="V14" s="31">
        <f t="shared" si="5"/>
        <v>19.9324</v>
      </c>
      <c r="W14" s="30">
        <v>82</v>
      </c>
      <c r="X14" s="32">
        <f>VLOOKUP(B14,呼吸类透视复制表!A:C,3,FALSE)</f>
        <v>107</v>
      </c>
      <c r="Y14" s="32">
        <f>VLOOKUP(B14,呼吸类透视复制表!A:D,4,FALSE)</f>
        <v>2450.61</v>
      </c>
      <c r="Z14" s="32">
        <f t="shared" si="2"/>
        <v>25</v>
      </c>
      <c r="AA14" s="32" t="s">
        <v>28</v>
      </c>
      <c r="AB14" s="35">
        <f>Y14*0.07</f>
        <v>171.5427</v>
      </c>
      <c r="AC14" s="30">
        <v>6</v>
      </c>
      <c r="AD14" s="32">
        <f>VLOOKUP(B14,'妇女（另外一个）'!A:C,3,FALSE)</f>
        <v>2</v>
      </c>
      <c r="AE14" s="32">
        <f>VLOOKUP(B14,'妇女（另外一个）'!A:D,4,FALSE)</f>
        <v>88.6</v>
      </c>
      <c r="AF14" s="32">
        <f>VLOOKUP(B14,'妇女系列（妇宝）'!A:C,3,FALSE)</f>
        <v>3</v>
      </c>
      <c r="AG14" s="32">
        <f>VLOOKUP(B14,'妇女系列（妇宝）'!A:D,4,FALSE)</f>
        <v>64</v>
      </c>
      <c r="AH14" s="32">
        <f t="shared" si="3"/>
        <v>-1</v>
      </c>
      <c r="AI14" s="32" t="s">
        <v>29</v>
      </c>
      <c r="AJ14" s="38">
        <f t="shared" si="9"/>
        <v>4.43</v>
      </c>
      <c r="AK14" s="32">
        <v>50</v>
      </c>
      <c r="AL14" s="13">
        <f>VLOOKUP(B14,藏药系列!A:C,3,FALSE)</f>
        <v>8</v>
      </c>
      <c r="AM14" s="13">
        <f>VLOOKUP(B14,藏药系列!A:D,4,FALSE)</f>
        <v>299</v>
      </c>
      <c r="AN14" s="13">
        <f t="shared" si="4"/>
        <v>-42</v>
      </c>
      <c r="AO14" s="13" t="s">
        <v>29</v>
      </c>
      <c r="AP14" s="13">
        <f t="shared" si="7"/>
        <v>44.85</v>
      </c>
    </row>
    <row r="15" s="2" customFormat="1" spans="1:42">
      <c r="A15" s="12">
        <v>16</v>
      </c>
      <c r="B15" s="12">
        <v>726</v>
      </c>
      <c r="C15" s="12" t="s">
        <v>45</v>
      </c>
      <c r="D15" s="12" t="s">
        <v>33</v>
      </c>
      <c r="E15" s="13">
        <v>46</v>
      </c>
      <c r="F15" s="13">
        <f>VLOOKUP(B15,[1]任务明细复制表!$B:$P,15,0)</f>
        <v>66</v>
      </c>
      <c r="G15" s="13">
        <f>VLOOKUP(B15,[1]任务明细复制表!$B:$Q,16,0)</f>
        <v>1279.7</v>
      </c>
      <c r="H15" s="13">
        <f>VLOOKUP(B15,[1]任务明细复制表!$B:$R,17,0)</f>
        <v>20</v>
      </c>
      <c r="I15" s="13" t="str">
        <f>VLOOKUP(B15,[1]任务明细复制表!$B:$S,18,0)</f>
        <v>奖励6%</v>
      </c>
      <c r="J15" s="13">
        <f>VLOOKUP(B15,[1]任务明细复制表!$B:$T,19,0)</f>
        <v>76.782</v>
      </c>
      <c r="K15" s="18">
        <v>11</v>
      </c>
      <c r="L15" s="19">
        <f>VLOOKUP(B15,维生素透视复制表!A:C,3,FALSE)</f>
        <v>11</v>
      </c>
      <c r="M15" s="19">
        <f>VLOOKUP(B15,维生素透视复制表!A:D,4,FALSE)</f>
        <v>1008.03</v>
      </c>
      <c r="N15" s="19">
        <f t="shared" si="0"/>
        <v>0</v>
      </c>
      <c r="O15" s="19" t="s">
        <v>28</v>
      </c>
      <c r="P15" s="20">
        <f>M15*0.06</f>
        <v>60.4818</v>
      </c>
      <c r="Q15" s="30">
        <v>19</v>
      </c>
      <c r="R15" s="13">
        <f>VLOOKUP(B15,心脑血管透视复制图!A:C,3,FALSE)</f>
        <v>10</v>
      </c>
      <c r="S15" s="13">
        <f>VLOOKUP(B15,心脑血管透视复制图!A:D,4,FALSE)</f>
        <v>363.62</v>
      </c>
      <c r="T15" s="13">
        <f t="shared" si="1"/>
        <v>-9</v>
      </c>
      <c r="U15" s="13" t="s">
        <v>29</v>
      </c>
      <c r="V15" s="31">
        <f t="shared" si="5"/>
        <v>14.5448</v>
      </c>
      <c r="W15" s="30">
        <v>114</v>
      </c>
      <c r="X15" s="32">
        <f>VLOOKUP(B15,呼吸类透视复制表!A:C,3,FALSE)</f>
        <v>106</v>
      </c>
      <c r="Y15" s="32">
        <f>VLOOKUP(B15,呼吸类透视复制表!A:D,4,FALSE)</f>
        <v>2259.44</v>
      </c>
      <c r="Z15" s="32">
        <f t="shared" si="2"/>
        <v>-8</v>
      </c>
      <c r="AA15" s="32" t="s">
        <v>29</v>
      </c>
      <c r="AB15" s="35">
        <f>Y15*0.05</f>
        <v>112.972</v>
      </c>
      <c r="AC15" s="30">
        <v>6</v>
      </c>
      <c r="AD15" s="32">
        <f>VLOOKUP(B15,'妇女（另外一个）'!A:C,3,FALSE)</f>
        <v>1</v>
      </c>
      <c r="AE15" s="32">
        <f>VLOOKUP(B15,'妇女（另外一个）'!A:D,4,FALSE)</f>
        <v>44</v>
      </c>
      <c r="AF15" s="32">
        <f>VLOOKUP(B15,'妇女系列（妇宝）'!A:C,3,FALSE)</f>
        <v>3</v>
      </c>
      <c r="AG15" s="32">
        <f>VLOOKUP(B15,'妇女系列（妇宝）'!A:D,4,FALSE)</f>
        <v>64</v>
      </c>
      <c r="AH15" s="32">
        <f t="shared" si="3"/>
        <v>-2</v>
      </c>
      <c r="AI15" s="32" t="s">
        <v>29</v>
      </c>
      <c r="AJ15" s="38">
        <f t="shared" si="9"/>
        <v>2.2</v>
      </c>
      <c r="AK15" s="32">
        <v>50</v>
      </c>
      <c r="AL15" s="13">
        <f>VLOOKUP(B15,藏药系列!A:C,3,FALSE)</f>
        <v>81</v>
      </c>
      <c r="AM15" s="13">
        <f>VLOOKUP(B15,藏药系列!A:D,4,FALSE)</f>
        <v>3407.1</v>
      </c>
      <c r="AN15" s="13">
        <f t="shared" si="4"/>
        <v>31</v>
      </c>
      <c r="AO15" s="13" t="s">
        <v>28</v>
      </c>
      <c r="AP15" s="13">
        <f>AM15*0.25</f>
        <v>851.775</v>
      </c>
    </row>
    <row r="16" s="2" customFormat="1" spans="1:42">
      <c r="A16" s="12">
        <v>99</v>
      </c>
      <c r="B16" s="12">
        <v>104428</v>
      </c>
      <c r="C16" s="12" t="s">
        <v>46</v>
      </c>
      <c r="D16" s="12" t="s">
        <v>36</v>
      </c>
      <c r="E16" s="13">
        <v>39</v>
      </c>
      <c r="F16" s="13">
        <f>VLOOKUP(B16,[1]任务明细复制表!$B:$P,15,0)</f>
        <v>42</v>
      </c>
      <c r="G16" s="13">
        <f>VLOOKUP(B16,[1]任务明细复制表!$B:$Q,16,0)</f>
        <v>408.74</v>
      </c>
      <c r="H16" s="13">
        <f>VLOOKUP(B16,[1]任务明细复制表!$B:$R,17,0)</f>
        <v>3</v>
      </c>
      <c r="I16" s="13" t="str">
        <f>VLOOKUP(B16,[1]任务明细复制表!$B:$S,18,0)</f>
        <v>奖励6%</v>
      </c>
      <c r="J16" s="13">
        <f>VLOOKUP(B16,[1]任务明细复制表!$B:$T,19,0)</f>
        <v>24.5244</v>
      </c>
      <c r="K16" s="18">
        <v>8</v>
      </c>
      <c r="L16" s="19">
        <f>VLOOKUP(B16,维生素透视复制表!A:C,3,FALSE)</f>
        <v>10</v>
      </c>
      <c r="M16" s="19">
        <f>VLOOKUP(B16,维生素透视复制表!A:D,4,FALSE)</f>
        <v>840.03</v>
      </c>
      <c r="N16" s="19">
        <f t="shared" si="0"/>
        <v>2</v>
      </c>
      <c r="O16" s="19" t="s">
        <v>28</v>
      </c>
      <c r="P16" s="20">
        <f>M16*0.06</f>
        <v>50.4018</v>
      </c>
      <c r="Q16" s="30">
        <v>14</v>
      </c>
      <c r="R16" s="13">
        <f>VLOOKUP(B16,心脑血管透视复制图!A:C,3,FALSE)</f>
        <v>2</v>
      </c>
      <c r="S16" s="13">
        <f>VLOOKUP(B16,心脑血管透视复制图!A:D,4,FALSE)</f>
        <v>91.92</v>
      </c>
      <c r="T16" s="13">
        <f t="shared" si="1"/>
        <v>-12</v>
      </c>
      <c r="U16" s="13" t="s">
        <v>29</v>
      </c>
      <c r="V16" s="31">
        <f t="shared" si="5"/>
        <v>3.6768</v>
      </c>
      <c r="W16" s="30">
        <v>30</v>
      </c>
      <c r="X16" s="32">
        <f>VLOOKUP(B16,呼吸类透视复制表!A:C,3,FALSE)</f>
        <v>49</v>
      </c>
      <c r="Y16" s="32">
        <f>VLOOKUP(B16,呼吸类透视复制表!A:D,4,FALSE)</f>
        <v>1108.85</v>
      </c>
      <c r="Z16" s="32">
        <f t="shared" si="2"/>
        <v>19</v>
      </c>
      <c r="AA16" s="32" t="s">
        <v>28</v>
      </c>
      <c r="AB16" s="35">
        <f>Y16*0.07</f>
        <v>77.6195</v>
      </c>
      <c r="AC16" s="30">
        <v>5</v>
      </c>
      <c r="AD16" s="32">
        <f>VLOOKUP(B16,'妇女（另外一个）'!A:C,3,FALSE)</f>
        <v>2</v>
      </c>
      <c r="AE16" s="32">
        <f>VLOOKUP(B16,'妇女（另外一个）'!A:D,4,FALSE)</f>
        <v>74.8</v>
      </c>
      <c r="AF16" s="32">
        <f>VLOOKUP(B16,'妇女系列（妇宝）'!A:C,3,FALSE)</f>
        <v>1</v>
      </c>
      <c r="AG16" s="32">
        <f>VLOOKUP(B16,'妇女系列（妇宝）'!A:D,4,FALSE)</f>
        <v>27.61</v>
      </c>
      <c r="AH16" s="32">
        <f t="shared" si="3"/>
        <v>-2</v>
      </c>
      <c r="AI16" s="32" t="s">
        <v>29</v>
      </c>
      <c r="AJ16" s="38">
        <f t="shared" si="9"/>
        <v>3.74</v>
      </c>
      <c r="AK16" s="32">
        <v>40</v>
      </c>
      <c r="AL16" s="13">
        <f>VLOOKUP(B16,藏药系列!A:C,3,FALSE)</f>
        <v>38</v>
      </c>
      <c r="AM16" s="13">
        <f>VLOOKUP(B16,藏药系列!A:D,4,FALSE)</f>
        <v>1327.58</v>
      </c>
      <c r="AN16" s="13">
        <f t="shared" si="4"/>
        <v>-2</v>
      </c>
      <c r="AO16" s="13" t="s">
        <v>29</v>
      </c>
      <c r="AP16" s="13">
        <f>AM16*0.15</f>
        <v>199.137</v>
      </c>
    </row>
    <row r="17" s="2" customFormat="1" spans="1:42">
      <c r="A17" s="12">
        <v>83</v>
      </c>
      <c r="B17" s="12">
        <v>102564</v>
      </c>
      <c r="C17" s="12" t="s">
        <v>47</v>
      </c>
      <c r="D17" s="12" t="s">
        <v>31</v>
      </c>
      <c r="E17" s="13">
        <v>22</v>
      </c>
      <c r="F17" s="13">
        <f>VLOOKUP(B17,[1]任务明细复制表!$B:$P,15,0)</f>
        <v>15</v>
      </c>
      <c r="G17" s="13">
        <f>VLOOKUP(B17,[1]任务明细复制表!$B:$Q,16,0)</f>
        <v>71.6</v>
      </c>
      <c r="H17" s="13">
        <f>VLOOKUP(B17,[1]任务明细复制表!$B:$R,17,0)</f>
        <v>-7</v>
      </c>
      <c r="I17" s="13" t="str">
        <f>VLOOKUP(B17,[1]任务明细复制表!$B:$S,18,0)</f>
        <v>保底</v>
      </c>
      <c r="J17" s="13">
        <f>VLOOKUP(B17,[1]任务明细复制表!$B:$T,19,0)</f>
        <v>2.864</v>
      </c>
      <c r="K17" s="18">
        <v>5</v>
      </c>
      <c r="L17" s="19">
        <f>VLOOKUP(B17,维生素透视复制表!A:C,3,FALSE)</f>
        <v>2</v>
      </c>
      <c r="M17" s="19">
        <f>VLOOKUP(B17,维生素透视复制表!A:D,4,FALSE)</f>
        <v>168.01</v>
      </c>
      <c r="N17" s="19">
        <f t="shared" si="0"/>
        <v>-3</v>
      </c>
      <c r="O17" s="19" t="s">
        <v>29</v>
      </c>
      <c r="P17" s="20">
        <f t="shared" ref="P17:P22" si="10">M17*0.04</f>
        <v>6.7204</v>
      </c>
      <c r="Q17" s="30">
        <v>10</v>
      </c>
      <c r="R17" s="13">
        <f>VLOOKUP(B17,心脑血管透视复制图!A:C,3,FALSE)</f>
        <v>1</v>
      </c>
      <c r="S17" s="13">
        <f>VLOOKUP(B17,心脑血管透视复制图!A:D,4,FALSE)</f>
        <v>33.91</v>
      </c>
      <c r="T17" s="13">
        <f t="shared" si="1"/>
        <v>-9</v>
      </c>
      <c r="U17" s="13" t="s">
        <v>29</v>
      </c>
      <c r="V17" s="31">
        <f t="shared" si="5"/>
        <v>1.3564</v>
      </c>
      <c r="W17" s="30">
        <v>43</v>
      </c>
      <c r="X17" s="32">
        <f>VLOOKUP(B17,呼吸类透视复制表!A:C,3,FALSE)</f>
        <v>62</v>
      </c>
      <c r="Y17" s="32">
        <f>VLOOKUP(B17,呼吸类透视复制表!A:D,4,FALSE)</f>
        <v>1295.4</v>
      </c>
      <c r="Z17" s="32">
        <f t="shared" si="2"/>
        <v>19</v>
      </c>
      <c r="AA17" s="32" t="s">
        <v>28</v>
      </c>
      <c r="AB17" s="35">
        <f>Y17*0.07</f>
        <v>90.678</v>
      </c>
      <c r="AC17" s="30">
        <v>4</v>
      </c>
      <c r="AD17" s="32">
        <f>VLOOKUP(B17,'妇女（另外一个）'!A:C,3,FALSE)</f>
        <v>1</v>
      </c>
      <c r="AE17" s="32">
        <f>VLOOKUP(B17,'妇女（另外一个）'!A:D,4,FALSE)</f>
        <v>44</v>
      </c>
      <c r="AF17" s="32">
        <f>VLOOKUP(B17,'妇女系列（妇宝）'!A:C,3,FALSE)</f>
        <v>1</v>
      </c>
      <c r="AG17" s="32">
        <f>VLOOKUP(B17,'妇女系列（妇宝）'!A:D,4,FALSE)</f>
        <v>32</v>
      </c>
      <c r="AH17" s="32">
        <f t="shared" si="3"/>
        <v>-2</v>
      </c>
      <c r="AI17" s="32" t="s">
        <v>29</v>
      </c>
      <c r="AJ17" s="38">
        <f t="shared" si="9"/>
        <v>2.2</v>
      </c>
      <c r="AK17" s="32">
        <v>20</v>
      </c>
      <c r="AL17" s="13">
        <f>VLOOKUP(B17,藏药系列!A:C,3,FALSE)</f>
        <v>7</v>
      </c>
      <c r="AM17" s="13">
        <f>VLOOKUP(B17,藏药系列!A:D,4,FALSE)</f>
        <v>303</v>
      </c>
      <c r="AN17" s="13">
        <f t="shared" si="4"/>
        <v>-13</v>
      </c>
      <c r="AO17" s="13" t="s">
        <v>29</v>
      </c>
      <c r="AP17" s="13">
        <f>AM17*0.15</f>
        <v>45.45</v>
      </c>
    </row>
    <row r="18" s="2" customFormat="1" spans="1:42">
      <c r="A18" s="12">
        <v>27</v>
      </c>
      <c r="B18" s="12">
        <v>347</v>
      </c>
      <c r="C18" s="12" t="s">
        <v>48</v>
      </c>
      <c r="D18" s="12" t="s">
        <v>33</v>
      </c>
      <c r="E18" s="13">
        <v>30</v>
      </c>
      <c r="F18" s="13">
        <f>VLOOKUP(B18,[1]任务明细复制表!$B:$P,15,0)</f>
        <v>19</v>
      </c>
      <c r="G18" s="13">
        <f>VLOOKUP(B18,[1]任务明细复制表!$B:$Q,16,0)</f>
        <v>354</v>
      </c>
      <c r="H18" s="13">
        <f>VLOOKUP(B18,[1]任务明细复制表!$B:$R,17,0)</f>
        <v>-11</v>
      </c>
      <c r="I18" s="13" t="str">
        <f>VLOOKUP(B18,[1]任务明细复制表!$B:$S,18,0)</f>
        <v>保底</v>
      </c>
      <c r="J18" s="13">
        <f>VLOOKUP(B18,[1]任务明细复制表!$B:$T,19,0)</f>
        <v>14.16</v>
      </c>
      <c r="K18" s="18">
        <v>8</v>
      </c>
      <c r="L18" s="19">
        <f>VLOOKUP(B18,维生素透视复制表!A:C,3,FALSE)</f>
        <v>4</v>
      </c>
      <c r="M18" s="19">
        <f>VLOOKUP(B18,维生素透视复制表!A:D,4,FALSE)</f>
        <v>336.01</v>
      </c>
      <c r="N18" s="19">
        <f t="shared" si="0"/>
        <v>-4</v>
      </c>
      <c r="O18" s="19" t="s">
        <v>29</v>
      </c>
      <c r="P18" s="20">
        <f t="shared" si="10"/>
        <v>13.4404</v>
      </c>
      <c r="Q18" s="30">
        <v>12</v>
      </c>
      <c r="R18" s="13">
        <v>0</v>
      </c>
      <c r="S18" s="13">
        <v>0</v>
      </c>
      <c r="T18" s="13">
        <f t="shared" si="1"/>
        <v>-12</v>
      </c>
      <c r="U18" s="13" t="s">
        <v>29</v>
      </c>
      <c r="V18" s="31">
        <f t="shared" si="5"/>
        <v>0</v>
      </c>
      <c r="W18" s="30">
        <v>116</v>
      </c>
      <c r="X18" s="32">
        <f>VLOOKUP(B18,呼吸类透视复制表!A:C,3,FALSE)</f>
        <v>91</v>
      </c>
      <c r="Y18" s="32">
        <f>VLOOKUP(B18,呼吸类透视复制表!A:D,4,FALSE)</f>
        <v>2204.65</v>
      </c>
      <c r="Z18" s="32">
        <f t="shared" si="2"/>
        <v>-25</v>
      </c>
      <c r="AA18" s="32" t="s">
        <v>29</v>
      </c>
      <c r="AB18" s="35">
        <f>Y18*0.05</f>
        <v>110.2325</v>
      </c>
      <c r="AC18" s="30">
        <v>5</v>
      </c>
      <c r="AD18" s="32">
        <v>0</v>
      </c>
      <c r="AE18" s="32">
        <v>0</v>
      </c>
      <c r="AF18" s="32">
        <f>VLOOKUP(B18,'妇女系列（妇宝）'!A:C,3,FALSE)</f>
        <v>3</v>
      </c>
      <c r="AG18" s="32">
        <f>VLOOKUP(B18,'妇女系列（妇宝）'!A:D,4,FALSE)</f>
        <v>64</v>
      </c>
      <c r="AH18" s="32">
        <f t="shared" si="3"/>
        <v>-2</v>
      </c>
      <c r="AI18" s="32" t="s">
        <v>29</v>
      </c>
      <c r="AJ18" s="38">
        <f t="shared" si="9"/>
        <v>0</v>
      </c>
      <c r="AK18" s="32">
        <v>30</v>
      </c>
      <c r="AL18" s="13">
        <f>VLOOKUP(B18,藏药系列!A:C,3,FALSE)</f>
        <v>4</v>
      </c>
      <c r="AM18" s="13">
        <f>VLOOKUP(B18,藏药系列!A:D,4,FALSE)</f>
        <v>164</v>
      </c>
      <c r="AN18" s="13">
        <f t="shared" si="4"/>
        <v>-26</v>
      </c>
      <c r="AO18" s="13" t="s">
        <v>29</v>
      </c>
      <c r="AP18" s="13">
        <f>AM18*0.15</f>
        <v>24.6</v>
      </c>
    </row>
    <row r="19" s="2" customFormat="1" spans="1:42">
      <c r="A19" s="12">
        <v>110</v>
      </c>
      <c r="B19" s="12">
        <v>329</v>
      </c>
      <c r="C19" s="12" t="s">
        <v>49</v>
      </c>
      <c r="D19" s="12" t="s">
        <v>36</v>
      </c>
      <c r="E19" s="13">
        <v>35</v>
      </c>
      <c r="F19" s="13">
        <f>VLOOKUP(B19,[1]任务明细复制表!$B:$P,15,0)</f>
        <v>9</v>
      </c>
      <c r="G19" s="13">
        <f>VLOOKUP(B19,[1]任务明细复制表!$B:$Q,16,0)</f>
        <v>96.3</v>
      </c>
      <c r="H19" s="13">
        <f>VLOOKUP(B19,[1]任务明细复制表!$B:$R,17,0)</f>
        <v>-26</v>
      </c>
      <c r="I19" s="13" t="str">
        <f>VLOOKUP(B19,[1]任务明细复制表!$B:$S,18,0)</f>
        <v>保底</v>
      </c>
      <c r="J19" s="13">
        <f>VLOOKUP(B19,[1]任务明细复制表!$B:$T,19,0)</f>
        <v>3.852</v>
      </c>
      <c r="K19" s="18">
        <v>8</v>
      </c>
      <c r="L19" s="19">
        <f>VLOOKUP(B19,维生素透视复制表!A:C,3,FALSE)</f>
        <v>4</v>
      </c>
      <c r="M19" s="19">
        <f>VLOOKUP(B19,维生素透视复制表!A:D,4,FALSE)</f>
        <v>336</v>
      </c>
      <c r="N19" s="19">
        <f t="shared" si="0"/>
        <v>-4</v>
      </c>
      <c r="O19" s="19" t="s">
        <v>29</v>
      </c>
      <c r="P19" s="20">
        <f t="shared" si="10"/>
        <v>13.44</v>
      </c>
      <c r="Q19" s="30">
        <v>14</v>
      </c>
      <c r="R19" s="13">
        <f>VLOOKUP(B19,心脑血管透视复制图!A:C,3,FALSE)</f>
        <v>1</v>
      </c>
      <c r="S19" s="13">
        <f>VLOOKUP(B19,心脑血管透视复制图!A:D,4,FALSE)</f>
        <v>39.9</v>
      </c>
      <c r="T19" s="13">
        <f t="shared" si="1"/>
        <v>-13</v>
      </c>
      <c r="U19" s="13" t="s">
        <v>29</v>
      </c>
      <c r="V19" s="31">
        <f t="shared" si="5"/>
        <v>1.596</v>
      </c>
      <c r="W19" s="30">
        <v>74</v>
      </c>
      <c r="X19" s="32">
        <f>VLOOKUP(B19,呼吸类透视复制表!A:C,3,FALSE)</f>
        <v>25</v>
      </c>
      <c r="Y19" s="32">
        <f>VLOOKUP(B19,呼吸类透视复制表!A:D,4,FALSE)</f>
        <v>589.36</v>
      </c>
      <c r="Z19" s="32">
        <f t="shared" si="2"/>
        <v>-49</v>
      </c>
      <c r="AA19" s="32" t="s">
        <v>29</v>
      </c>
      <c r="AB19" s="35">
        <f>Y19*0.05</f>
        <v>29.468</v>
      </c>
      <c r="AC19" s="30">
        <v>5</v>
      </c>
      <c r="AD19" s="32">
        <f>VLOOKUP(B19,'妇女（另外一个）'!A:C,3,FALSE)</f>
        <v>3</v>
      </c>
      <c r="AE19" s="32">
        <f>VLOOKUP(B19,'妇女（另外一个）'!A:D,4,FALSE)</f>
        <v>132</v>
      </c>
      <c r="AF19" s="32">
        <v>0</v>
      </c>
      <c r="AG19" s="32">
        <v>0</v>
      </c>
      <c r="AH19" s="32">
        <f t="shared" si="3"/>
        <v>-2</v>
      </c>
      <c r="AI19" s="32" t="s">
        <v>29</v>
      </c>
      <c r="AJ19" s="38">
        <f t="shared" si="9"/>
        <v>6.6</v>
      </c>
      <c r="AK19" s="32">
        <v>40</v>
      </c>
      <c r="AL19" s="13">
        <f>VLOOKUP(B19,藏药系列!A:C,3,FALSE)</f>
        <v>1</v>
      </c>
      <c r="AM19" s="13">
        <f>VLOOKUP(B19,藏药系列!A:D,4,FALSE)</f>
        <v>32</v>
      </c>
      <c r="AN19" s="13">
        <f t="shared" si="4"/>
        <v>-39</v>
      </c>
      <c r="AO19" s="13" t="s">
        <v>29</v>
      </c>
      <c r="AP19" s="13">
        <f>AM19*0.15</f>
        <v>4.8</v>
      </c>
    </row>
    <row r="20" s="2" customFormat="1" spans="1:42">
      <c r="A20" s="12">
        <v>41</v>
      </c>
      <c r="B20" s="12">
        <v>750</v>
      </c>
      <c r="C20" s="12" t="s">
        <v>50</v>
      </c>
      <c r="D20" s="12" t="s">
        <v>38</v>
      </c>
      <c r="E20" s="13">
        <v>145</v>
      </c>
      <c r="F20" s="13">
        <f>VLOOKUP(B20,[1]任务明细复制表!$B:$P,15,0)</f>
        <v>107</v>
      </c>
      <c r="G20" s="13">
        <f>VLOOKUP(B20,[1]任务明细复制表!$B:$Q,16,0)</f>
        <v>1558.35</v>
      </c>
      <c r="H20" s="13">
        <f>VLOOKUP(B20,[1]任务明细复制表!$B:$R,17,0)</f>
        <v>-38</v>
      </c>
      <c r="I20" s="13" t="str">
        <f>VLOOKUP(B20,[1]任务明细复制表!$B:$S,18,0)</f>
        <v>保底</v>
      </c>
      <c r="J20" s="13">
        <f>VLOOKUP(B20,[1]任务明细复制表!$B:$T,19,0)</f>
        <v>62.334</v>
      </c>
      <c r="K20" s="18">
        <v>20</v>
      </c>
      <c r="L20" s="19">
        <f>VLOOKUP(B20,维生素透视复制表!A:C,3,FALSE)</f>
        <v>9</v>
      </c>
      <c r="M20" s="19">
        <f>VLOOKUP(B20,维生素透视复制表!A:D,4,FALSE)</f>
        <v>1132.52</v>
      </c>
      <c r="N20" s="19">
        <f t="shared" si="0"/>
        <v>-11</v>
      </c>
      <c r="O20" s="19" t="s">
        <v>29</v>
      </c>
      <c r="P20" s="20">
        <f t="shared" si="10"/>
        <v>45.3008</v>
      </c>
      <c r="Q20" s="30">
        <v>26</v>
      </c>
      <c r="R20" s="13">
        <f>VLOOKUP(B20,心脑血管透视复制图!A:C,3,FALSE)</f>
        <v>7</v>
      </c>
      <c r="S20" s="13">
        <f>VLOOKUP(B20,心脑血管透视复制图!A:D,4,FALSE)</f>
        <v>273.3</v>
      </c>
      <c r="T20" s="13">
        <f t="shared" si="1"/>
        <v>-19</v>
      </c>
      <c r="U20" s="13" t="s">
        <v>29</v>
      </c>
      <c r="V20" s="31">
        <f t="shared" si="5"/>
        <v>10.932</v>
      </c>
      <c r="W20" s="30">
        <v>393</v>
      </c>
      <c r="X20" s="32">
        <f>VLOOKUP(B20,呼吸类透视复制表!A:C,3,FALSE)</f>
        <v>443</v>
      </c>
      <c r="Y20" s="32">
        <f>VLOOKUP(B20,呼吸类透视复制表!A:D,4,FALSE)</f>
        <v>10694.48</v>
      </c>
      <c r="Z20" s="32">
        <f t="shared" si="2"/>
        <v>50</v>
      </c>
      <c r="AA20" s="32" t="s">
        <v>28</v>
      </c>
      <c r="AB20" s="35">
        <f>Y20*0.07</f>
        <v>748.6136</v>
      </c>
      <c r="AC20" s="30">
        <v>7</v>
      </c>
      <c r="AD20" s="32">
        <f>VLOOKUP(B20,'妇女（另外一个）'!A:C,3,FALSE)</f>
        <v>5</v>
      </c>
      <c r="AE20" s="32">
        <f>VLOOKUP(B20,'妇女（另外一个）'!A:D,4,FALSE)</f>
        <v>217</v>
      </c>
      <c r="AF20" s="32">
        <v>0</v>
      </c>
      <c r="AG20" s="32">
        <v>0</v>
      </c>
      <c r="AH20" s="32">
        <f t="shared" si="3"/>
        <v>-2</v>
      </c>
      <c r="AI20" s="32" t="s">
        <v>29</v>
      </c>
      <c r="AJ20" s="38">
        <f t="shared" si="9"/>
        <v>10.85</v>
      </c>
      <c r="AK20" s="32">
        <v>150</v>
      </c>
      <c r="AL20" s="13">
        <f>VLOOKUP(B20,藏药系列!A:C,3,FALSE)</f>
        <v>65</v>
      </c>
      <c r="AM20" s="13">
        <f>VLOOKUP(B20,藏药系列!A:D,4,FALSE)</f>
        <v>2418</v>
      </c>
      <c r="AN20" s="13">
        <f t="shared" si="4"/>
        <v>-85</v>
      </c>
      <c r="AO20" s="13" t="s">
        <v>29</v>
      </c>
      <c r="AP20" s="13">
        <f>AM20*0.15</f>
        <v>362.7</v>
      </c>
    </row>
    <row r="21" s="2" customFormat="1" spans="1:42">
      <c r="A21" s="12">
        <v>94</v>
      </c>
      <c r="B21" s="12">
        <v>594</v>
      </c>
      <c r="C21" s="12" t="s">
        <v>51</v>
      </c>
      <c r="D21" s="12" t="s">
        <v>27</v>
      </c>
      <c r="E21" s="13">
        <v>20</v>
      </c>
      <c r="F21" s="13">
        <f>VLOOKUP(B21,[1]任务明细复制表!$B:$P,15,0)</f>
        <v>32</v>
      </c>
      <c r="G21" s="13">
        <f>VLOOKUP(B21,[1]任务明细复制表!$B:$Q,16,0)</f>
        <v>205.2</v>
      </c>
      <c r="H21" s="13">
        <f>VLOOKUP(B21,[1]任务明细复制表!$B:$R,17,0)</f>
        <v>12</v>
      </c>
      <c r="I21" s="13" t="str">
        <f>VLOOKUP(B21,[1]任务明细复制表!$B:$S,18,0)</f>
        <v>奖励6%</v>
      </c>
      <c r="J21" s="13">
        <f>VLOOKUP(B21,[1]任务明细复制表!$B:$T,19,0)</f>
        <v>12.312</v>
      </c>
      <c r="K21" s="18">
        <v>5</v>
      </c>
      <c r="L21" s="19">
        <f>VLOOKUP(B21,维生素透视复制表!A:C,3,FALSE)</f>
        <v>2</v>
      </c>
      <c r="M21" s="19">
        <f>VLOOKUP(B21,维生素透视复制表!A:D,4,FALSE)</f>
        <v>168.01</v>
      </c>
      <c r="N21" s="19">
        <f t="shared" si="0"/>
        <v>-3</v>
      </c>
      <c r="O21" s="19" t="s">
        <v>29</v>
      </c>
      <c r="P21" s="20">
        <f t="shared" si="10"/>
        <v>6.7204</v>
      </c>
      <c r="Q21" s="30">
        <v>10</v>
      </c>
      <c r="R21" s="13">
        <f>VLOOKUP(B21,心脑血管透视复制图!A:C,3,FALSE)</f>
        <v>2</v>
      </c>
      <c r="S21" s="13">
        <f>VLOOKUP(B21,心脑血管透视复制图!A:D,4,FALSE)</f>
        <v>79.8</v>
      </c>
      <c r="T21" s="13">
        <f t="shared" si="1"/>
        <v>-8</v>
      </c>
      <c r="U21" s="13" t="s">
        <v>29</v>
      </c>
      <c r="V21" s="31">
        <f t="shared" si="5"/>
        <v>3.192</v>
      </c>
      <c r="W21" s="30">
        <v>48</v>
      </c>
      <c r="X21" s="32">
        <f>VLOOKUP(B21,呼吸类透视复制表!A:C,3,FALSE)</f>
        <v>36</v>
      </c>
      <c r="Y21" s="32">
        <f>VLOOKUP(B21,呼吸类透视复制表!A:D,4,FALSE)</f>
        <v>834.97</v>
      </c>
      <c r="Z21" s="32">
        <f t="shared" si="2"/>
        <v>-12</v>
      </c>
      <c r="AA21" s="32" t="s">
        <v>29</v>
      </c>
      <c r="AB21" s="35">
        <f>Y21*0.05</f>
        <v>41.7485</v>
      </c>
      <c r="AC21" s="30">
        <v>4</v>
      </c>
      <c r="AD21" s="32">
        <f>VLOOKUP(B21,'妇女（另外一个）'!A:C,3,FALSE)</f>
        <v>1</v>
      </c>
      <c r="AE21" s="32">
        <f>VLOOKUP(B21,'妇女（另外一个）'!A:D,4,FALSE)</f>
        <v>44</v>
      </c>
      <c r="AF21" s="32">
        <v>0</v>
      </c>
      <c r="AG21" s="32">
        <v>0</v>
      </c>
      <c r="AH21" s="32">
        <f t="shared" si="3"/>
        <v>-3</v>
      </c>
      <c r="AI21" s="32" t="s">
        <v>29</v>
      </c>
      <c r="AJ21" s="38">
        <f t="shared" si="9"/>
        <v>2.2</v>
      </c>
      <c r="AK21" s="32">
        <v>20</v>
      </c>
      <c r="AL21" s="13">
        <f>VLOOKUP(B21,藏药系列!A:C,3,FALSE)</f>
        <v>35</v>
      </c>
      <c r="AM21" s="13">
        <f>VLOOKUP(B21,藏药系列!A:D,4,FALSE)</f>
        <v>1018</v>
      </c>
      <c r="AN21" s="13">
        <f t="shared" si="4"/>
        <v>15</v>
      </c>
      <c r="AO21" s="13" t="s">
        <v>28</v>
      </c>
      <c r="AP21" s="13">
        <f>AM21*0.25</f>
        <v>254.5</v>
      </c>
    </row>
    <row r="22" s="2" customFormat="1" spans="1:42">
      <c r="A22" s="12">
        <v>4</v>
      </c>
      <c r="B22" s="14">
        <v>106569</v>
      </c>
      <c r="C22" s="14" t="s">
        <v>52</v>
      </c>
      <c r="D22" s="12" t="s">
        <v>33</v>
      </c>
      <c r="E22" s="13">
        <v>24</v>
      </c>
      <c r="F22" s="13">
        <f>VLOOKUP(B22,[1]任务明细复制表!$B:$P,15,0)</f>
        <v>46</v>
      </c>
      <c r="G22" s="13">
        <f>VLOOKUP(B22,[1]任务明细复制表!$B:$Q,16,0)</f>
        <v>622.6</v>
      </c>
      <c r="H22" s="13">
        <f>VLOOKUP(B22,[1]任务明细复制表!$B:$R,17,0)</f>
        <v>22</v>
      </c>
      <c r="I22" s="13" t="str">
        <f>VLOOKUP(B22,[1]任务明细复制表!$B:$S,18,0)</f>
        <v>奖励6%</v>
      </c>
      <c r="J22" s="13">
        <f>VLOOKUP(B22,[1]任务明细复制表!$B:$T,19,0)</f>
        <v>37.356</v>
      </c>
      <c r="K22" s="18">
        <v>5</v>
      </c>
      <c r="L22" s="19">
        <f>VLOOKUP(B22,维生素透视复制表!A:C,3,FALSE)</f>
        <v>4</v>
      </c>
      <c r="M22" s="19">
        <f>VLOOKUP(B22,维生素透视复制表!A:D,4,FALSE)</f>
        <v>336.02</v>
      </c>
      <c r="N22" s="19">
        <f t="shared" si="0"/>
        <v>-1</v>
      </c>
      <c r="O22" s="19" t="s">
        <v>29</v>
      </c>
      <c r="P22" s="20">
        <f t="shared" si="10"/>
        <v>13.4408</v>
      </c>
      <c r="Q22" s="30">
        <v>10</v>
      </c>
      <c r="R22" s="13">
        <f>VLOOKUP(B22,心脑血管透视复制图!A:C,3,FALSE)</f>
        <v>4</v>
      </c>
      <c r="S22" s="13">
        <f>VLOOKUP(B22,心脑血管透视复制图!A:D,4,FALSE)</f>
        <v>159.6</v>
      </c>
      <c r="T22" s="13">
        <f t="shared" si="1"/>
        <v>-6</v>
      </c>
      <c r="U22" s="13" t="s">
        <v>29</v>
      </c>
      <c r="V22" s="31">
        <f t="shared" si="5"/>
        <v>6.384</v>
      </c>
      <c r="W22" s="30">
        <v>35</v>
      </c>
      <c r="X22" s="32">
        <f>VLOOKUP(B22,呼吸类透视复制表!A:C,3,FALSE)</f>
        <v>30</v>
      </c>
      <c r="Y22" s="32">
        <f>VLOOKUP(B22,呼吸类透视复制表!A:D,4,FALSE)</f>
        <v>655.08</v>
      </c>
      <c r="Z22" s="32">
        <f t="shared" si="2"/>
        <v>-5</v>
      </c>
      <c r="AA22" s="32" t="s">
        <v>29</v>
      </c>
      <c r="AB22" s="35">
        <f>Y22*0.05</f>
        <v>32.754</v>
      </c>
      <c r="AC22" s="30">
        <v>4</v>
      </c>
      <c r="AD22" s="32">
        <f>VLOOKUP(B22,'妇女（另外一个）'!A:C,3,FALSE)</f>
        <v>1</v>
      </c>
      <c r="AE22" s="32">
        <f>VLOOKUP(B22,'妇女（另外一个）'!A:D,4,FALSE)</f>
        <v>37.4</v>
      </c>
      <c r="AF22" s="32">
        <v>0</v>
      </c>
      <c r="AG22" s="32">
        <v>0</v>
      </c>
      <c r="AH22" s="32">
        <f t="shared" si="3"/>
        <v>-3</v>
      </c>
      <c r="AI22" s="32" t="s">
        <v>29</v>
      </c>
      <c r="AJ22" s="38">
        <f t="shared" si="9"/>
        <v>1.87</v>
      </c>
      <c r="AK22" s="32">
        <v>15</v>
      </c>
      <c r="AL22" s="13">
        <f>VLOOKUP(B22,藏药系列!A:C,3,FALSE)</f>
        <v>21</v>
      </c>
      <c r="AM22" s="13">
        <f>VLOOKUP(B22,藏药系列!A:D,4,FALSE)</f>
        <v>725</v>
      </c>
      <c r="AN22" s="13">
        <f t="shared" si="4"/>
        <v>6</v>
      </c>
      <c r="AO22" s="13" t="s">
        <v>28</v>
      </c>
      <c r="AP22" s="13">
        <f>AM22*0.25</f>
        <v>181.25</v>
      </c>
    </row>
    <row r="23" s="2" customFormat="1" spans="1:42">
      <c r="A23" s="12">
        <v>31</v>
      </c>
      <c r="B23" s="12">
        <v>106066</v>
      </c>
      <c r="C23" s="12" t="s">
        <v>53</v>
      </c>
      <c r="D23" s="12" t="s">
        <v>54</v>
      </c>
      <c r="E23" s="13">
        <v>64</v>
      </c>
      <c r="F23" s="13">
        <f>VLOOKUP(B23,[1]任务明细复制表!$B:$P,15,0)</f>
        <v>57</v>
      </c>
      <c r="G23" s="13">
        <f>VLOOKUP(B23,[1]任务明细复制表!$B:$Q,16,0)</f>
        <v>861.72</v>
      </c>
      <c r="H23" s="13">
        <f>VLOOKUP(B23,[1]任务明细复制表!$B:$R,17,0)</f>
        <v>-7</v>
      </c>
      <c r="I23" s="13" t="str">
        <f>VLOOKUP(B23,[1]任务明细复制表!$B:$S,18,0)</f>
        <v>保底</v>
      </c>
      <c r="J23" s="13">
        <f>VLOOKUP(B23,[1]任务明细复制表!$B:$T,19,0)</f>
        <v>34.4688</v>
      </c>
      <c r="K23" s="18">
        <v>8</v>
      </c>
      <c r="L23" s="19">
        <f>VLOOKUP(B23,维生素透视复制表!A:C,3,FALSE)</f>
        <v>8</v>
      </c>
      <c r="M23" s="19">
        <f>VLOOKUP(B23,维生素透视复制表!A:D,4,FALSE)</f>
        <v>672.02</v>
      </c>
      <c r="N23" s="19">
        <f t="shared" si="0"/>
        <v>0</v>
      </c>
      <c r="O23" s="19" t="s">
        <v>28</v>
      </c>
      <c r="P23" s="20">
        <f>M23*0.06</f>
        <v>40.3212</v>
      </c>
      <c r="Q23" s="30">
        <v>14</v>
      </c>
      <c r="R23" s="13">
        <f>VLOOKUP(B23,心脑血管透视复制图!A:C,3,FALSE)</f>
        <v>8</v>
      </c>
      <c r="S23" s="13">
        <f>VLOOKUP(B23,心脑血管透视复制图!A:D,4,FALSE)</f>
        <v>239.4</v>
      </c>
      <c r="T23" s="13">
        <f t="shared" si="1"/>
        <v>-6</v>
      </c>
      <c r="U23" s="13" t="s">
        <v>29</v>
      </c>
      <c r="V23" s="31">
        <f t="shared" si="5"/>
        <v>9.576</v>
      </c>
      <c r="W23" s="30">
        <v>142</v>
      </c>
      <c r="X23" s="32">
        <f>VLOOKUP(B23,呼吸类透视复制表!A:C,3,FALSE)</f>
        <v>105</v>
      </c>
      <c r="Y23" s="32">
        <f>VLOOKUP(B23,呼吸类透视复制表!A:D,4,FALSE)</f>
        <v>2331.6</v>
      </c>
      <c r="Z23" s="32">
        <f t="shared" si="2"/>
        <v>-37</v>
      </c>
      <c r="AA23" s="32" t="s">
        <v>29</v>
      </c>
      <c r="AB23" s="35">
        <f>Y23*0.05</f>
        <v>116.58</v>
      </c>
      <c r="AC23" s="30">
        <v>5</v>
      </c>
      <c r="AD23" s="32">
        <f>VLOOKUP(B23,'妇女（另外一个）'!A:C,3,FALSE)</f>
        <v>2</v>
      </c>
      <c r="AE23" s="32">
        <f>VLOOKUP(B23,'妇女（另外一个）'!A:D,4,FALSE)</f>
        <v>83.2</v>
      </c>
      <c r="AF23" s="32">
        <v>0</v>
      </c>
      <c r="AG23" s="32">
        <v>0</v>
      </c>
      <c r="AH23" s="32">
        <f t="shared" si="3"/>
        <v>-3</v>
      </c>
      <c r="AI23" s="32" t="s">
        <v>29</v>
      </c>
      <c r="AJ23" s="38">
        <f t="shared" si="9"/>
        <v>4.16</v>
      </c>
      <c r="AK23" s="32">
        <v>40</v>
      </c>
      <c r="AL23" s="13">
        <f>VLOOKUP(B23,藏药系列!A:C,3,FALSE)</f>
        <v>39</v>
      </c>
      <c r="AM23" s="13">
        <f>VLOOKUP(B23,藏药系列!A:D,4,FALSE)</f>
        <v>1215.18</v>
      </c>
      <c r="AN23" s="13">
        <f t="shared" si="4"/>
        <v>-1</v>
      </c>
      <c r="AO23" s="13" t="s">
        <v>29</v>
      </c>
      <c r="AP23" s="13">
        <f t="shared" ref="AP23:AP41" si="11">AM23*0.15</f>
        <v>182.277</v>
      </c>
    </row>
    <row r="24" s="2" customFormat="1" spans="1:42">
      <c r="A24" s="12">
        <v>1</v>
      </c>
      <c r="B24" s="12">
        <v>108277</v>
      </c>
      <c r="C24" s="12" t="s">
        <v>55</v>
      </c>
      <c r="D24" s="12" t="s">
        <v>33</v>
      </c>
      <c r="E24" s="13">
        <v>16</v>
      </c>
      <c r="F24" s="13">
        <f>VLOOKUP(B24,[1]任务明细复制表!$B:$P,15,0)</f>
        <v>13</v>
      </c>
      <c r="G24" s="13">
        <f>VLOOKUP(B24,[1]任务明细复制表!$B:$Q,16,0)</f>
        <v>117.71</v>
      </c>
      <c r="H24" s="13">
        <f>VLOOKUP(B24,[1]任务明细复制表!$B:$R,17,0)</f>
        <v>-3</v>
      </c>
      <c r="I24" s="13" t="str">
        <f>VLOOKUP(B24,[1]任务明细复制表!$B:$S,18,0)</f>
        <v>保底</v>
      </c>
      <c r="J24" s="13">
        <f>VLOOKUP(B24,[1]任务明细复制表!$B:$T,19,0)</f>
        <v>4.7084</v>
      </c>
      <c r="K24" s="18">
        <v>4</v>
      </c>
      <c r="L24" s="19">
        <f>VLOOKUP(B24,维生素透视复制表!A:C,3,FALSE)</f>
        <v>8</v>
      </c>
      <c r="M24" s="19">
        <f>VLOOKUP(B24,维生素透视复制表!A:D,4,FALSE)</f>
        <v>672.02</v>
      </c>
      <c r="N24" s="19">
        <f t="shared" si="0"/>
        <v>4</v>
      </c>
      <c r="O24" s="19" t="s">
        <v>28</v>
      </c>
      <c r="P24" s="20">
        <f>M24*0.06</f>
        <v>40.3212</v>
      </c>
      <c r="Q24" s="30">
        <v>10</v>
      </c>
      <c r="R24" s="13">
        <f>VLOOKUP(B24,心脑血管透视复制图!A:C,3,FALSE)</f>
        <v>1</v>
      </c>
      <c r="S24" s="13">
        <f>VLOOKUP(B24,心脑血管透视复制图!A:D,4,FALSE)</f>
        <v>29.92</v>
      </c>
      <c r="T24" s="13">
        <f t="shared" si="1"/>
        <v>-9</v>
      </c>
      <c r="U24" s="13" t="s">
        <v>29</v>
      </c>
      <c r="V24" s="31">
        <f t="shared" si="5"/>
        <v>1.1968</v>
      </c>
      <c r="W24" s="30">
        <v>82</v>
      </c>
      <c r="X24" s="32">
        <f>VLOOKUP(B24,呼吸类透视复制表!A:C,3,FALSE)</f>
        <v>68</v>
      </c>
      <c r="Y24" s="32">
        <f>VLOOKUP(B24,呼吸类透视复制表!A:D,4,FALSE)</f>
        <v>1295.3</v>
      </c>
      <c r="Z24" s="32">
        <f t="shared" si="2"/>
        <v>-14</v>
      </c>
      <c r="AA24" s="32" t="s">
        <v>29</v>
      </c>
      <c r="AB24" s="35">
        <f>Y24*0.05</f>
        <v>64.765</v>
      </c>
      <c r="AC24" s="30">
        <v>4</v>
      </c>
      <c r="AD24" s="32">
        <f>VLOOKUP(B24,'妇女（另外一个）'!A:C,3,FALSE)</f>
        <v>1</v>
      </c>
      <c r="AE24" s="32">
        <f>VLOOKUP(B24,'妇女（另外一个）'!A:D,4,FALSE)</f>
        <v>33</v>
      </c>
      <c r="AF24" s="32">
        <v>0</v>
      </c>
      <c r="AG24" s="32">
        <v>0</v>
      </c>
      <c r="AH24" s="32">
        <f t="shared" si="3"/>
        <v>-3</v>
      </c>
      <c r="AI24" s="32" t="s">
        <v>29</v>
      </c>
      <c r="AJ24" s="38">
        <f t="shared" si="9"/>
        <v>1.65</v>
      </c>
      <c r="AK24" s="32">
        <v>15</v>
      </c>
      <c r="AL24" s="13">
        <f>VLOOKUP(B24,藏药系列!A:C,3,FALSE)</f>
        <v>7</v>
      </c>
      <c r="AM24" s="13">
        <f>VLOOKUP(B24,藏药系列!A:D,4,FALSE)</f>
        <v>240</v>
      </c>
      <c r="AN24" s="13">
        <f t="shared" si="4"/>
        <v>-8</v>
      </c>
      <c r="AO24" s="13" t="s">
        <v>29</v>
      </c>
      <c r="AP24" s="13">
        <f t="shared" si="11"/>
        <v>36</v>
      </c>
    </row>
    <row r="25" s="2" customFormat="1" spans="1:42">
      <c r="A25" s="12">
        <v>38</v>
      </c>
      <c r="B25" s="12">
        <v>104430</v>
      </c>
      <c r="C25" s="12" t="s">
        <v>56</v>
      </c>
      <c r="D25" s="12" t="s">
        <v>38</v>
      </c>
      <c r="E25" s="13">
        <v>24</v>
      </c>
      <c r="F25" s="13">
        <f>VLOOKUP(B25,[1]任务明细复制表!$B:$P,15,0)</f>
        <v>26</v>
      </c>
      <c r="G25" s="13">
        <f>VLOOKUP(B25,[1]任务明细复制表!$B:$Q,16,0)</f>
        <v>200.7</v>
      </c>
      <c r="H25" s="13">
        <f>VLOOKUP(B25,[1]任务明细复制表!$B:$R,17,0)</f>
        <v>2</v>
      </c>
      <c r="I25" s="13" t="str">
        <f>VLOOKUP(B25,[1]任务明细复制表!$B:$S,18,0)</f>
        <v>奖励6%</v>
      </c>
      <c r="J25" s="13">
        <f>VLOOKUP(B25,[1]任务明细复制表!$B:$T,19,0)</f>
        <v>12.042</v>
      </c>
      <c r="K25" s="18">
        <v>4</v>
      </c>
      <c r="L25" s="19">
        <f>VLOOKUP(B25,维生素透视复制表!A:C,3,FALSE)</f>
        <v>8</v>
      </c>
      <c r="M25" s="19">
        <f>VLOOKUP(B25,维生素透视复制表!A:D,4,FALSE)</f>
        <v>672.03</v>
      </c>
      <c r="N25" s="19">
        <f t="shared" si="0"/>
        <v>4</v>
      </c>
      <c r="O25" s="19" t="s">
        <v>28</v>
      </c>
      <c r="P25" s="20">
        <f>M25*0.06</f>
        <v>40.3218</v>
      </c>
      <c r="Q25" s="30">
        <v>10</v>
      </c>
      <c r="R25" s="13">
        <f>VLOOKUP(B25,心脑血管透视复制图!A:C,3,FALSE)</f>
        <v>2</v>
      </c>
      <c r="S25" s="13">
        <f>VLOOKUP(B25,心脑血管透视复制图!A:D,4,FALSE)</f>
        <v>115.6</v>
      </c>
      <c r="T25" s="13">
        <f t="shared" si="1"/>
        <v>-8</v>
      </c>
      <c r="U25" s="13" t="s">
        <v>29</v>
      </c>
      <c r="V25" s="31">
        <f t="shared" si="5"/>
        <v>4.624</v>
      </c>
      <c r="W25" s="30">
        <v>48</v>
      </c>
      <c r="X25" s="32">
        <f>VLOOKUP(B25,呼吸类透视复制表!A:C,3,FALSE)</f>
        <v>44</v>
      </c>
      <c r="Y25" s="32">
        <f>VLOOKUP(B25,呼吸类透视复制表!A:D,4,FALSE)</f>
        <v>921.12</v>
      </c>
      <c r="Z25" s="32">
        <f t="shared" si="2"/>
        <v>-4</v>
      </c>
      <c r="AA25" s="32" t="s">
        <v>29</v>
      </c>
      <c r="AB25" s="35">
        <f>Y25*0.05</f>
        <v>46.056</v>
      </c>
      <c r="AC25" s="30">
        <v>4</v>
      </c>
      <c r="AD25" s="32">
        <f>VLOOKUP(B25,'妇女（另外一个）'!A:C,3,FALSE)</f>
        <v>1</v>
      </c>
      <c r="AE25" s="32">
        <f>VLOOKUP(B25,'妇女（另外一个）'!A:D,4,FALSE)</f>
        <v>37.4</v>
      </c>
      <c r="AF25" s="32">
        <v>0</v>
      </c>
      <c r="AG25" s="32">
        <v>0</v>
      </c>
      <c r="AH25" s="32">
        <f t="shared" si="3"/>
        <v>-3</v>
      </c>
      <c r="AI25" s="32" t="s">
        <v>29</v>
      </c>
      <c r="AJ25" s="38">
        <f t="shared" si="9"/>
        <v>1.87</v>
      </c>
      <c r="AK25" s="32">
        <v>15</v>
      </c>
      <c r="AL25" s="13">
        <f>VLOOKUP(B25,藏药系列!A:C,3,FALSE)</f>
        <v>6</v>
      </c>
      <c r="AM25" s="13">
        <f>VLOOKUP(B25,藏药系列!A:D,4,FALSE)</f>
        <v>257</v>
      </c>
      <c r="AN25" s="13">
        <f t="shared" si="4"/>
        <v>-9</v>
      </c>
      <c r="AO25" s="13" t="s">
        <v>29</v>
      </c>
      <c r="AP25" s="13">
        <f t="shared" si="11"/>
        <v>38.55</v>
      </c>
    </row>
    <row r="26" s="2" customFormat="1" spans="1:42">
      <c r="A26" s="12">
        <v>104</v>
      </c>
      <c r="B26" s="12">
        <v>710</v>
      </c>
      <c r="C26" s="12" t="s">
        <v>57</v>
      </c>
      <c r="D26" s="12" t="s">
        <v>36</v>
      </c>
      <c r="E26" s="13">
        <v>30</v>
      </c>
      <c r="F26" s="13">
        <f>VLOOKUP(B26,[1]任务明细复制表!$B:$P,15,0)</f>
        <v>22</v>
      </c>
      <c r="G26" s="13">
        <f>VLOOKUP(B26,[1]任务明细复制表!$B:$Q,16,0)</f>
        <v>362.4</v>
      </c>
      <c r="H26" s="13">
        <f>VLOOKUP(B26,[1]任务明细复制表!$B:$R,17,0)</f>
        <v>-8</v>
      </c>
      <c r="I26" s="13" t="str">
        <f>VLOOKUP(B26,[1]任务明细复制表!$B:$S,18,0)</f>
        <v>保底</v>
      </c>
      <c r="J26" s="13">
        <f>VLOOKUP(B26,[1]任务明细复制表!$B:$T,19,0)</f>
        <v>14.496</v>
      </c>
      <c r="K26" s="18">
        <v>5</v>
      </c>
      <c r="L26" s="19">
        <f>VLOOKUP(B26,维生素透视复制表!A:C,3,FALSE)</f>
        <v>12</v>
      </c>
      <c r="M26" s="19">
        <f>VLOOKUP(B26,维生素透视复制表!A:D,4,FALSE)</f>
        <v>1008.05</v>
      </c>
      <c r="N26" s="19">
        <f t="shared" si="0"/>
        <v>7</v>
      </c>
      <c r="O26" s="19" t="s">
        <v>28</v>
      </c>
      <c r="P26" s="20">
        <f>M26*0.06</f>
        <v>60.483</v>
      </c>
      <c r="Q26" s="30">
        <v>10</v>
      </c>
      <c r="R26" s="13">
        <v>0</v>
      </c>
      <c r="S26" s="13">
        <v>0</v>
      </c>
      <c r="T26" s="13">
        <f t="shared" si="1"/>
        <v>-10</v>
      </c>
      <c r="U26" s="13" t="s">
        <v>29</v>
      </c>
      <c r="V26" s="31">
        <f t="shared" si="5"/>
        <v>0</v>
      </c>
      <c r="W26" s="30">
        <v>62</v>
      </c>
      <c r="X26" s="32">
        <f>VLOOKUP(B26,呼吸类透视复制表!A:C,3,FALSE)</f>
        <v>92</v>
      </c>
      <c r="Y26" s="32">
        <f>VLOOKUP(B26,呼吸类透视复制表!A:D,4,FALSE)</f>
        <v>2102.17</v>
      </c>
      <c r="Z26" s="32">
        <f t="shared" si="2"/>
        <v>30</v>
      </c>
      <c r="AA26" s="32" t="s">
        <v>28</v>
      </c>
      <c r="AB26" s="35">
        <f>Y26*0.07</f>
        <v>147.1519</v>
      </c>
      <c r="AC26" s="30">
        <v>4</v>
      </c>
      <c r="AD26" s="32">
        <f>VLOOKUP(B26,'妇女（另外一个）'!A:C,3,FALSE)</f>
        <v>1</v>
      </c>
      <c r="AE26" s="32">
        <f>VLOOKUP(B26,'妇女（另外一个）'!A:D,4,FALSE)</f>
        <v>44</v>
      </c>
      <c r="AF26" s="32">
        <v>0</v>
      </c>
      <c r="AG26" s="32">
        <v>0</v>
      </c>
      <c r="AH26" s="32">
        <f t="shared" si="3"/>
        <v>-3</v>
      </c>
      <c r="AI26" s="32" t="s">
        <v>29</v>
      </c>
      <c r="AJ26" s="38">
        <f t="shared" si="9"/>
        <v>2.2</v>
      </c>
      <c r="AK26" s="32">
        <v>20</v>
      </c>
      <c r="AL26" s="13">
        <f>VLOOKUP(B26,藏药系列!A:C,3,FALSE)</f>
        <v>9</v>
      </c>
      <c r="AM26" s="13">
        <f>VLOOKUP(B26,藏药系列!A:D,4,FALSE)</f>
        <v>276</v>
      </c>
      <c r="AN26" s="13">
        <f t="shared" si="4"/>
        <v>-11</v>
      </c>
      <c r="AO26" s="13" t="s">
        <v>29</v>
      </c>
      <c r="AP26" s="13">
        <f t="shared" si="11"/>
        <v>41.4</v>
      </c>
    </row>
    <row r="27" s="2" customFormat="1" spans="1:42">
      <c r="A27" s="12">
        <v>103</v>
      </c>
      <c r="B27" s="12">
        <v>713</v>
      </c>
      <c r="C27" s="12" t="s">
        <v>58</v>
      </c>
      <c r="D27" s="12" t="s">
        <v>36</v>
      </c>
      <c r="E27" s="13">
        <v>25</v>
      </c>
      <c r="F27" s="13">
        <f>VLOOKUP(B27,[1]任务明细复制表!$B:$P,15,0)</f>
        <v>16</v>
      </c>
      <c r="G27" s="13">
        <f>VLOOKUP(B27,[1]任务明细复制表!$B:$Q,16,0)</f>
        <v>229.73</v>
      </c>
      <c r="H27" s="13">
        <f>VLOOKUP(B27,[1]任务明细复制表!$B:$R,17,0)</f>
        <v>-9</v>
      </c>
      <c r="I27" s="13" t="str">
        <f>VLOOKUP(B27,[1]任务明细复制表!$B:$S,18,0)</f>
        <v>保底</v>
      </c>
      <c r="J27" s="13">
        <f>VLOOKUP(B27,[1]任务明细复制表!$B:$T,19,0)</f>
        <v>9.1892</v>
      </c>
      <c r="K27" s="18">
        <v>6</v>
      </c>
      <c r="L27" s="19">
        <f>VLOOKUP(B27,维生素透视复制表!A:C,3,FALSE)</f>
        <v>14</v>
      </c>
      <c r="M27" s="19">
        <f>VLOOKUP(B27,维生素透视复制表!A:D,4,FALSE)</f>
        <v>1176.06</v>
      </c>
      <c r="N27" s="19">
        <f t="shared" si="0"/>
        <v>8</v>
      </c>
      <c r="O27" s="19" t="s">
        <v>28</v>
      </c>
      <c r="P27" s="20">
        <f>M27*0.06</f>
        <v>70.5636</v>
      </c>
      <c r="Q27" s="30">
        <v>10</v>
      </c>
      <c r="R27" s="13">
        <f>VLOOKUP(B27,心脑血管透视复制图!A:C,3,FALSE)</f>
        <v>2</v>
      </c>
      <c r="S27" s="13">
        <f>VLOOKUP(B27,心脑血管透视复制图!A:D,4,FALSE)</f>
        <v>62</v>
      </c>
      <c r="T27" s="13">
        <f t="shared" si="1"/>
        <v>-8</v>
      </c>
      <c r="U27" s="13" t="s">
        <v>29</v>
      </c>
      <c r="V27" s="31">
        <f t="shared" si="5"/>
        <v>2.48</v>
      </c>
      <c r="W27" s="30">
        <v>39</v>
      </c>
      <c r="X27" s="32">
        <f>VLOOKUP(B27,呼吸类透视复制表!A:C,3,FALSE)</f>
        <v>29</v>
      </c>
      <c r="Y27" s="32">
        <f>VLOOKUP(B27,呼吸类透视复制表!A:D,4,FALSE)</f>
        <v>670.9</v>
      </c>
      <c r="Z27" s="32">
        <f t="shared" si="2"/>
        <v>-10</v>
      </c>
      <c r="AA27" s="32" t="s">
        <v>29</v>
      </c>
      <c r="AB27" s="35">
        <f>Y27*0.05</f>
        <v>33.545</v>
      </c>
      <c r="AC27" s="30">
        <v>4</v>
      </c>
      <c r="AD27" s="32">
        <f>VLOOKUP(B27,'妇女（另外一个）'!A:C,3,FALSE)</f>
        <v>1</v>
      </c>
      <c r="AE27" s="32">
        <f>VLOOKUP(B27,'妇女（另外一个）'!A:D,4,FALSE)</f>
        <v>44</v>
      </c>
      <c r="AF27" s="32">
        <v>0</v>
      </c>
      <c r="AG27" s="32">
        <v>0</v>
      </c>
      <c r="AH27" s="32">
        <f t="shared" si="3"/>
        <v>-3</v>
      </c>
      <c r="AI27" s="32" t="s">
        <v>29</v>
      </c>
      <c r="AJ27" s="38">
        <f t="shared" si="9"/>
        <v>2.2</v>
      </c>
      <c r="AK27" s="32">
        <v>20</v>
      </c>
      <c r="AL27" s="13">
        <f>VLOOKUP(B27,藏药系列!A:C,3,FALSE)</f>
        <v>9</v>
      </c>
      <c r="AM27" s="13">
        <f>VLOOKUP(B27,藏药系列!A:D,4,FALSE)</f>
        <v>362.85</v>
      </c>
      <c r="AN27" s="13">
        <f t="shared" si="4"/>
        <v>-11</v>
      </c>
      <c r="AO27" s="13" t="s">
        <v>29</v>
      </c>
      <c r="AP27" s="13">
        <f t="shared" si="11"/>
        <v>54.4275</v>
      </c>
    </row>
    <row r="28" s="2" customFormat="1" spans="1:42">
      <c r="A28" s="12">
        <v>43</v>
      </c>
      <c r="B28" s="12">
        <v>740</v>
      </c>
      <c r="C28" s="12" t="s">
        <v>59</v>
      </c>
      <c r="D28" s="12" t="s">
        <v>38</v>
      </c>
      <c r="E28" s="13">
        <v>20</v>
      </c>
      <c r="F28" s="13">
        <f>VLOOKUP(B28,[1]任务明细复制表!$B:$P,15,0)</f>
        <v>41</v>
      </c>
      <c r="G28" s="13">
        <f>VLOOKUP(B28,[1]任务明细复制表!$B:$Q,16,0)</f>
        <v>209.18</v>
      </c>
      <c r="H28" s="13">
        <f>VLOOKUP(B28,[1]任务明细复制表!$B:$R,17,0)</f>
        <v>21</v>
      </c>
      <c r="I28" s="13" t="str">
        <f>VLOOKUP(B28,[1]任务明细复制表!$B:$S,18,0)</f>
        <v>奖励6%</v>
      </c>
      <c r="J28" s="13">
        <f>VLOOKUP(B28,[1]任务明细复制表!$B:$T,19,0)</f>
        <v>12.5508</v>
      </c>
      <c r="K28" s="18">
        <v>7</v>
      </c>
      <c r="L28" s="19">
        <f>VLOOKUP(B28,维生素透视复制表!A:C,3,FALSE)</f>
        <v>6</v>
      </c>
      <c r="M28" s="19">
        <f>VLOOKUP(B28,维生素透视复制表!A:D,4,FALSE)</f>
        <v>504.01</v>
      </c>
      <c r="N28" s="19">
        <f t="shared" si="0"/>
        <v>-1</v>
      </c>
      <c r="O28" s="19" t="s">
        <v>29</v>
      </c>
      <c r="P28" s="20">
        <f>M28*0.04</f>
        <v>20.1604</v>
      </c>
      <c r="Q28" s="30">
        <v>10</v>
      </c>
      <c r="R28" s="13">
        <f>VLOOKUP(B28,心脑血管透视复制图!A:C,3,FALSE)</f>
        <v>5</v>
      </c>
      <c r="S28" s="13">
        <f>VLOOKUP(B28,心脑血管透视复制图!A:D,4,FALSE)</f>
        <v>199.5</v>
      </c>
      <c r="T28" s="13">
        <f t="shared" si="1"/>
        <v>-5</v>
      </c>
      <c r="U28" s="13" t="s">
        <v>29</v>
      </c>
      <c r="V28" s="31">
        <f t="shared" si="5"/>
        <v>7.98</v>
      </c>
      <c r="W28" s="30">
        <v>66</v>
      </c>
      <c r="X28" s="32">
        <f>VLOOKUP(B28,呼吸类透视复制表!A:C,3,FALSE)</f>
        <v>38</v>
      </c>
      <c r="Y28" s="32">
        <f>VLOOKUP(B28,呼吸类透视复制表!A:D,4,FALSE)</f>
        <v>893.04</v>
      </c>
      <c r="Z28" s="32">
        <f t="shared" si="2"/>
        <v>-28</v>
      </c>
      <c r="AA28" s="32" t="s">
        <v>29</v>
      </c>
      <c r="AB28" s="35">
        <f>Y28*0.05</f>
        <v>44.652</v>
      </c>
      <c r="AC28" s="30">
        <v>4</v>
      </c>
      <c r="AD28" s="32">
        <f>VLOOKUP(B28,'妇女（另外一个）'!A:C,3,FALSE)</f>
        <v>1</v>
      </c>
      <c r="AE28" s="32">
        <f>VLOOKUP(B28,'妇女（另外一个）'!A:D,4,FALSE)</f>
        <v>44</v>
      </c>
      <c r="AF28" s="32">
        <v>0</v>
      </c>
      <c r="AG28" s="32">
        <v>0</v>
      </c>
      <c r="AH28" s="32">
        <f t="shared" si="3"/>
        <v>-3</v>
      </c>
      <c r="AI28" s="32" t="s">
        <v>29</v>
      </c>
      <c r="AJ28" s="38">
        <f t="shared" si="9"/>
        <v>2.2</v>
      </c>
      <c r="AK28" s="32">
        <v>20</v>
      </c>
      <c r="AL28" s="13">
        <f>VLOOKUP(B28,藏药系列!A:C,3,FALSE)</f>
        <v>9</v>
      </c>
      <c r="AM28" s="13">
        <f>VLOOKUP(B28,藏药系列!A:D,4,FALSE)</f>
        <v>302</v>
      </c>
      <c r="AN28" s="13">
        <f t="shared" si="4"/>
        <v>-11</v>
      </c>
      <c r="AO28" s="13" t="s">
        <v>29</v>
      </c>
      <c r="AP28" s="13">
        <f t="shared" si="11"/>
        <v>45.3</v>
      </c>
    </row>
    <row r="29" s="2" customFormat="1" spans="1:42">
      <c r="A29" s="12">
        <v>98</v>
      </c>
      <c r="B29" s="12">
        <v>104533</v>
      </c>
      <c r="C29" s="12" t="s">
        <v>60</v>
      </c>
      <c r="D29" s="12" t="s">
        <v>36</v>
      </c>
      <c r="E29" s="13">
        <v>20</v>
      </c>
      <c r="F29" s="13">
        <f>VLOOKUP(B29,[1]任务明细复制表!$B:$P,15,0)</f>
        <v>26</v>
      </c>
      <c r="G29" s="13">
        <f>VLOOKUP(B29,[1]任务明细复制表!$B:$Q,16,0)</f>
        <v>315.22</v>
      </c>
      <c r="H29" s="13">
        <f>VLOOKUP(B29,[1]任务明细复制表!$B:$R,17,0)</f>
        <v>6</v>
      </c>
      <c r="I29" s="13" t="str">
        <f>VLOOKUP(B29,[1]任务明细复制表!$B:$S,18,0)</f>
        <v>奖励6%</v>
      </c>
      <c r="J29" s="13">
        <f>VLOOKUP(B29,[1]任务明细复制表!$B:$T,19,0)</f>
        <v>18.9132</v>
      </c>
      <c r="K29" s="18">
        <v>7</v>
      </c>
      <c r="L29" s="19">
        <f>VLOOKUP(B29,维生素透视复制表!A:C,3,FALSE)</f>
        <v>2</v>
      </c>
      <c r="M29" s="19">
        <f>VLOOKUP(B29,维生素透视复制表!A:D,4,FALSE)</f>
        <v>168.01</v>
      </c>
      <c r="N29" s="19">
        <f t="shared" si="0"/>
        <v>-5</v>
      </c>
      <c r="O29" s="19" t="s">
        <v>29</v>
      </c>
      <c r="P29" s="20">
        <f>M29*0.04</f>
        <v>6.7204</v>
      </c>
      <c r="Q29" s="30">
        <v>10</v>
      </c>
      <c r="R29" s="13">
        <f>VLOOKUP(B29,心脑血管透视复制图!A:C,3,FALSE)</f>
        <v>7</v>
      </c>
      <c r="S29" s="13">
        <f>VLOOKUP(B29,心脑血管透视复制图!A:D,4,FALSE)</f>
        <v>152.3</v>
      </c>
      <c r="T29" s="13">
        <f t="shared" si="1"/>
        <v>-3</v>
      </c>
      <c r="U29" s="13" t="s">
        <v>29</v>
      </c>
      <c r="V29" s="31">
        <f t="shared" si="5"/>
        <v>6.092</v>
      </c>
      <c r="W29" s="30">
        <v>53</v>
      </c>
      <c r="X29" s="32">
        <f>VLOOKUP(B29,呼吸类透视复制表!A:C,3,FALSE)</f>
        <v>42</v>
      </c>
      <c r="Y29" s="32">
        <f>VLOOKUP(B29,呼吸类透视复制表!A:D,4,FALSE)</f>
        <v>875.04</v>
      </c>
      <c r="Z29" s="32">
        <f t="shared" si="2"/>
        <v>-11</v>
      </c>
      <c r="AA29" s="32" t="s">
        <v>29</v>
      </c>
      <c r="AB29" s="35">
        <f>Y29*0.05</f>
        <v>43.752</v>
      </c>
      <c r="AC29" s="30">
        <v>4</v>
      </c>
      <c r="AD29" s="32">
        <f>VLOOKUP(B29,'妇女（另外一个）'!A:C,3,FALSE)</f>
        <v>1</v>
      </c>
      <c r="AE29" s="32">
        <f>VLOOKUP(B29,'妇女（另外一个）'!A:D,4,FALSE)</f>
        <v>37.4</v>
      </c>
      <c r="AF29" s="32">
        <v>0</v>
      </c>
      <c r="AG29" s="32">
        <v>0</v>
      </c>
      <c r="AH29" s="32">
        <f t="shared" si="3"/>
        <v>-3</v>
      </c>
      <c r="AI29" s="32" t="s">
        <v>29</v>
      </c>
      <c r="AJ29" s="38">
        <f t="shared" si="9"/>
        <v>1.87</v>
      </c>
      <c r="AK29" s="32">
        <v>15</v>
      </c>
      <c r="AL29" s="13">
        <f>VLOOKUP(B29,藏药系列!A:C,3,FALSE)</f>
        <v>3</v>
      </c>
      <c r="AM29" s="13">
        <f>VLOOKUP(B29,藏药系列!A:D,4,FALSE)</f>
        <v>66</v>
      </c>
      <c r="AN29" s="13">
        <f t="shared" si="4"/>
        <v>-12</v>
      </c>
      <c r="AO29" s="13" t="s">
        <v>29</v>
      </c>
      <c r="AP29" s="13">
        <f t="shared" si="11"/>
        <v>9.9</v>
      </c>
    </row>
    <row r="30" s="2" customFormat="1" spans="1:42">
      <c r="A30" s="12">
        <v>2</v>
      </c>
      <c r="B30" s="12">
        <v>107658</v>
      </c>
      <c r="C30" s="12" t="s">
        <v>61</v>
      </c>
      <c r="D30" s="12" t="s">
        <v>33</v>
      </c>
      <c r="E30" s="13">
        <v>15</v>
      </c>
      <c r="F30" s="13">
        <f>VLOOKUP(B30,[1]任务明细复制表!$B:$P,15,0)</f>
        <v>24</v>
      </c>
      <c r="G30" s="13">
        <f>VLOOKUP(B30,[1]任务明细复制表!$B:$Q,16,0)</f>
        <v>180.73</v>
      </c>
      <c r="H30" s="13">
        <f>VLOOKUP(B30,[1]任务明细复制表!$B:$R,17,0)</f>
        <v>9</v>
      </c>
      <c r="I30" s="13" t="str">
        <f>VLOOKUP(B30,[1]任务明细复制表!$B:$S,18,0)</f>
        <v>奖励6%</v>
      </c>
      <c r="J30" s="13">
        <f>VLOOKUP(B30,[1]任务明细复制表!$B:$T,19,0)</f>
        <v>10.8438</v>
      </c>
      <c r="K30" s="18">
        <v>4</v>
      </c>
      <c r="L30" s="19">
        <f>VLOOKUP(B30,维生素透视复制表!A:C,3,FALSE)</f>
        <v>6</v>
      </c>
      <c r="M30" s="19">
        <f>VLOOKUP(B30,维生素透视复制表!A:D,4,FALSE)</f>
        <v>504.02</v>
      </c>
      <c r="N30" s="19">
        <f t="shared" si="0"/>
        <v>2</v>
      </c>
      <c r="O30" s="19" t="s">
        <v>28</v>
      </c>
      <c r="P30" s="20">
        <f>M30*0.06</f>
        <v>30.2412</v>
      </c>
      <c r="Q30" s="30">
        <v>10</v>
      </c>
      <c r="R30" s="13">
        <f>VLOOKUP(B30,心脑血管透视复制图!A:C,3,FALSE)</f>
        <v>1</v>
      </c>
      <c r="S30" s="13">
        <f>VLOOKUP(B30,心脑血管透视复制图!A:D,4,FALSE)</f>
        <v>57.8</v>
      </c>
      <c r="T30" s="13">
        <f t="shared" si="1"/>
        <v>-9</v>
      </c>
      <c r="U30" s="13" t="s">
        <v>29</v>
      </c>
      <c r="V30" s="31">
        <f t="shared" si="5"/>
        <v>2.312</v>
      </c>
      <c r="W30" s="30">
        <v>53</v>
      </c>
      <c r="X30" s="32">
        <f>VLOOKUP(B30,呼吸类透视复制表!A:C,3,FALSE)</f>
        <v>57</v>
      </c>
      <c r="Y30" s="32">
        <f>VLOOKUP(B30,呼吸类透视复制表!A:D,4,FALSE)</f>
        <v>1248.09</v>
      </c>
      <c r="Z30" s="32">
        <f t="shared" si="2"/>
        <v>4</v>
      </c>
      <c r="AA30" s="32" t="s">
        <v>28</v>
      </c>
      <c r="AB30" s="35">
        <f t="shared" ref="AB30:AB35" si="12">Y30*0.07</f>
        <v>87.3663</v>
      </c>
      <c r="AC30" s="30">
        <v>4</v>
      </c>
      <c r="AD30" s="32">
        <v>0</v>
      </c>
      <c r="AE30" s="32">
        <v>0</v>
      </c>
      <c r="AF30" s="32">
        <f>VLOOKUP(B30,'妇女系列（妇宝）'!A:C,3,FALSE)</f>
        <v>1</v>
      </c>
      <c r="AG30" s="32">
        <f>VLOOKUP(B30,'妇女系列（妇宝）'!A:D,4,FALSE)</f>
        <v>32</v>
      </c>
      <c r="AH30" s="32">
        <f t="shared" si="3"/>
        <v>-3</v>
      </c>
      <c r="AI30" s="32" t="s">
        <v>29</v>
      </c>
      <c r="AJ30" s="38">
        <f t="shared" si="9"/>
        <v>0</v>
      </c>
      <c r="AK30" s="32">
        <v>15</v>
      </c>
      <c r="AL30" s="13">
        <f>VLOOKUP(B30,藏药系列!A:C,3,FALSE)</f>
        <v>1</v>
      </c>
      <c r="AM30" s="13">
        <f>VLOOKUP(B30,藏药系列!A:D,4,FALSE)</f>
        <v>88</v>
      </c>
      <c r="AN30" s="13">
        <f t="shared" si="4"/>
        <v>-14</v>
      </c>
      <c r="AO30" s="13" t="s">
        <v>29</v>
      </c>
      <c r="AP30" s="13">
        <f t="shared" si="11"/>
        <v>13.2</v>
      </c>
    </row>
    <row r="31" s="2" customFormat="1" spans="1:42">
      <c r="A31" s="12">
        <v>79</v>
      </c>
      <c r="B31" s="12">
        <v>102567</v>
      </c>
      <c r="C31" s="12" t="s">
        <v>62</v>
      </c>
      <c r="D31" s="12" t="s">
        <v>63</v>
      </c>
      <c r="E31" s="13">
        <v>22</v>
      </c>
      <c r="F31" s="13">
        <f>VLOOKUP(B31,[1]任务明细复制表!$B:$P,15,0)</f>
        <v>12</v>
      </c>
      <c r="G31" s="13">
        <f>VLOOKUP(B31,[1]任务明细复制表!$B:$Q,16,0)</f>
        <v>27.1</v>
      </c>
      <c r="H31" s="13">
        <f>VLOOKUP(B31,[1]任务明细复制表!$B:$R,17,0)</f>
        <v>-10</v>
      </c>
      <c r="I31" s="13" t="str">
        <f>VLOOKUP(B31,[1]任务明细复制表!$B:$S,18,0)</f>
        <v>保底</v>
      </c>
      <c r="J31" s="13">
        <f>VLOOKUP(B31,[1]任务明细复制表!$B:$T,19,0)</f>
        <v>1.084</v>
      </c>
      <c r="K31" s="18">
        <v>5</v>
      </c>
      <c r="L31" s="19">
        <v>0</v>
      </c>
      <c r="M31" s="19">
        <v>0</v>
      </c>
      <c r="N31" s="19">
        <f t="shared" si="0"/>
        <v>-5</v>
      </c>
      <c r="O31" s="19" t="s">
        <v>29</v>
      </c>
      <c r="P31" s="20">
        <f>M31*0.04</f>
        <v>0</v>
      </c>
      <c r="Q31" s="30">
        <v>10</v>
      </c>
      <c r="R31" s="13">
        <f>VLOOKUP(B31,心脑血管透视复制图!A:C,3,FALSE)</f>
        <v>6</v>
      </c>
      <c r="S31" s="13">
        <f>VLOOKUP(B31,心脑血管透视复制图!A:D,4,FALSE)</f>
        <v>141</v>
      </c>
      <c r="T31" s="13">
        <f t="shared" si="1"/>
        <v>-4</v>
      </c>
      <c r="U31" s="13" t="s">
        <v>29</v>
      </c>
      <c r="V31" s="31">
        <f t="shared" si="5"/>
        <v>5.64</v>
      </c>
      <c r="W31" s="30">
        <v>30</v>
      </c>
      <c r="X31" s="32">
        <f>VLOOKUP(B31,呼吸类透视复制表!A:C,3,FALSE)</f>
        <v>32</v>
      </c>
      <c r="Y31" s="32">
        <f>VLOOKUP(B31,呼吸类透视复制表!A:D,4,FALSE)</f>
        <v>721.21</v>
      </c>
      <c r="Z31" s="32">
        <f t="shared" si="2"/>
        <v>2</v>
      </c>
      <c r="AA31" s="32" t="s">
        <v>28</v>
      </c>
      <c r="AB31" s="35">
        <f t="shared" si="12"/>
        <v>50.4847</v>
      </c>
      <c r="AC31" s="30">
        <v>4</v>
      </c>
      <c r="AD31" s="32">
        <f>VLOOKUP(B31,'妇女（另外一个）'!A:C,3,FALSE)</f>
        <v>1</v>
      </c>
      <c r="AE31" s="32">
        <f>VLOOKUP(B31,'妇女（另外一个）'!A:D,4,FALSE)</f>
        <v>37.4</v>
      </c>
      <c r="AF31" s="32">
        <v>0</v>
      </c>
      <c r="AG31" s="32">
        <v>0</v>
      </c>
      <c r="AH31" s="32">
        <f t="shared" si="3"/>
        <v>-3</v>
      </c>
      <c r="AI31" s="32" t="s">
        <v>29</v>
      </c>
      <c r="AJ31" s="38">
        <f t="shared" si="9"/>
        <v>1.87</v>
      </c>
      <c r="AK31" s="32">
        <v>20</v>
      </c>
      <c r="AL31" s="13">
        <f>VLOOKUP(B31,藏药系列!A:C,3,FALSE)</f>
        <v>5</v>
      </c>
      <c r="AM31" s="13">
        <f>VLOOKUP(B31,藏药系列!A:D,4,FALSE)</f>
        <v>165</v>
      </c>
      <c r="AN31" s="13">
        <f t="shared" si="4"/>
        <v>-15</v>
      </c>
      <c r="AO31" s="13" t="s">
        <v>29</v>
      </c>
      <c r="AP31" s="13">
        <f t="shared" si="11"/>
        <v>24.75</v>
      </c>
    </row>
    <row r="32" s="2" customFormat="1" spans="1:42">
      <c r="A32" s="12">
        <v>89</v>
      </c>
      <c r="B32" s="12">
        <v>748</v>
      </c>
      <c r="C32" s="12" t="s">
        <v>64</v>
      </c>
      <c r="D32" s="12" t="s">
        <v>27</v>
      </c>
      <c r="E32" s="13">
        <v>34</v>
      </c>
      <c r="F32" s="13">
        <f>VLOOKUP(B32,[1]任务明细复制表!$B:$P,15,0)</f>
        <v>46</v>
      </c>
      <c r="G32" s="13">
        <f>VLOOKUP(B32,[1]任务明细复制表!$B:$Q,16,0)</f>
        <v>687.12</v>
      </c>
      <c r="H32" s="13">
        <f>VLOOKUP(B32,[1]任务明细复制表!$B:$R,17,0)</f>
        <v>12</v>
      </c>
      <c r="I32" s="13" t="str">
        <f>VLOOKUP(B32,[1]任务明细复制表!$B:$S,18,0)</f>
        <v>奖励6%</v>
      </c>
      <c r="J32" s="13">
        <f>VLOOKUP(B32,[1]任务明细复制表!$B:$T,19,0)</f>
        <v>41.2272</v>
      </c>
      <c r="K32" s="18">
        <v>8</v>
      </c>
      <c r="L32" s="19">
        <f>VLOOKUP(B32,维生素透视复制表!A:C,3,FALSE)</f>
        <v>5</v>
      </c>
      <c r="M32" s="19">
        <f>VLOOKUP(B32,维生素透视复制表!A:D,4,FALSE)</f>
        <v>478.81</v>
      </c>
      <c r="N32" s="19">
        <f t="shared" si="0"/>
        <v>-3</v>
      </c>
      <c r="O32" s="19" t="s">
        <v>29</v>
      </c>
      <c r="P32" s="20">
        <f>M32*0.04</f>
        <v>19.1524</v>
      </c>
      <c r="Q32" s="30">
        <v>12</v>
      </c>
      <c r="R32" s="13">
        <f>VLOOKUP(B32,心脑血管透视复制图!A:C,3,FALSE)</f>
        <v>7</v>
      </c>
      <c r="S32" s="13">
        <f>VLOOKUP(B32,心脑血管透视复制图!A:D,4,FALSE)</f>
        <v>231.4</v>
      </c>
      <c r="T32" s="13">
        <f t="shared" si="1"/>
        <v>-5</v>
      </c>
      <c r="U32" s="13" t="s">
        <v>29</v>
      </c>
      <c r="V32" s="31">
        <f t="shared" si="5"/>
        <v>9.256</v>
      </c>
      <c r="W32" s="30">
        <v>45</v>
      </c>
      <c r="X32" s="32">
        <f>VLOOKUP(B32,呼吸类透视复制表!A:C,3,FALSE)</f>
        <v>48</v>
      </c>
      <c r="Y32" s="32">
        <f>VLOOKUP(B32,呼吸类透视复制表!A:D,4,FALSE)</f>
        <v>1165.9</v>
      </c>
      <c r="Z32" s="32">
        <f t="shared" si="2"/>
        <v>3</v>
      </c>
      <c r="AA32" s="32" t="s">
        <v>28</v>
      </c>
      <c r="AB32" s="35">
        <f t="shared" si="12"/>
        <v>81.613</v>
      </c>
      <c r="AC32" s="30">
        <v>5</v>
      </c>
      <c r="AD32" s="32">
        <f>VLOOKUP(B32,'妇女（另外一个）'!A:C,3,FALSE)</f>
        <v>2</v>
      </c>
      <c r="AE32" s="32">
        <f>VLOOKUP(B32,'妇女（另外一个）'!A:D,4,FALSE)</f>
        <v>91.6</v>
      </c>
      <c r="AF32" s="32">
        <v>0</v>
      </c>
      <c r="AG32" s="32">
        <v>0</v>
      </c>
      <c r="AH32" s="32">
        <f t="shared" si="3"/>
        <v>-3</v>
      </c>
      <c r="AI32" s="32" t="s">
        <v>29</v>
      </c>
      <c r="AJ32" s="38">
        <f t="shared" si="9"/>
        <v>4.58</v>
      </c>
      <c r="AK32" s="32">
        <v>30</v>
      </c>
      <c r="AL32" s="13">
        <f>VLOOKUP(B32,藏药系列!A:C,3,FALSE)</f>
        <v>14</v>
      </c>
      <c r="AM32" s="13">
        <f>VLOOKUP(B32,藏药系列!A:D,4,FALSE)</f>
        <v>469</v>
      </c>
      <c r="AN32" s="13">
        <f t="shared" si="4"/>
        <v>-16</v>
      </c>
      <c r="AO32" s="13" t="s">
        <v>29</v>
      </c>
      <c r="AP32" s="13">
        <f t="shared" si="11"/>
        <v>70.35</v>
      </c>
    </row>
    <row r="33" s="2" customFormat="1" spans="1:42">
      <c r="A33" s="12">
        <v>85</v>
      </c>
      <c r="B33" s="12">
        <v>721</v>
      </c>
      <c r="C33" s="12" t="s">
        <v>65</v>
      </c>
      <c r="D33" s="12" t="s">
        <v>31</v>
      </c>
      <c r="E33" s="13">
        <v>35</v>
      </c>
      <c r="F33" s="13">
        <f>VLOOKUP(B33,[1]任务明细复制表!$B:$P,15,0)</f>
        <v>37</v>
      </c>
      <c r="G33" s="13">
        <f>VLOOKUP(B33,[1]任务明细复制表!$B:$Q,16,0)</f>
        <v>450.25</v>
      </c>
      <c r="H33" s="13">
        <f>VLOOKUP(B33,[1]任务明细复制表!$B:$R,17,0)</f>
        <v>2</v>
      </c>
      <c r="I33" s="13" t="str">
        <f>VLOOKUP(B33,[1]任务明细复制表!$B:$S,18,0)</f>
        <v>奖励6%</v>
      </c>
      <c r="J33" s="13">
        <f>VLOOKUP(B33,[1]任务明细复制表!$B:$T,19,0)</f>
        <v>27.015</v>
      </c>
      <c r="K33" s="18">
        <v>8</v>
      </c>
      <c r="L33" s="19">
        <f>VLOOKUP(B33,维生素透视复制表!A:C,3,FALSE)</f>
        <v>8</v>
      </c>
      <c r="M33" s="19">
        <f>VLOOKUP(B33,维生素透视复制表!A:D,4,FALSE)</f>
        <v>672.02</v>
      </c>
      <c r="N33" s="19">
        <f t="shared" si="0"/>
        <v>0</v>
      </c>
      <c r="O33" s="19" t="s">
        <v>28</v>
      </c>
      <c r="P33" s="20">
        <f>M33*0.06</f>
        <v>40.3212</v>
      </c>
      <c r="Q33" s="30">
        <v>14</v>
      </c>
      <c r="R33" s="13">
        <f>VLOOKUP(B33,心脑血管透视复制图!A:C,3,FALSE)</f>
        <v>1</v>
      </c>
      <c r="S33" s="13">
        <f>VLOOKUP(B33,心脑血管透视复制图!A:D,4,FALSE)</f>
        <v>31</v>
      </c>
      <c r="T33" s="13">
        <f t="shared" si="1"/>
        <v>-13</v>
      </c>
      <c r="U33" s="13" t="s">
        <v>29</v>
      </c>
      <c r="V33" s="31">
        <f t="shared" si="5"/>
        <v>1.24</v>
      </c>
      <c r="W33" s="30">
        <v>94</v>
      </c>
      <c r="X33" s="32">
        <f>VLOOKUP(B33,呼吸类透视复制表!A:C,3,FALSE)</f>
        <v>100</v>
      </c>
      <c r="Y33" s="32">
        <f>VLOOKUP(B33,呼吸类透视复制表!A:D,4,FALSE)</f>
        <v>2208.66</v>
      </c>
      <c r="Z33" s="32">
        <f t="shared" si="2"/>
        <v>6</v>
      </c>
      <c r="AA33" s="32" t="s">
        <v>28</v>
      </c>
      <c r="AB33" s="35">
        <f t="shared" si="12"/>
        <v>154.6062</v>
      </c>
      <c r="AC33" s="30">
        <v>5</v>
      </c>
      <c r="AD33" s="32">
        <f>VLOOKUP(B33,'妇女（另外一个）'!A:C,3,FALSE)</f>
        <v>2</v>
      </c>
      <c r="AE33" s="32">
        <f>VLOOKUP(B33,'妇女（另外一个）'!A:D,4,FALSE)</f>
        <v>89.8</v>
      </c>
      <c r="AF33" s="32">
        <v>0</v>
      </c>
      <c r="AG33" s="32">
        <v>0</v>
      </c>
      <c r="AH33" s="32">
        <f t="shared" si="3"/>
        <v>-3</v>
      </c>
      <c r="AI33" s="32" t="s">
        <v>29</v>
      </c>
      <c r="AJ33" s="38">
        <f t="shared" si="9"/>
        <v>4.49</v>
      </c>
      <c r="AK33" s="32">
        <v>40</v>
      </c>
      <c r="AL33" s="13">
        <f>VLOOKUP(B33,藏药系列!A:C,3,FALSE)</f>
        <v>22</v>
      </c>
      <c r="AM33" s="13">
        <f>VLOOKUP(B33,藏药系列!A:D,4,FALSE)</f>
        <v>790</v>
      </c>
      <c r="AN33" s="13">
        <f t="shared" si="4"/>
        <v>-18</v>
      </c>
      <c r="AO33" s="13" t="s">
        <v>29</v>
      </c>
      <c r="AP33" s="13">
        <f t="shared" si="11"/>
        <v>118.5</v>
      </c>
    </row>
    <row r="34" s="2" customFormat="1" spans="1:42">
      <c r="A34" s="12">
        <v>82</v>
      </c>
      <c r="B34" s="12">
        <v>371</v>
      </c>
      <c r="C34" s="12" t="s">
        <v>66</v>
      </c>
      <c r="D34" s="12" t="s">
        <v>63</v>
      </c>
      <c r="E34" s="13">
        <v>20</v>
      </c>
      <c r="F34" s="13">
        <f>VLOOKUP(B34,[1]任务明细复制表!$B:$P,15,0)</f>
        <v>19</v>
      </c>
      <c r="G34" s="13">
        <f>VLOOKUP(B34,[1]任务明细复制表!$B:$Q,16,0)</f>
        <v>118.8</v>
      </c>
      <c r="H34" s="13">
        <f>VLOOKUP(B34,[1]任务明细复制表!$B:$R,17,0)</f>
        <v>-1</v>
      </c>
      <c r="I34" s="13" t="str">
        <f>VLOOKUP(B34,[1]任务明细复制表!$B:$S,18,0)</f>
        <v>保底</v>
      </c>
      <c r="J34" s="13">
        <f>VLOOKUP(B34,[1]任务明细复制表!$B:$T,19,0)</f>
        <v>4.752</v>
      </c>
      <c r="K34" s="18">
        <v>5</v>
      </c>
      <c r="L34" s="19">
        <f>VLOOKUP(B34,维生素透视复制表!A:C,3,FALSE)</f>
        <v>6</v>
      </c>
      <c r="M34" s="19">
        <f>VLOOKUP(B34,维生素透视复制表!A:D,4,FALSE)</f>
        <v>504.02</v>
      </c>
      <c r="N34" s="19">
        <f t="shared" si="0"/>
        <v>1</v>
      </c>
      <c r="O34" s="19" t="s">
        <v>28</v>
      </c>
      <c r="P34" s="20">
        <f>M34*0.06</f>
        <v>30.2412</v>
      </c>
      <c r="Q34" s="30">
        <v>10</v>
      </c>
      <c r="R34" s="13">
        <f>VLOOKUP(B34,心脑血管透视复制图!A:C,3,FALSE)</f>
        <v>3</v>
      </c>
      <c r="S34" s="13">
        <f>VLOOKUP(B34,心脑血管透视复制图!A:D,4,FALSE)</f>
        <v>65.6</v>
      </c>
      <c r="T34" s="13">
        <f t="shared" si="1"/>
        <v>-7</v>
      </c>
      <c r="U34" s="13" t="s">
        <v>29</v>
      </c>
      <c r="V34" s="31">
        <f t="shared" si="5"/>
        <v>2.624</v>
      </c>
      <c r="W34" s="30">
        <v>69</v>
      </c>
      <c r="X34" s="32">
        <f>VLOOKUP(B34,呼吸类透视复制表!A:C,3,FALSE)</f>
        <v>87</v>
      </c>
      <c r="Y34" s="32">
        <f>VLOOKUP(B34,呼吸类透视复制表!A:D,4,FALSE)</f>
        <v>1980.83</v>
      </c>
      <c r="Z34" s="32">
        <f t="shared" si="2"/>
        <v>18</v>
      </c>
      <c r="AA34" s="32" t="s">
        <v>28</v>
      </c>
      <c r="AB34" s="35">
        <f t="shared" si="12"/>
        <v>138.6581</v>
      </c>
      <c r="AC34" s="30">
        <v>4</v>
      </c>
      <c r="AD34" s="32">
        <f>VLOOKUP(B34,'妇女（另外一个）'!A:C,3,FALSE)</f>
        <v>1</v>
      </c>
      <c r="AE34" s="32">
        <f>VLOOKUP(B34,'妇女（另外一个）'!A:D,4,FALSE)</f>
        <v>45.8</v>
      </c>
      <c r="AF34" s="32">
        <v>0</v>
      </c>
      <c r="AG34" s="32">
        <v>0</v>
      </c>
      <c r="AH34" s="32">
        <f t="shared" si="3"/>
        <v>-3</v>
      </c>
      <c r="AI34" s="32" t="s">
        <v>29</v>
      </c>
      <c r="AJ34" s="38">
        <f t="shared" si="9"/>
        <v>2.29</v>
      </c>
      <c r="AK34" s="32">
        <v>20</v>
      </c>
      <c r="AL34" s="13">
        <f>VLOOKUP(B34,藏药系列!A:C,3,FALSE)</f>
        <v>1</v>
      </c>
      <c r="AM34" s="13">
        <f>VLOOKUP(B34,藏药系列!A:D,4,FALSE)</f>
        <v>88</v>
      </c>
      <c r="AN34" s="13">
        <f t="shared" si="4"/>
        <v>-19</v>
      </c>
      <c r="AO34" s="13" t="s">
        <v>29</v>
      </c>
      <c r="AP34" s="13">
        <f t="shared" si="11"/>
        <v>13.2</v>
      </c>
    </row>
    <row r="35" s="2" customFormat="1" spans="1:42">
      <c r="A35" s="12">
        <v>8</v>
      </c>
      <c r="B35" s="12">
        <v>103199</v>
      </c>
      <c r="C35" s="12" t="s">
        <v>67</v>
      </c>
      <c r="D35" s="12" t="s">
        <v>33</v>
      </c>
      <c r="E35" s="13">
        <v>47</v>
      </c>
      <c r="F35" s="13">
        <f>VLOOKUP(B35,[1]任务明细复制表!$B:$P,15,0)</f>
        <v>61</v>
      </c>
      <c r="G35" s="13">
        <f>VLOOKUP(B35,[1]任务明细复制表!$B:$Q,16,0)</f>
        <v>833.43</v>
      </c>
      <c r="H35" s="13">
        <f>VLOOKUP(B35,[1]任务明细复制表!$B:$R,17,0)</f>
        <v>14</v>
      </c>
      <c r="I35" s="13" t="str">
        <f>VLOOKUP(B35,[1]任务明细复制表!$B:$S,18,0)</f>
        <v>奖励6%</v>
      </c>
      <c r="J35" s="13">
        <f>VLOOKUP(B35,[1]任务明细复制表!$B:$T,19,0)</f>
        <v>50.0058</v>
      </c>
      <c r="K35" s="18">
        <v>8</v>
      </c>
      <c r="L35" s="19">
        <f>VLOOKUP(B35,维生素透视复制表!A:C,3,FALSE)</f>
        <v>10</v>
      </c>
      <c r="M35" s="19">
        <f>VLOOKUP(B35,维生素透视复制表!A:D,4,FALSE)</f>
        <v>840.05</v>
      </c>
      <c r="N35" s="19">
        <f t="shared" si="0"/>
        <v>2</v>
      </c>
      <c r="O35" s="19" t="s">
        <v>28</v>
      </c>
      <c r="P35" s="20">
        <f>M35*0.06</f>
        <v>50.403</v>
      </c>
      <c r="Q35" s="30">
        <v>12</v>
      </c>
      <c r="R35" s="13">
        <f>VLOOKUP(B35,心脑血管透视复制图!A:C,3,FALSE)</f>
        <v>1</v>
      </c>
      <c r="S35" s="13">
        <f>VLOOKUP(B35,心脑血管透视复制图!A:D,4,FALSE)</f>
        <v>39.9</v>
      </c>
      <c r="T35" s="13">
        <f t="shared" si="1"/>
        <v>-11</v>
      </c>
      <c r="U35" s="13" t="s">
        <v>29</v>
      </c>
      <c r="V35" s="31">
        <f t="shared" si="5"/>
        <v>1.596</v>
      </c>
      <c r="W35" s="30">
        <v>91</v>
      </c>
      <c r="X35" s="32">
        <f>VLOOKUP(B35,呼吸类透视复制表!A:C,3,FALSE)</f>
        <v>106</v>
      </c>
      <c r="Y35" s="32">
        <f>VLOOKUP(B35,呼吸类透视复制表!A:D,4,FALSE)</f>
        <v>2377.15</v>
      </c>
      <c r="Z35" s="32">
        <f t="shared" si="2"/>
        <v>15</v>
      </c>
      <c r="AA35" s="32" t="s">
        <v>28</v>
      </c>
      <c r="AB35" s="35">
        <f t="shared" si="12"/>
        <v>166.4005</v>
      </c>
      <c r="AC35" s="30">
        <v>5</v>
      </c>
      <c r="AD35" s="32">
        <f>VLOOKUP(B35,'妇女（另外一个）'!A:C,3,FALSE)</f>
        <v>2</v>
      </c>
      <c r="AE35" s="32">
        <f>VLOOKUP(B35,'妇女（另外一个）'!A:D,4,FALSE)</f>
        <v>83.2</v>
      </c>
      <c r="AF35" s="32">
        <v>0</v>
      </c>
      <c r="AG35" s="32">
        <v>0</v>
      </c>
      <c r="AH35" s="32">
        <f t="shared" si="3"/>
        <v>-3</v>
      </c>
      <c r="AI35" s="32" t="s">
        <v>29</v>
      </c>
      <c r="AJ35" s="38">
        <f t="shared" si="9"/>
        <v>4.16</v>
      </c>
      <c r="AK35" s="32">
        <v>30</v>
      </c>
      <c r="AL35" s="13">
        <f>VLOOKUP(B35,藏药系列!A:C,3,FALSE)</f>
        <v>10</v>
      </c>
      <c r="AM35" s="13">
        <f>VLOOKUP(B35,藏药系列!A:D,4,FALSE)</f>
        <v>313</v>
      </c>
      <c r="AN35" s="13">
        <f t="shared" si="4"/>
        <v>-20</v>
      </c>
      <c r="AO35" s="13" t="s">
        <v>29</v>
      </c>
      <c r="AP35" s="13">
        <f t="shared" si="11"/>
        <v>46.95</v>
      </c>
    </row>
    <row r="36" s="2" customFormat="1" spans="1:42">
      <c r="A36" s="12">
        <v>64</v>
      </c>
      <c r="B36" s="12">
        <v>741</v>
      </c>
      <c r="C36" s="12" t="s">
        <v>68</v>
      </c>
      <c r="D36" s="12" t="s">
        <v>69</v>
      </c>
      <c r="E36" s="13">
        <v>15</v>
      </c>
      <c r="F36" s="13">
        <f>VLOOKUP(B36,[1]任务明细复制表!$B:$P,15,0)</f>
        <v>12</v>
      </c>
      <c r="G36" s="13">
        <f>VLOOKUP(B36,[1]任务明细复制表!$B:$Q,16,0)</f>
        <v>152.05</v>
      </c>
      <c r="H36" s="13">
        <f>VLOOKUP(B36,[1]任务明细复制表!$B:$R,17,0)</f>
        <v>-3</v>
      </c>
      <c r="I36" s="13" t="str">
        <f>VLOOKUP(B36,[1]任务明细复制表!$B:$S,18,0)</f>
        <v>保底</v>
      </c>
      <c r="J36" s="13">
        <f>VLOOKUP(B36,[1]任务明细复制表!$B:$T,19,0)</f>
        <v>6.082</v>
      </c>
      <c r="K36" s="18">
        <v>4</v>
      </c>
      <c r="L36" s="19">
        <f>VLOOKUP(B36,维生素透视复制表!A:C,3,FALSE)</f>
        <v>4</v>
      </c>
      <c r="M36" s="19">
        <f>VLOOKUP(B36,维生素透视复制表!A:D,4,FALSE)</f>
        <v>336.02</v>
      </c>
      <c r="N36" s="19">
        <f t="shared" si="0"/>
        <v>0</v>
      </c>
      <c r="O36" s="19" t="s">
        <v>28</v>
      </c>
      <c r="P36" s="20">
        <f>M36*0.06</f>
        <v>20.1612</v>
      </c>
      <c r="Q36" s="30">
        <v>10</v>
      </c>
      <c r="R36" s="13">
        <f>VLOOKUP(B36,心脑血管透视复制图!A:C,3,FALSE)</f>
        <v>6</v>
      </c>
      <c r="S36" s="13">
        <f>VLOOKUP(B36,心脑血管透视复制图!A:D,4,FALSE)</f>
        <v>199.51</v>
      </c>
      <c r="T36" s="13">
        <f t="shared" si="1"/>
        <v>-4</v>
      </c>
      <c r="U36" s="13" t="s">
        <v>29</v>
      </c>
      <c r="V36" s="31">
        <f t="shared" si="5"/>
        <v>7.9804</v>
      </c>
      <c r="W36" s="30">
        <v>56</v>
      </c>
      <c r="X36" s="32">
        <f>VLOOKUP(B36,呼吸类透视复制表!A:C,3,FALSE)</f>
        <v>34</v>
      </c>
      <c r="Y36" s="32">
        <f>VLOOKUP(B36,呼吸类透视复制表!A:D,4,FALSE)</f>
        <v>786.33</v>
      </c>
      <c r="Z36" s="32">
        <f t="shared" si="2"/>
        <v>-22</v>
      </c>
      <c r="AA36" s="32" t="s">
        <v>29</v>
      </c>
      <c r="AB36" s="35">
        <f>Y36*0.05</f>
        <v>39.3165</v>
      </c>
      <c r="AC36" s="30">
        <v>4</v>
      </c>
      <c r="AD36" s="32">
        <f>VLOOKUP(B36,'妇女（另外一个）'!A:C,3,FALSE)</f>
        <v>1</v>
      </c>
      <c r="AE36" s="32">
        <f>VLOOKUP(B36,'妇女（另外一个）'!A:D,4,FALSE)</f>
        <v>44</v>
      </c>
      <c r="AF36" s="32">
        <v>0</v>
      </c>
      <c r="AG36" s="32">
        <v>0</v>
      </c>
      <c r="AH36" s="32">
        <f t="shared" si="3"/>
        <v>-3</v>
      </c>
      <c r="AI36" s="32" t="s">
        <v>29</v>
      </c>
      <c r="AJ36" s="38">
        <f t="shared" si="9"/>
        <v>2.2</v>
      </c>
      <c r="AK36" s="32">
        <v>20</v>
      </c>
      <c r="AL36" s="13">
        <v>0</v>
      </c>
      <c r="AM36" s="13">
        <v>0</v>
      </c>
      <c r="AN36" s="13">
        <f t="shared" si="4"/>
        <v>-20</v>
      </c>
      <c r="AO36" s="13" t="s">
        <v>29</v>
      </c>
      <c r="AP36" s="13">
        <f t="shared" si="11"/>
        <v>0</v>
      </c>
    </row>
    <row r="37" s="2" customFormat="1" spans="1:42">
      <c r="A37" s="12">
        <v>50</v>
      </c>
      <c r="B37" s="12">
        <v>573</v>
      </c>
      <c r="C37" s="12" t="s">
        <v>70</v>
      </c>
      <c r="D37" s="12" t="s">
        <v>38</v>
      </c>
      <c r="E37" s="13">
        <v>26</v>
      </c>
      <c r="F37" s="13">
        <f>VLOOKUP(B37,[1]任务明细复制表!$B:$P,15,0)</f>
        <v>28</v>
      </c>
      <c r="G37" s="13">
        <f>VLOOKUP(B37,[1]任务明细复制表!$B:$Q,16,0)</f>
        <v>310.79</v>
      </c>
      <c r="H37" s="13">
        <f>VLOOKUP(B37,[1]任务明细复制表!$B:$R,17,0)</f>
        <v>2</v>
      </c>
      <c r="I37" s="13" t="str">
        <f>VLOOKUP(B37,[1]任务明细复制表!$B:$S,18,0)</f>
        <v>奖励6%</v>
      </c>
      <c r="J37" s="13">
        <f>VLOOKUP(B37,[1]任务明细复制表!$B:$T,19,0)</f>
        <v>18.6474</v>
      </c>
      <c r="K37" s="18">
        <v>5</v>
      </c>
      <c r="L37" s="19">
        <f>VLOOKUP(B37,维生素透视复制表!A:C,3,FALSE)</f>
        <v>6</v>
      </c>
      <c r="M37" s="19">
        <f>VLOOKUP(B37,维生素透视复制表!A:D,4,FALSE)</f>
        <v>504.02</v>
      </c>
      <c r="N37" s="19">
        <f t="shared" si="0"/>
        <v>1</v>
      </c>
      <c r="O37" s="19" t="s">
        <v>28</v>
      </c>
      <c r="P37" s="20">
        <f>M37*0.06</f>
        <v>30.2412</v>
      </c>
      <c r="Q37" s="30">
        <v>10</v>
      </c>
      <c r="R37" s="13">
        <f>VLOOKUP(B37,心脑血管透视复制图!A:C,3,FALSE)</f>
        <v>2</v>
      </c>
      <c r="S37" s="13">
        <f>VLOOKUP(B37,心脑血管透视复制图!A:D,4,FALSE)</f>
        <v>79.8</v>
      </c>
      <c r="T37" s="13">
        <f t="shared" si="1"/>
        <v>-8</v>
      </c>
      <c r="U37" s="13" t="s">
        <v>29</v>
      </c>
      <c r="V37" s="31">
        <f t="shared" si="5"/>
        <v>3.192</v>
      </c>
      <c r="W37" s="30">
        <v>103</v>
      </c>
      <c r="X37" s="32">
        <f>VLOOKUP(B37,呼吸类透视复制表!A:C,3,FALSE)</f>
        <v>65</v>
      </c>
      <c r="Y37" s="32">
        <f>VLOOKUP(B37,呼吸类透视复制表!A:D,4,FALSE)</f>
        <v>1416.78</v>
      </c>
      <c r="Z37" s="32">
        <f t="shared" si="2"/>
        <v>-38</v>
      </c>
      <c r="AA37" s="32" t="s">
        <v>29</v>
      </c>
      <c r="AB37" s="35">
        <f>Y37*0.05</f>
        <v>70.839</v>
      </c>
      <c r="AC37" s="30">
        <v>4</v>
      </c>
      <c r="AD37" s="32">
        <f>VLOOKUP(B37,'妇女（另外一个）'!A:C,3,FALSE)</f>
        <v>1</v>
      </c>
      <c r="AE37" s="32">
        <f>VLOOKUP(B37,'妇女（另外一个）'!A:D,4,FALSE)</f>
        <v>45.8</v>
      </c>
      <c r="AF37" s="32">
        <v>0</v>
      </c>
      <c r="AG37" s="32">
        <v>0</v>
      </c>
      <c r="AH37" s="32">
        <f t="shared" si="3"/>
        <v>-3</v>
      </c>
      <c r="AI37" s="32" t="s">
        <v>29</v>
      </c>
      <c r="AJ37" s="38">
        <f t="shared" si="9"/>
        <v>2.29</v>
      </c>
      <c r="AK37" s="32">
        <v>20</v>
      </c>
      <c r="AL37" s="13">
        <v>0</v>
      </c>
      <c r="AM37" s="13">
        <v>0</v>
      </c>
      <c r="AN37" s="13">
        <f t="shared" si="4"/>
        <v>-20</v>
      </c>
      <c r="AO37" s="13" t="s">
        <v>29</v>
      </c>
      <c r="AP37" s="13">
        <f t="shared" si="11"/>
        <v>0</v>
      </c>
    </row>
    <row r="38" s="2" customFormat="1" spans="1:42">
      <c r="A38" s="12">
        <v>95</v>
      </c>
      <c r="B38" s="12">
        <v>549</v>
      </c>
      <c r="C38" s="12" t="s">
        <v>71</v>
      </c>
      <c r="D38" s="12" t="s">
        <v>27</v>
      </c>
      <c r="E38" s="13">
        <v>44</v>
      </c>
      <c r="F38" s="13">
        <f>VLOOKUP(B38,[1]任务明细复制表!$B:$P,15,0)</f>
        <v>16</v>
      </c>
      <c r="G38" s="13">
        <f>VLOOKUP(B38,[1]任务明细复制表!$B:$Q,16,0)</f>
        <v>57.8</v>
      </c>
      <c r="H38" s="13">
        <f>VLOOKUP(B38,[1]任务明细复制表!$B:$R,17,0)</f>
        <v>-28</v>
      </c>
      <c r="I38" s="13" t="str">
        <f>VLOOKUP(B38,[1]任务明细复制表!$B:$S,18,0)</f>
        <v>保底</v>
      </c>
      <c r="J38" s="13">
        <f>VLOOKUP(B38,[1]任务明细复制表!$B:$T,19,0)</f>
        <v>2.312</v>
      </c>
      <c r="K38" s="18">
        <v>8</v>
      </c>
      <c r="L38" s="19">
        <f>VLOOKUP(B38,维生素透视复制表!A:C,3,FALSE)</f>
        <v>4</v>
      </c>
      <c r="M38" s="19">
        <f>VLOOKUP(B38,维生素透视复制表!A:D,4,FALSE)</f>
        <v>336.01</v>
      </c>
      <c r="N38" s="19">
        <f t="shared" si="0"/>
        <v>-4</v>
      </c>
      <c r="O38" s="19" t="s">
        <v>29</v>
      </c>
      <c r="P38" s="20">
        <f>M38*0.04</f>
        <v>13.4404</v>
      </c>
      <c r="Q38" s="30">
        <v>12</v>
      </c>
      <c r="R38" s="13">
        <f>VLOOKUP(B38,心脑血管透视复制图!A:C,3,FALSE)</f>
        <v>19</v>
      </c>
      <c r="S38" s="13">
        <f>VLOOKUP(B38,心脑血管透视复制图!A:D,4,FALSE)</f>
        <v>572.15</v>
      </c>
      <c r="T38" s="13">
        <f t="shared" si="1"/>
        <v>7</v>
      </c>
      <c r="U38" s="13" t="s">
        <v>28</v>
      </c>
      <c r="V38" s="31">
        <f>S38*0.06</f>
        <v>34.329</v>
      </c>
      <c r="W38" s="30">
        <v>52</v>
      </c>
      <c r="X38" s="32">
        <f>VLOOKUP(B38,呼吸类透视复制表!A:C,3,FALSE)</f>
        <v>61</v>
      </c>
      <c r="Y38" s="32">
        <f>VLOOKUP(B38,呼吸类透视复制表!A:D,4,FALSE)</f>
        <v>1390.23</v>
      </c>
      <c r="Z38" s="32">
        <f t="shared" si="2"/>
        <v>9</v>
      </c>
      <c r="AA38" s="32" t="s">
        <v>28</v>
      </c>
      <c r="AB38" s="35">
        <f>Y38*0.07</f>
        <v>97.3161</v>
      </c>
      <c r="AC38" s="30">
        <v>5</v>
      </c>
      <c r="AD38" s="32">
        <f>VLOOKUP(B38,'妇女（另外一个）'!A:C,3,FALSE)</f>
        <v>1</v>
      </c>
      <c r="AE38" s="32">
        <f>VLOOKUP(B38,'妇女（另外一个）'!A:D,4,FALSE)</f>
        <v>44</v>
      </c>
      <c r="AF38" s="32">
        <f>VLOOKUP(B38,'妇女系列（妇宝）'!A:C,3,FALSE)</f>
        <v>1</v>
      </c>
      <c r="AG38" s="32">
        <f>VLOOKUP(B38,'妇女系列（妇宝）'!A:D,4,FALSE)</f>
        <v>32</v>
      </c>
      <c r="AH38" s="32">
        <f t="shared" si="3"/>
        <v>-3</v>
      </c>
      <c r="AI38" s="32" t="s">
        <v>29</v>
      </c>
      <c r="AJ38" s="38">
        <f t="shared" si="9"/>
        <v>2.2</v>
      </c>
      <c r="AK38" s="32">
        <v>30</v>
      </c>
      <c r="AL38" s="13">
        <f>VLOOKUP(B38,藏药系列!A:C,3,FALSE)</f>
        <v>2</v>
      </c>
      <c r="AM38" s="13">
        <f>VLOOKUP(B38,藏药系列!A:D,4,FALSE)</f>
        <v>107</v>
      </c>
      <c r="AN38" s="13">
        <f t="shared" si="4"/>
        <v>-28</v>
      </c>
      <c r="AO38" s="13" t="s">
        <v>29</v>
      </c>
      <c r="AP38" s="13">
        <f t="shared" si="11"/>
        <v>16.05</v>
      </c>
    </row>
    <row r="39" s="2" customFormat="1" spans="1:42">
      <c r="A39" s="12">
        <v>113</v>
      </c>
      <c r="B39" s="12">
        <v>52</v>
      </c>
      <c r="C39" s="12" t="s">
        <v>72</v>
      </c>
      <c r="D39" s="12" t="s">
        <v>36</v>
      </c>
      <c r="E39" s="13">
        <v>46</v>
      </c>
      <c r="F39" s="13">
        <f>VLOOKUP(B39,[1]任务明细复制表!$B:$P,15,0)</f>
        <v>46</v>
      </c>
      <c r="G39" s="13">
        <f>VLOOKUP(B39,[1]任务明细复制表!$B:$Q,16,0)</f>
        <v>840.71</v>
      </c>
      <c r="H39" s="13">
        <f>VLOOKUP(B39,[1]任务明细复制表!$B:$R,17,0)</f>
        <v>0</v>
      </c>
      <c r="I39" s="13" t="str">
        <f>VLOOKUP(B39,[1]任务明细复制表!$B:$S,18,0)</f>
        <v>奖励6%</v>
      </c>
      <c r="J39" s="13">
        <f>VLOOKUP(B39,[1]任务明细复制表!$B:$T,19,0)</f>
        <v>50.4426</v>
      </c>
      <c r="K39" s="18">
        <v>8</v>
      </c>
      <c r="L39" s="19">
        <f>VLOOKUP(B39,维生素透视复制表!A:C,3,FALSE)</f>
        <v>6</v>
      </c>
      <c r="M39" s="19">
        <f>VLOOKUP(B39,维生素透视复制表!A:D,4,FALSE)</f>
        <v>504.02</v>
      </c>
      <c r="N39" s="19">
        <f t="shared" si="0"/>
        <v>-2</v>
      </c>
      <c r="O39" s="19" t="s">
        <v>29</v>
      </c>
      <c r="P39" s="20">
        <f>M39*0.04</f>
        <v>20.1608</v>
      </c>
      <c r="Q39" s="30">
        <v>12</v>
      </c>
      <c r="R39" s="13">
        <f>VLOOKUP(B39,心脑血管透视复制图!A:C,3,FALSE)</f>
        <v>1</v>
      </c>
      <c r="S39" s="13">
        <f>VLOOKUP(B39,心脑血管透视复制图!A:D,4,FALSE)</f>
        <v>39.9</v>
      </c>
      <c r="T39" s="13">
        <f t="shared" si="1"/>
        <v>-11</v>
      </c>
      <c r="U39" s="13" t="s">
        <v>29</v>
      </c>
      <c r="V39" s="31">
        <f t="shared" ref="V39:V52" si="13">S39*0.04</f>
        <v>1.596</v>
      </c>
      <c r="W39" s="30">
        <v>94</v>
      </c>
      <c r="X39" s="32">
        <f>VLOOKUP(B39,呼吸类透视复制表!A:C,3,FALSE)</f>
        <v>43</v>
      </c>
      <c r="Y39" s="32">
        <f>VLOOKUP(B39,呼吸类透视复制表!A:D,4,FALSE)</f>
        <v>1019.65</v>
      </c>
      <c r="Z39" s="32">
        <f t="shared" si="2"/>
        <v>-51</v>
      </c>
      <c r="AA39" s="32" t="s">
        <v>29</v>
      </c>
      <c r="AB39" s="35">
        <f>Y39*0.05</f>
        <v>50.9825</v>
      </c>
      <c r="AC39" s="30">
        <v>5</v>
      </c>
      <c r="AD39" s="32">
        <f>VLOOKUP(B39,'妇女（另外一个）'!A:C,3,FALSE)</f>
        <v>2</v>
      </c>
      <c r="AE39" s="32">
        <f>VLOOKUP(B39,'妇女（另外一个）'!A:D,4,FALSE)</f>
        <v>88</v>
      </c>
      <c r="AF39" s="32">
        <v>0</v>
      </c>
      <c r="AG39" s="32">
        <v>0</v>
      </c>
      <c r="AH39" s="32">
        <f t="shared" si="3"/>
        <v>-3</v>
      </c>
      <c r="AI39" s="32" t="s">
        <v>29</v>
      </c>
      <c r="AJ39" s="38">
        <f t="shared" si="9"/>
        <v>4.4</v>
      </c>
      <c r="AK39" s="32">
        <v>30</v>
      </c>
      <c r="AL39" s="13">
        <f>VLOOKUP(B39,藏药系列!A:C,3,FALSE)</f>
        <v>1</v>
      </c>
      <c r="AM39" s="13">
        <f>VLOOKUP(B39,藏药系列!A:D,4,FALSE)</f>
        <v>48</v>
      </c>
      <c r="AN39" s="13">
        <f t="shared" si="4"/>
        <v>-29</v>
      </c>
      <c r="AO39" s="13" t="s">
        <v>29</v>
      </c>
      <c r="AP39" s="13">
        <f t="shared" si="11"/>
        <v>7.2</v>
      </c>
    </row>
    <row r="40" s="2" customFormat="1" spans="1:42">
      <c r="A40" s="12">
        <v>22</v>
      </c>
      <c r="B40" s="12">
        <v>513</v>
      </c>
      <c r="C40" s="12" t="s">
        <v>73</v>
      </c>
      <c r="D40" s="12" t="s">
        <v>33</v>
      </c>
      <c r="E40" s="13">
        <v>61</v>
      </c>
      <c r="F40" s="13">
        <f>VLOOKUP(B40,[1]任务明细复制表!$B:$P,15,0)</f>
        <v>58</v>
      </c>
      <c r="G40" s="13">
        <f>VLOOKUP(B40,[1]任务明细复制表!$B:$Q,16,0)</f>
        <v>752.55</v>
      </c>
      <c r="H40" s="13">
        <f>VLOOKUP(B40,[1]任务明细复制表!$B:$R,17,0)</f>
        <v>-3</v>
      </c>
      <c r="I40" s="13" t="str">
        <f>VLOOKUP(B40,[1]任务明细复制表!$B:$S,18,0)</f>
        <v>保底</v>
      </c>
      <c r="J40" s="13">
        <f>VLOOKUP(B40,[1]任务明细复制表!$B:$T,19,0)</f>
        <v>30.102</v>
      </c>
      <c r="K40" s="18">
        <v>11</v>
      </c>
      <c r="L40" s="19">
        <f>VLOOKUP(B40,维生素透视复制表!A:C,3,FALSE)</f>
        <v>16</v>
      </c>
      <c r="M40" s="19">
        <f>VLOOKUP(B40,维生素透视复制表!A:D,4,FALSE)</f>
        <v>1344.05</v>
      </c>
      <c r="N40" s="19">
        <f t="shared" si="0"/>
        <v>5</v>
      </c>
      <c r="O40" s="19" t="s">
        <v>28</v>
      </c>
      <c r="P40" s="20">
        <f>M40*0.06</f>
        <v>80.643</v>
      </c>
      <c r="Q40" s="30">
        <v>19</v>
      </c>
      <c r="R40" s="13">
        <f>VLOOKUP(B40,心脑血管透视复制图!A:C,3,FALSE)</f>
        <v>13</v>
      </c>
      <c r="S40" s="13">
        <f>VLOOKUP(B40,心脑血管透视复制图!A:D,4,FALSE)</f>
        <v>478.8</v>
      </c>
      <c r="T40" s="13">
        <f t="shared" si="1"/>
        <v>-6</v>
      </c>
      <c r="U40" s="13" t="s">
        <v>29</v>
      </c>
      <c r="V40" s="31">
        <f t="shared" si="13"/>
        <v>19.152</v>
      </c>
      <c r="W40" s="30">
        <v>150</v>
      </c>
      <c r="X40" s="32">
        <f>VLOOKUP(B40,呼吸类透视复制表!A:C,3,FALSE)</f>
        <v>121</v>
      </c>
      <c r="Y40" s="32">
        <f>VLOOKUP(B40,呼吸类透视复制表!A:D,4,FALSE)</f>
        <v>2894.35</v>
      </c>
      <c r="Z40" s="32">
        <f t="shared" si="2"/>
        <v>-29</v>
      </c>
      <c r="AA40" s="32" t="s">
        <v>29</v>
      </c>
      <c r="AB40" s="35">
        <f>Y40*0.05</f>
        <v>144.7175</v>
      </c>
      <c r="AC40" s="30">
        <v>6</v>
      </c>
      <c r="AD40" s="32">
        <f>VLOOKUP(B40,'妇女（另外一个）'!A:C,3,FALSE)</f>
        <v>2</v>
      </c>
      <c r="AE40" s="32">
        <f>VLOOKUP(B40,'妇女（另外一个）'!A:D,4,FALSE)</f>
        <v>88</v>
      </c>
      <c r="AF40" s="32">
        <f>VLOOKUP(B40,'妇女系列（妇宝）'!A:C,3,FALSE)</f>
        <v>1</v>
      </c>
      <c r="AG40" s="32">
        <f>VLOOKUP(B40,'妇女系列（妇宝）'!A:D,4,FALSE)</f>
        <v>20.13</v>
      </c>
      <c r="AH40" s="32">
        <f t="shared" si="3"/>
        <v>-3</v>
      </c>
      <c r="AI40" s="32" t="s">
        <v>29</v>
      </c>
      <c r="AJ40" s="38">
        <f t="shared" si="9"/>
        <v>4.4</v>
      </c>
      <c r="AK40" s="32">
        <v>50</v>
      </c>
      <c r="AL40" s="13">
        <f>VLOOKUP(B40,藏药系列!A:C,3,FALSE)</f>
        <v>9</v>
      </c>
      <c r="AM40" s="13">
        <f>VLOOKUP(B40,藏药系列!A:D,4,FALSE)</f>
        <v>289</v>
      </c>
      <c r="AN40" s="13">
        <f t="shared" si="4"/>
        <v>-41</v>
      </c>
      <c r="AO40" s="13" t="s">
        <v>29</v>
      </c>
      <c r="AP40" s="13">
        <f t="shared" si="11"/>
        <v>43.35</v>
      </c>
    </row>
    <row r="41" s="2" customFormat="1" spans="1:42">
      <c r="A41" s="12">
        <v>20</v>
      </c>
      <c r="B41" s="12">
        <v>581</v>
      </c>
      <c r="C41" s="12" t="s">
        <v>74</v>
      </c>
      <c r="D41" s="12" t="s">
        <v>33</v>
      </c>
      <c r="E41" s="13">
        <v>68</v>
      </c>
      <c r="F41" s="13">
        <f>VLOOKUP(B41,[1]任务明细复制表!$B:$P,15,0)</f>
        <v>60</v>
      </c>
      <c r="G41" s="13">
        <f>VLOOKUP(B41,[1]任务明细复制表!$B:$Q,16,0)</f>
        <v>897.55</v>
      </c>
      <c r="H41" s="13">
        <f>VLOOKUP(B41,[1]任务明细复制表!$B:$R,17,0)</f>
        <v>-8</v>
      </c>
      <c r="I41" s="13" t="str">
        <f>VLOOKUP(B41,[1]任务明细复制表!$B:$S,18,0)</f>
        <v>保底</v>
      </c>
      <c r="J41" s="13">
        <f>VLOOKUP(B41,[1]任务明细复制表!$B:$T,19,0)</f>
        <v>35.902</v>
      </c>
      <c r="K41" s="18">
        <v>14</v>
      </c>
      <c r="L41" s="19">
        <f>VLOOKUP(B41,维生素透视复制表!A:C,3,FALSE)</f>
        <v>12</v>
      </c>
      <c r="M41" s="19">
        <f>VLOOKUP(B41,维生素透视复制表!A:D,4,FALSE)</f>
        <v>1008.02</v>
      </c>
      <c r="N41" s="19">
        <f t="shared" si="0"/>
        <v>-2</v>
      </c>
      <c r="O41" s="19" t="s">
        <v>29</v>
      </c>
      <c r="P41" s="20">
        <f>M41*0.04</f>
        <v>40.3208</v>
      </c>
      <c r="Q41" s="30">
        <v>19</v>
      </c>
      <c r="R41" s="13">
        <f>VLOOKUP(B41,心脑血管透视复制图!A:C,3,FALSE)</f>
        <v>6</v>
      </c>
      <c r="S41" s="13">
        <f>VLOOKUP(B41,心脑血管透视复制图!A:D,4,FALSE)</f>
        <v>182.7</v>
      </c>
      <c r="T41" s="13">
        <f t="shared" si="1"/>
        <v>-13</v>
      </c>
      <c r="U41" s="13" t="s">
        <v>29</v>
      </c>
      <c r="V41" s="31">
        <f t="shared" si="13"/>
        <v>7.308</v>
      </c>
      <c r="W41" s="30">
        <v>190</v>
      </c>
      <c r="X41" s="32">
        <f>VLOOKUP(B41,呼吸类透视复制表!A:C,3,FALSE)</f>
        <v>97</v>
      </c>
      <c r="Y41" s="32">
        <f>VLOOKUP(B41,呼吸类透视复制表!A:D,4,FALSE)</f>
        <v>2166.45</v>
      </c>
      <c r="Z41" s="32">
        <f t="shared" si="2"/>
        <v>-93</v>
      </c>
      <c r="AA41" s="32" t="s">
        <v>29</v>
      </c>
      <c r="AB41" s="35">
        <f>Y41*0.05</f>
        <v>108.3225</v>
      </c>
      <c r="AC41" s="30">
        <v>7</v>
      </c>
      <c r="AD41" s="32">
        <v>0</v>
      </c>
      <c r="AE41" s="32">
        <v>0</v>
      </c>
      <c r="AF41" s="32">
        <f>VLOOKUP(B41,'妇女系列（妇宝）'!A:C,3,FALSE)</f>
        <v>4</v>
      </c>
      <c r="AG41" s="32">
        <f>VLOOKUP(B41,'妇女系列（妇宝）'!A:D,4,FALSE)</f>
        <v>73.18</v>
      </c>
      <c r="AH41" s="32">
        <f t="shared" si="3"/>
        <v>-3</v>
      </c>
      <c r="AI41" s="32" t="s">
        <v>29</v>
      </c>
      <c r="AJ41" s="38">
        <f t="shared" si="9"/>
        <v>0</v>
      </c>
      <c r="AK41" s="32">
        <v>80</v>
      </c>
      <c r="AL41" s="13">
        <f>VLOOKUP(B41,藏药系列!A:C,3,FALSE)</f>
        <v>36</v>
      </c>
      <c r="AM41" s="13">
        <f>VLOOKUP(B41,藏药系列!A:D,4,FALSE)</f>
        <v>1576.79</v>
      </c>
      <c r="AN41" s="13">
        <f t="shared" si="4"/>
        <v>-44</v>
      </c>
      <c r="AO41" s="13" t="s">
        <v>29</v>
      </c>
      <c r="AP41" s="13">
        <f t="shared" si="11"/>
        <v>236.5185</v>
      </c>
    </row>
    <row r="42" s="2" customFormat="1" spans="1:42">
      <c r="A42" s="12">
        <v>111</v>
      </c>
      <c r="B42" s="12">
        <v>56</v>
      </c>
      <c r="C42" s="12" t="s">
        <v>75</v>
      </c>
      <c r="D42" s="12" t="s">
        <v>36</v>
      </c>
      <c r="E42" s="13">
        <v>22</v>
      </c>
      <c r="F42" s="13">
        <f>VLOOKUP(B42,[1]任务明细复制表!$B:$P,15,0)</f>
        <v>9</v>
      </c>
      <c r="G42" s="13">
        <f>VLOOKUP(B42,[1]任务明细复制表!$B:$Q,16,0)</f>
        <v>126.9</v>
      </c>
      <c r="H42" s="13">
        <f>VLOOKUP(B42,[1]任务明细复制表!$B:$R,17,0)</f>
        <v>-13</v>
      </c>
      <c r="I42" s="13" t="str">
        <f>VLOOKUP(B42,[1]任务明细复制表!$B:$S,18,0)</f>
        <v>保底</v>
      </c>
      <c r="J42" s="13">
        <f>VLOOKUP(B42,[1]任务明细复制表!$B:$T,19,0)</f>
        <v>5.076</v>
      </c>
      <c r="K42" s="18">
        <v>5</v>
      </c>
      <c r="L42" s="19">
        <f>VLOOKUP(B42,维生素透视复制表!A:C,3,FALSE)</f>
        <v>8</v>
      </c>
      <c r="M42" s="19">
        <f>VLOOKUP(B42,维生素透视复制表!A:D,4,FALSE)</f>
        <v>672.02</v>
      </c>
      <c r="N42" s="19">
        <f t="shared" si="0"/>
        <v>3</v>
      </c>
      <c r="O42" s="19" t="s">
        <v>28</v>
      </c>
      <c r="P42" s="20">
        <f>M42*0.06</f>
        <v>40.3212</v>
      </c>
      <c r="Q42" s="30">
        <v>10</v>
      </c>
      <c r="R42" s="13">
        <f>VLOOKUP(B42,心脑血管透视复制图!A:C,3,FALSE)</f>
        <v>2</v>
      </c>
      <c r="S42" s="13">
        <f>VLOOKUP(B42,心脑血管透视复制图!A:D,4,FALSE)</f>
        <v>62</v>
      </c>
      <c r="T42" s="13">
        <f t="shared" si="1"/>
        <v>-8</v>
      </c>
      <c r="U42" s="13" t="s">
        <v>29</v>
      </c>
      <c r="V42" s="31">
        <f t="shared" si="13"/>
        <v>2.48</v>
      </c>
      <c r="W42" s="30">
        <v>33</v>
      </c>
      <c r="X42" s="32">
        <f>VLOOKUP(B42,呼吸类透视复制表!A:C,3,FALSE)</f>
        <v>39</v>
      </c>
      <c r="Y42" s="32">
        <f>VLOOKUP(B42,呼吸类透视复制表!A:D,4,FALSE)</f>
        <v>863.48</v>
      </c>
      <c r="Z42" s="32">
        <f t="shared" si="2"/>
        <v>6</v>
      </c>
      <c r="AA42" s="32" t="s">
        <v>28</v>
      </c>
      <c r="AB42" s="35">
        <f>Y42*0.07</f>
        <v>60.4436</v>
      </c>
      <c r="AC42" s="30">
        <v>4</v>
      </c>
      <c r="AD42" s="32">
        <v>0</v>
      </c>
      <c r="AE42" s="32">
        <v>0</v>
      </c>
      <c r="AF42" s="32">
        <v>0</v>
      </c>
      <c r="AG42" s="32">
        <v>0</v>
      </c>
      <c r="AH42" s="32">
        <f t="shared" si="3"/>
        <v>-4</v>
      </c>
      <c r="AI42" s="32" t="s">
        <v>29</v>
      </c>
      <c r="AJ42" s="38">
        <f t="shared" si="9"/>
        <v>0</v>
      </c>
      <c r="AK42" s="32">
        <v>20</v>
      </c>
      <c r="AL42" s="13">
        <f>VLOOKUP(B42,藏药系列!A:C,3,FALSE)</f>
        <v>30</v>
      </c>
      <c r="AM42" s="13">
        <f>VLOOKUP(B42,藏药系列!A:D,4,FALSE)</f>
        <v>1227.89</v>
      </c>
      <c r="AN42" s="13">
        <f t="shared" si="4"/>
        <v>10</v>
      </c>
      <c r="AO42" s="13" t="s">
        <v>28</v>
      </c>
      <c r="AP42" s="13">
        <f>AM42*0.25</f>
        <v>306.9725</v>
      </c>
    </row>
    <row r="43" s="2" customFormat="1" spans="1:42">
      <c r="A43" s="12">
        <v>7</v>
      </c>
      <c r="B43" s="12">
        <v>104429</v>
      </c>
      <c r="C43" s="12" t="s">
        <v>76</v>
      </c>
      <c r="D43" s="12" t="s">
        <v>33</v>
      </c>
      <c r="E43" s="13">
        <v>25</v>
      </c>
      <c r="F43" s="13">
        <f>VLOOKUP(B43,[1]任务明细复制表!$B:$P,15,0)</f>
        <v>29</v>
      </c>
      <c r="G43" s="13">
        <f>VLOOKUP(B43,[1]任务明细复制表!$B:$Q,16,0)</f>
        <v>366.26</v>
      </c>
      <c r="H43" s="13">
        <f>VLOOKUP(B43,[1]任务明细复制表!$B:$R,17,0)</f>
        <v>4</v>
      </c>
      <c r="I43" s="13" t="str">
        <f>VLOOKUP(B43,[1]任务明细复制表!$B:$S,18,0)</f>
        <v>奖励6%</v>
      </c>
      <c r="J43" s="13">
        <f>VLOOKUP(B43,[1]任务明细复制表!$B:$T,19,0)</f>
        <v>21.9756</v>
      </c>
      <c r="K43" s="18">
        <v>5</v>
      </c>
      <c r="L43" s="19">
        <f>VLOOKUP(B43,维生素透视复制表!A:C,3,FALSE)</f>
        <v>4</v>
      </c>
      <c r="M43" s="19">
        <f>VLOOKUP(B43,维生素透视复制表!A:D,4,FALSE)</f>
        <v>336.01</v>
      </c>
      <c r="N43" s="19">
        <f t="shared" si="0"/>
        <v>-1</v>
      </c>
      <c r="O43" s="19" t="s">
        <v>29</v>
      </c>
      <c r="P43" s="20">
        <f>M43*0.04</f>
        <v>13.4404</v>
      </c>
      <c r="Q43" s="30">
        <v>10</v>
      </c>
      <c r="R43" s="13">
        <f>VLOOKUP(B43,心脑血管透视复制图!A:C,3,FALSE)</f>
        <v>1</v>
      </c>
      <c r="S43" s="13">
        <f>VLOOKUP(B43,心脑血管透视复制图!A:D,4,FALSE)</f>
        <v>31.12</v>
      </c>
      <c r="T43" s="13">
        <f t="shared" si="1"/>
        <v>-9</v>
      </c>
      <c r="U43" s="13" t="s">
        <v>29</v>
      </c>
      <c r="V43" s="31">
        <f t="shared" si="13"/>
        <v>1.2448</v>
      </c>
      <c r="W43" s="30">
        <v>42</v>
      </c>
      <c r="X43" s="32">
        <f>VLOOKUP(B43,呼吸类透视复制表!A:C,3,FALSE)</f>
        <v>28</v>
      </c>
      <c r="Y43" s="32">
        <f>VLOOKUP(B43,呼吸类透视复制表!A:D,4,FALSE)</f>
        <v>557.64</v>
      </c>
      <c r="Z43" s="32">
        <f t="shared" si="2"/>
        <v>-14</v>
      </c>
      <c r="AA43" s="32" t="s">
        <v>29</v>
      </c>
      <c r="AB43" s="35">
        <f>Y43*0.05</f>
        <v>27.882</v>
      </c>
      <c r="AC43" s="30">
        <v>4</v>
      </c>
      <c r="AD43" s="32">
        <v>0</v>
      </c>
      <c r="AE43" s="32">
        <v>0</v>
      </c>
      <c r="AF43" s="32">
        <v>0</v>
      </c>
      <c r="AG43" s="32">
        <v>0</v>
      </c>
      <c r="AH43" s="32">
        <f t="shared" si="3"/>
        <v>-4</v>
      </c>
      <c r="AI43" s="32" t="s">
        <v>29</v>
      </c>
      <c r="AJ43" s="38">
        <f t="shared" ref="AJ43:AJ74" si="14">AE43*0.05</f>
        <v>0</v>
      </c>
      <c r="AK43" s="32">
        <v>15</v>
      </c>
      <c r="AL43" s="13">
        <f>VLOOKUP(B43,藏药系列!A:C,3,FALSE)</f>
        <v>24</v>
      </c>
      <c r="AM43" s="13">
        <f>VLOOKUP(B43,藏药系列!A:D,4,FALSE)</f>
        <v>887</v>
      </c>
      <c r="AN43" s="13">
        <f t="shared" si="4"/>
        <v>9</v>
      </c>
      <c r="AO43" s="13" t="s">
        <v>28</v>
      </c>
      <c r="AP43" s="13">
        <f>AM43*0.25</f>
        <v>221.75</v>
      </c>
    </row>
    <row r="44" s="2" customFormat="1" spans="1:42">
      <c r="A44" s="12">
        <v>37</v>
      </c>
      <c r="B44" s="12">
        <v>105396</v>
      </c>
      <c r="C44" s="12" t="s">
        <v>77</v>
      </c>
      <c r="D44" s="12" t="s">
        <v>38</v>
      </c>
      <c r="E44" s="13">
        <v>15</v>
      </c>
      <c r="F44" s="13">
        <f>VLOOKUP(B44,[1]任务明细复制表!$B:$P,15,0)</f>
        <v>6</v>
      </c>
      <c r="G44" s="13">
        <f>VLOOKUP(B44,[1]任务明细复制表!$B:$Q,16,0)</f>
        <v>126.6</v>
      </c>
      <c r="H44" s="13">
        <f>VLOOKUP(B44,[1]任务明细复制表!$B:$R,17,0)</f>
        <v>-9</v>
      </c>
      <c r="I44" s="13" t="str">
        <f>VLOOKUP(B44,[1]任务明细复制表!$B:$S,18,0)</f>
        <v>保底</v>
      </c>
      <c r="J44" s="13">
        <f>VLOOKUP(B44,[1]任务明细复制表!$B:$T,19,0)</f>
        <v>5.064</v>
      </c>
      <c r="K44" s="18">
        <v>4</v>
      </c>
      <c r="L44" s="19">
        <f>VLOOKUP(B44,维生素透视复制表!A:C,3,FALSE)</f>
        <v>2</v>
      </c>
      <c r="M44" s="19">
        <f>VLOOKUP(B44,维生素透视复制表!A:D,4,FALSE)</f>
        <v>168</v>
      </c>
      <c r="N44" s="19">
        <f t="shared" si="0"/>
        <v>-2</v>
      </c>
      <c r="O44" s="19" t="s">
        <v>29</v>
      </c>
      <c r="P44" s="20">
        <f>M44*0.04</f>
        <v>6.72</v>
      </c>
      <c r="Q44" s="30">
        <v>10</v>
      </c>
      <c r="R44" s="13">
        <f>VLOOKUP(B44,心脑血管透视复制图!A:C,3,FALSE)</f>
        <v>2</v>
      </c>
      <c r="S44" s="13">
        <f>VLOOKUP(B44,心脑血管透视复制图!A:D,4,FALSE)</f>
        <v>89.03</v>
      </c>
      <c r="T44" s="13">
        <f t="shared" si="1"/>
        <v>-8</v>
      </c>
      <c r="U44" s="13" t="s">
        <v>29</v>
      </c>
      <c r="V44" s="31">
        <f t="shared" si="13"/>
        <v>3.5612</v>
      </c>
      <c r="W44" s="30">
        <v>56</v>
      </c>
      <c r="X44" s="32">
        <f>VLOOKUP(B44,呼吸类透视复制表!A:C,3,FALSE)</f>
        <v>62</v>
      </c>
      <c r="Y44" s="32">
        <f>VLOOKUP(B44,呼吸类透视复制表!A:D,4,FALSE)</f>
        <v>1295.56</v>
      </c>
      <c r="Z44" s="32">
        <f t="shared" si="2"/>
        <v>6</v>
      </c>
      <c r="AA44" s="32" t="s">
        <v>28</v>
      </c>
      <c r="AB44" s="35">
        <f>Y44*0.07</f>
        <v>90.6892</v>
      </c>
      <c r="AC44" s="30">
        <v>4</v>
      </c>
      <c r="AD44" s="32">
        <v>0</v>
      </c>
      <c r="AE44" s="32">
        <v>0</v>
      </c>
      <c r="AF44" s="32">
        <v>0</v>
      </c>
      <c r="AG44" s="32">
        <v>0</v>
      </c>
      <c r="AH44" s="32">
        <f t="shared" si="3"/>
        <v>-4</v>
      </c>
      <c r="AI44" s="32" t="s">
        <v>29</v>
      </c>
      <c r="AJ44" s="38">
        <f t="shared" si="14"/>
        <v>0</v>
      </c>
      <c r="AK44" s="32">
        <v>15</v>
      </c>
      <c r="AL44" s="13">
        <f>VLOOKUP(B44,藏药系列!A:C,3,FALSE)</f>
        <v>11</v>
      </c>
      <c r="AM44" s="13">
        <f>VLOOKUP(B44,藏药系列!A:D,4,FALSE)</f>
        <v>422.42</v>
      </c>
      <c r="AN44" s="13">
        <f t="shared" si="4"/>
        <v>-4</v>
      </c>
      <c r="AO44" s="13" t="s">
        <v>29</v>
      </c>
      <c r="AP44" s="13">
        <f t="shared" ref="AP44:AP67" si="15">AM44*0.15</f>
        <v>63.363</v>
      </c>
    </row>
    <row r="45" s="2" customFormat="1" spans="1:42">
      <c r="A45" s="12">
        <v>3</v>
      </c>
      <c r="B45" s="12">
        <v>106865</v>
      </c>
      <c r="C45" s="12" t="s">
        <v>78</v>
      </c>
      <c r="D45" s="12" t="s">
        <v>33</v>
      </c>
      <c r="E45" s="13">
        <v>16</v>
      </c>
      <c r="F45" s="13">
        <f>VLOOKUP(B45,[1]任务明细复制表!$B:$P,15,0)</f>
        <v>17</v>
      </c>
      <c r="G45" s="13">
        <f>VLOOKUP(B45,[1]任务明细复制表!$B:$Q,16,0)</f>
        <v>288.15</v>
      </c>
      <c r="H45" s="13">
        <f>VLOOKUP(B45,[1]任务明细复制表!$B:$R,17,0)</f>
        <v>1</v>
      </c>
      <c r="I45" s="13" t="str">
        <f>VLOOKUP(B45,[1]任务明细复制表!$B:$S,18,0)</f>
        <v>奖励6%</v>
      </c>
      <c r="J45" s="13">
        <f>VLOOKUP(B45,[1]任务明细复制表!$B:$T,19,0)</f>
        <v>17.289</v>
      </c>
      <c r="K45" s="18">
        <v>4</v>
      </c>
      <c r="L45" s="19">
        <f>VLOOKUP(B45,维生素透视复制表!A:C,3,FALSE)</f>
        <v>2</v>
      </c>
      <c r="M45" s="19">
        <f>VLOOKUP(B45,维生素透视复制表!A:D,4,FALSE)</f>
        <v>168</v>
      </c>
      <c r="N45" s="19">
        <f t="shared" si="0"/>
        <v>-2</v>
      </c>
      <c r="O45" s="19" t="s">
        <v>29</v>
      </c>
      <c r="P45" s="20">
        <f>M45*0.04</f>
        <v>6.72</v>
      </c>
      <c r="Q45" s="30">
        <v>10</v>
      </c>
      <c r="R45" s="13">
        <f>VLOOKUP(B45,心脑血管透视复制图!A:C,3,FALSE)</f>
        <v>2</v>
      </c>
      <c r="S45" s="13">
        <f>VLOOKUP(B45,心脑血管透视复制图!A:D,4,FALSE)</f>
        <v>51.2</v>
      </c>
      <c r="T45" s="13">
        <f t="shared" si="1"/>
        <v>-8</v>
      </c>
      <c r="U45" s="13" t="s">
        <v>29</v>
      </c>
      <c r="V45" s="31">
        <f t="shared" si="13"/>
        <v>2.048</v>
      </c>
      <c r="W45" s="30">
        <v>42</v>
      </c>
      <c r="X45" s="32">
        <f>VLOOKUP(B45,呼吸类透视复制表!A:C,3,FALSE)</f>
        <v>38</v>
      </c>
      <c r="Y45" s="32">
        <f>VLOOKUP(B45,呼吸类透视复制表!A:D,4,FALSE)</f>
        <v>807.8</v>
      </c>
      <c r="Z45" s="32">
        <f t="shared" si="2"/>
        <v>-4</v>
      </c>
      <c r="AA45" s="32" t="s">
        <v>29</v>
      </c>
      <c r="AB45" s="35">
        <f>Y45*0.05</f>
        <v>40.39</v>
      </c>
      <c r="AC45" s="30">
        <v>4</v>
      </c>
      <c r="AD45" s="32">
        <v>0</v>
      </c>
      <c r="AE45" s="32">
        <v>0</v>
      </c>
      <c r="AF45" s="32">
        <v>0</v>
      </c>
      <c r="AG45" s="32">
        <v>0</v>
      </c>
      <c r="AH45" s="32">
        <f t="shared" si="3"/>
        <v>-4</v>
      </c>
      <c r="AI45" s="32" t="s">
        <v>29</v>
      </c>
      <c r="AJ45" s="38">
        <f t="shared" si="14"/>
        <v>0</v>
      </c>
      <c r="AK45" s="32">
        <v>15</v>
      </c>
      <c r="AL45" s="13">
        <f>VLOOKUP(B45,藏药系列!A:C,3,FALSE)</f>
        <v>11</v>
      </c>
      <c r="AM45" s="13">
        <f>VLOOKUP(B45,藏药系列!A:D,4,FALSE)</f>
        <v>388</v>
      </c>
      <c r="AN45" s="13">
        <f t="shared" si="4"/>
        <v>-4</v>
      </c>
      <c r="AO45" s="13" t="s">
        <v>29</v>
      </c>
      <c r="AP45" s="13">
        <f t="shared" si="15"/>
        <v>58.2</v>
      </c>
    </row>
    <row r="46" s="2" customFormat="1" spans="1:42">
      <c r="A46" s="12">
        <v>33</v>
      </c>
      <c r="B46" s="14">
        <v>106568</v>
      </c>
      <c r="C46" s="12" t="s">
        <v>79</v>
      </c>
      <c r="D46" s="12" t="s">
        <v>38</v>
      </c>
      <c r="E46" s="13">
        <v>20</v>
      </c>
      <c r="F46" s="13">
        <f>VLOOKUP(B46,[1]任务明细复制表!$B:$P,15,0)</f>
        <v>9</v>
      </c>
      <c r="G46" s="13">
        <f>VLOOKUP(B46,[1]任务明细复制表!$B:$Q,16,0)</f>
        <v>54</v>
      </c>
      <c r="H46" s="13">
        <f>VLOOKUP(B46,[1]任务明细复制表!$B:$R,17,0)</f>
        <v>-11</v>
      </c>
      <c r="I46" s="13" t="str">
        <f>VLOOKUP(B46,[1]任务明细复制表!$B:$S,18,0)</f>
        <v>保底</v>
      </c>
      <c r="J46" s="13">
        <f>VLOOKUP(B46,[1]任务明细复制表!$B:$T,19,0)</f>
        <v>2.16</v>
      </c>
      <c r="K46" s="18">
        <v>5</v>
      </c>
      <c r="L46" s="19">
        <f>VLOOKUP(B46,维生素透视复制表!A:C,3,FALSE)</f>
        <v>3</v>
      </c>
      <c r="M46" s="19">
        <f>VLOOKUP(B46,维生素透视复制表!A:D,4,FALSE)</f>
        <v>252</v>
      </c>
      <c r="N46" s="19">
        <f t="shared" si="0"/>
        <v>-2</v>
      </c>
      <c r="O46" s="19" t="s">
        <v>29</v>
      </c>
      <c r="P46" s="20">
        <f>M46*0.04</f>
        <v>10.08</v>
      </c>
      <c r="Q46" s="30">
        <v>10</v>
      </c>
      <c r="R46" s="13">
        <v>0</v>
      </c>
      <c r="S46" s="13">
        <v>0</v>
      </c>
      <c r="T46" s="13">
        <f t="shared" si="1"/>
        <v>-10</v>
      </c>
      <c r="U46" s="13" t="s">
        <v>29</v>
      </c>
      <c r="V46" s="31">
        <f t="shared" si="13"/>
        <v>0</v>
      </c>
      <c r="W46" s="30">
        <v>30</v>
      </c>
      <c r="X46" s="32">
        <f>VLOOKUP(B46,呼吸类透视复制表!A:C,3,FALSE)</f>
        <v>36</v>
      </c>
      <c r="Y46" s="32">
        <f>VLOOKUP(B46,呼吸类透视复制表!A:D,4,FALSE)</f>
        <v>819.74</v>
      </c>
      <c r="Z46" s="32">
        <f t="shared" si="2"/>
        <v>6</v>
      </c>
      <c r="AA46" s="32" t="s">
        <v>28</v>
      </c>
      <c r="AB46" s="35">
        <f>Y46*0.07</f>
        <v>57.3818</v>
      </c>
      <c r="AC46" s="30">
        <v>4</v>
      </c>
      <c r="AD46" s="32">
        <v>0</v>
      </c>
      <c r="AE46" s="32">
        <v>0</v>
      </c>
      <c r="AF46" s="32">
        <v>0</v>
      </c>
      <c r="AG46" s="32">
        <v>0</v>
      </c>
      <c r="AH46" s="32">
        <f t="shared" si="3"/>
        <v>-4</v>
      </c>
      <c r="AI46" s="32" t="s">
        <v>29</v>
      </c>
      <c r="AJ46" s="38">
        <f t="shared" si="14"/>
        <v>0</v>
      </c>
      <c r="AK46" s="32">
        <v>15</v>
      </c>
      <c r="AL46" s="13">
        <f>VLOOKUP(B46,藏药系列!A:C,3,FALSE)</f>
        <v>6</v>
      </c>
      <c r="AM46" s="13">
        <f>VLOOKUP(B46,藏药系列!A:D,4,FALSE)</f>
        <v>199.01</v>
      </c>
      <c r="AN46" s="13">
        <f t="shared" si="4"/>
        <v>-9</v>
      </c>
      <c r="AO46" s="13" t="s">
        <v>29</v>
      </c>
      <c r="AP46" s="13">
        <f t="shared" si="15"/>
        <v>29.8515</v>
      </c>
    </row>
    <row r="47" s="2" customFormat="1" spans="1:42">
      <c r="A47" s="12">
        <v>53</v>
      </c>
      <c r="B47" s="12">
        <v>545</v>
      </c>
      <c r="C47" s="12" t="s">
        <v>80</v>
      </c>
      <c r="D47" s="12" t="s">
        <v>38</v>
      </c>
      <c r="E47" s="13">
        <v>15</v>
      </c>
      <c r="F47" s="13">
        <f>VLOOKUP(B47,[1]任务明细复制表!$B:$P,15,0)</f>
        <v>11</v>
      </c>
      <c r="G47" s="13">
        <f>VLOOKUP(B47,[1]任务明细复制表!$B:$Q,16,0)</f>
        <v>123</v>
      </c>
      <c r="H47" s="13">
        <f>VLOOKUP(B47,[1]任务明细复制表!$B:$R,17,0)</f>
        <v>-4</v>
      </c>
      <c r="I47" s="13" t="str">
        <f>VLOOKUP(B47,[1]任务明细复制表!$B:$S,18,0)</f>
        <v>保底</v>
      </c>
      <c r="J47" s="13">
        <f>VLOOKUP(B47,[1]任务明细复制表!$B:$T,19,0)</f>
        <v>4.92</v>
      </c>
      <c r="K47" s="18">
        <v>6</v>
      </c>
      <c r="L47" s="19">
        <f>VLOOKUP(B47,维生素透视复制表!A:C,3,FALSE)</f>
        <v>6</v>
      </c>
      <c r="M47" s="19">
        <f>VLOOKUP(B47,维生素透视复制表!A:D,4,FALSE)</f>
        <v>504.01</v>
      </c>
      <c r="N47" s="19">
        <f t="shared" si="0"/>
        <v>0</v>
      </c>
      <c r="O47" s="19" t="s">
        <v>28</v>
      </c>
      <c r="P47" s="20">
        <f>M47*0.06</f>
        <v>30.2406</v>
      </c>
      <c r="Q47" s="30">
        <v>10</v>
      </c>
      <c r="R47" s="13">
        <f>VLOOKUP(B47,心脑血管透视复制图!A:C,3,FALSE)</f>
        <v>6</v>
      </c>
      <c r="S47" s="13">
        <f>VLOOKUP(B47,心脑血管透视复制图!A:D,4,FALSE)</f>
        <v>199.5</v>
      </c>
      <c r="T47" s="13">
        <f t="shared" si="1"/>
        <v>-4</v>
      </c>
      <c r="U47" s="13" t="s">
        <v>29</v>
      </c>
      <c r="V47" s="31">
        <f t="shared" si="13"/>
        <v>7.98</v>
      </c>
      <c r="W47" s="30">
        <v>39</v>
      </c>
      <c r="X47" s="32">
        <f>VLOOKUP(B47,呼吸类透视复制表!A:C,3,FALSE)</f>
        <v>43</v>
      </c>
      <c r="Y47" s="32">
        <f>VLOOKUP(B47,呼吸类透视复制表!A:D,4,FALSE)</f>
        <v>1014.35</v>
      </c>
      <c r="Z47" s="32">
        <f t="shared" si="2"/>
        <v>4</v>
      </c>
      <c r="AA47" s="32" t="s">
        <v>28</v>
      </c>
      <c r="AB47" s="35">
        <f>Y47*0.07</f>
        <v>71.0045</v>
      </c>
      <c r="AC47" s="30">
        <v>4</v>
      </c>
      <c r="AD47" s="32">
        <v>0</v>
      </c>
      <c r="AE47" s="32">
        <v>0</v>
      </c>
      <c r="AF47" s="32">
        <v>0</v>
      </c>
      <c r="AG47" s="32">
        <v>0</v>
      </c>
      <c r="AH47" s="32">
        <f t="shared" si="3"/>
        <v>-4</v>
      </c>
      <c r="AI47" s="32" t="s">
        <v>29</v>
      </c>
      <c r="AJ47" s="38">
        <f t="shared" si="14"/>
        <v>0</v>
      </c>
      <c r="AK47" s="32">
        <v>20</v>
      </c>
      <c r="AL47" s="13">
        <f>VLOOKUP(B47,藏药系列!A:C,3,FALSE)</f>
        <v>10</v>
      </c>
      <c r="AM47" s="13">
        <f>VLOOKUP(B47,藏药系列!A:D,4,FALSE)</f>
        <v>523</v>
      </c>
      <c r="AN47" s="13">
        <f t="shared" si="4"/>
        <v>-10</v>
      </c>
      <c r="AO47" s="13" t="s">
        <v>29</v>
      </c>
      <c r="AP47" s="13">
        <f t="shared" si="15"/>
        <v>78.45</v>
      </c>
    </row>
    <row r="48" s="2" customFormat="1" spans="1:42">
      <c r="A48" s="12">
        <v>105</v>
      </c>
      <c r="B48" s="12">
        <v>706</v>
      </c>
      <c r="C48" s="12" t="s">
        <v>81</v>
      </c>
      <c r="D48" s="12" t="s">
        <v>36</v>
      </c>
      <c r="E48" s="13">
        <v>22</v>
      </c>
      <c r="F48" s="13">
        <f>VLOOKUP(B48,[1]任务明细复制表!$B:$P,15,0)</f>
        <v>21</v>
      </c>
      <c r="G48" s="13">
        <f>VLOOKUP(B48,[1]任务明细复制表!$B:$Q,16,0)</f>
        <v>246.8</v>
      </c>
      <c r="H48" s="13">
        <f>VLOOKUP(B48,[1]任务明细复制表!$B:$R,17,0)</f>
        <v>-1</v>
      </c>
      <c r="I48" s="13" t="str">
        <f>VLOOKUP(B48,[1]任务明细复制表!$B:$S,18,0)</f>
        <v>保底</v>
      </c>
      <c r="J48" s="13">
        <f>VLOOKUP(B48,[1]任务明细复制表!$B:$T,19,0)</f>
        <v>9.872</v>
      </c>
      <c r="K48" s="18">
        <v>5</v>
      </c>
      <c r="L48" s="19">
        <f>VLOOKUP(B48,维生素透视复制表!A:C,3,FALSE)</f>
        <v>2</v>
      </c>
      <c r="M48" s="19">
        <f>VLOOKUP(B48,维生素透视复制表!A:D,4,FALSE)</f>
        <v>168.01</v>
      </c>
      <c r="N48" s="19">
        <f t="shared" si="0"/>
        <v>-3</v>
      </c>
      <c r="O48" s="19" t="s">
        <v>29</v>
      </c>
      <c r="P48" s="20">
        <f>M48*0.04</f>
        <v>6.7204</v>
      </c>
      <c r="Q48" s="30">
        <v>10</v>
      </c>
      <c r="R48" s="13">
        <f>VLOOKUP(B48,心脑血管透视复制图!A:C,3,FALSE)</f>
        <v>1</v>
      </c>
      <c r="S48" s="13">
        <f>VLOOKUP(B48,心脑血管透视复制图!A:D,4,FALSE)</f>
        <v>31</v>
      </c>
      <c r="T48" s="13">
        <f t="shared" si="1"/>
        <v>-9</v>
      </c>
      <c r="U48" s="13" t="s">
        <v>29</v>
      </c>
      <c r="V48" s="31">
        <f t="shared" si="13"/>
        <v>1.24</v>
      </c>
      <c r="W48" s="30">
        <v>42</v>
      </c>
      <c r="X48" s="32">
        <f>VLOOKUP(B48,呼吸类透视复制表!A:C,3,FALSE)</f>
        <v>46</v>
      </c>
      <c r="Y48" s="32">
        <f>VLOOKUP(B48,呼吸类透视复制表!A:D,4,FALSE)</f>
        <v>1042.54</v>
      </c>
      <c r="Z48" s="32">
        <f t="shared" si="2"/>
        <v>4</v>
      </c>
      <c r="AA48" s="32" t="s">
        <v>28</v>
      </c>
      <c r="AB48" s="35">
        <f>Y48*0.07</f>
        <v>72.9778</v>
      </c>
      <c r="AC48" s="30">
        <v>4</v>
      </c>
      <c r="AD48" s="32">
        <v>0</v>
      </c>
      <c r="AE48" s="32">
        <v>0</v>
      </c>
      <c r="AF48" s="32">
        <v>0</v>
      </c>
      <c r="AG48" s="32">
        <v>0</v>
      </c>
      <c r="AH48" s="32">
        <f t="shared" si="3"/>
        <v>-4</v>
      </c>
      <c r="AI48" s="32" t="s">
        <v>29</v>
      </c>
      <c r="AJ48" s="38">
        <f t="shared" si="14"/>
        <v>0</v>
      </c>
      <c r="AK48" s="32">
        <v>20</v>
      </c>
      <c r="AL48" s="13">
        <f>VLOOKUP(B48,藏药系列!A:C,3,FALSE)</f>
        <v>10</v>
      </c>
      <c r="AM48" s="13">
        <f>VLOOKUP(B48,藏药系列!A:D,4,FALSE)</f>
        <v>338.01</v>
      </c>
      <c r="AN48" s="13">
        <f t="shared" si="4"/>
        <v>-10</v>
      </c>
      <c r="AO48" s="13" t="s">
        <v>29</v>
      </c>
      <c r="AP48" s="13">
        <f t="shared" si="15"/>
        <v>50.7015</v>
      </c>
    </row>
    <row r="49" s="2" customFormat="1" spans="1:42">
      <c r="A49" s="12">
        <v>5</v>
      </c>
      <c r="B49" s="14">
        <v>106399</v>
      </c>
      <c r="C49" s="12" t="s">
        <v>82</v>
      </c>
      <c r="D49" s="12" t="s">
        <v>33</v>
      </c>
      <c r="E49" s="13">
        <v>37</v>
      </c>
      <c r="F49" s="13">
        <f>VLOOKUP(B49,[1]任务明细复制表!$B:$P,15,0)</f>
        <v>28</v>
      </c>
      <c r="G49" s="13">
        <f>VLOOKUP(B49,[1]任务明细复制表!$B:$Q,16,0)</f>
        <v>350.45</v>
      </c>
      <c r="H49" s="13">
        <f>VLOOKUP(B49,[1]任务明细复制表!$B:$R,17,0)</f>
        <v>-9</v>
      </c>
      <c r="I49" s="13" t="str">
        <f>VLOOKUP(B49,[1]任务明细复制表!$B:$S,18,0)</f>
        <v>保底</v>
      </c>
      <c r="J49" s="13">
        <f>VLOOKUP(B49,[1]任务明细复制表!$B:$T,19,0)</f>
        <v>14.018</v>
      </c>
      <c r="K49" s="18">
        <v>4</v>
      </c>
      <c r="L49" s="19">
        <f>VLOOKUP(B49,维生素透视复制表!A:C,3,FALSE)</f>
        <v>7</v>
      </c>
      <c r="M49" s="19">
        <f>VLOOKUP(B49,维生素透视复制表!A:D,4,FALSE)</f>
        <v>646.84</v>
      </c>
      <c r="N49" s="19">
        <f t="shared" si="0"/>
        <v>3</v>
      </c>
      <c r="O49" s="19" t="s">
        <v>28</v>
      </c>
      <c r="P49" s="20">
        <f>M49*0.06</f>
        <v>38.8104</v>
      </c>
      <c r="Q49" s="30">
        <v>10</v>
      </c>
      <c r="R49" s="13">
        <f>VLOOKUP(B49,心脑血管透视复制图!A:C,3,FALSE)</f>
        <v>3</v>
      </c>
      <c r="S49" s="13">
        <f>VLOOKUP(B49,心脑血管透视复制图!A:D,4,FALSE)</f>
        <v>65.6</v>
      </c>
      <c r="T49" s="13">
        <f t="shared" si="1"/>
        <v>-7</v>
      </c>
      <c r="U49" s="13" t="s">
        <v>29</v>
      </c>
      <c r="V49" s="31">
        <f t="shared" si="13"/>
        <v>2.624</v>
      </c>
      <c r="W49" s="30">
        <v>30</v>
      </c>
      <c r="X49" s="32">
        <f>VLOOKUP(B49,呼吸类透视复制表!A:C,3,FALSE)</f>
        <v>30</v>
      </c>
      <c r="Y49" s="32">
        <f>VLOOKUP(B49,呼吸类透视复制表!A:D,4,FALSE)</f>
        <v>708.77</v>
      </c>
      <c r="Z49" s="32">
        <f t="shared" si="2"/>
        <v>0</v>
      </c>
      <c r="AA49" s="32" t="s">
        <v>28</v>
      </c>
      <c r="AB49" s="35">
        <f>Y49*0.07</f>
        <v>49.6139</v>
      </c>
      <c r="AC49" s="30">
        <v>4</v>
      </c>
      <c r="AD49" s="32">
        <v>0</v>
      </c>
      <c r="AE49" s="32">
        <v>0</v>
      </c>
      <c r="AF49" s="32">
        <v>0</v>
      </c>
      <c r="AG49" s="32">
        <v>0</v>
      </c>
      <c r="AH49" s="32">
        <f t="shared" si="3"/>
        <v>-4</v>
      </c>
      <c r="AI49" s="32" t="s">
        <v>29</v>
      </c>
      <c r="AJ49" s="38">
        <f t="shared" si="14"/>
        <v>0</v>
      </c>
      <c r="AK49" s="32">
        <v>15</v>
      </c>
      <c r="AL49" s="13">
        <f>VLOOKUP(B49,藏药系列!A:C,3,FALSE)</f>
        <v>4</v>
      </c>
      <c r="AM49" s="13">
        <f>VLOOKUP(B49,藏药系列!A:D,4,FALSE)</f>
        <v>187</v>
      </c>
      <c r="AN49" s="13">
        <f t="shared" si="4"/>
        <v>-11</v>
      </c>
      <c r="AO49" s="13" t="s">
        <v>29</v>
      </c>
      <c r="AP49" s="13">
        <f t="shared" si="15"/>
        <v>28.05</v>
      </c>
    </row>
    <row r="50" s="2" customFormat="1" spans="1:42">
      <c r="A50" s="12">
        <v>88</v>
      </c>
      <c r="B50" s="12">
        <v>107728</v>
      </c>
      <c r="C50" s="12" t="s">
        <v>83</v>
      </c>
      <c r="D50" s="12" t="s">
        <v>27</v>
      </c>
      <c r="E50" s="13">
        <v>15</v>
      </c>
      <c r="F50" s="13">
        <f>VLOOKUP(B50,[1]任务明细复制表!$B:$P,15,0)</f>
        <v>13</v>
      </c>
      <c r="G50" s="13">
        <f>VLOOKUP(B50,[1]任务明细复制表!$B:$Q,16,0)</f>
        <v>236.99</v>
      </c>
      <c r="H50" s="13">
        <f>VLOOKUP(B50,[1]任务明细复制表!$B:$R,17,0)</f>
        <v>-2</v>
      </c>
      <c r="I50" s="13" t="str">
        <f>VLOOKUP(B50,[1]任务明细复制表!$B:$S,18,0)</f>
        <v>保底</v>
      </c>
      <c r="J50" s="13">
        <f>VLOOKUP(B50,[1]任务明细复制表!$B:$T,19,0)</f>
        <v>9.4796</v>
      </c>
      <c r="K50" s="18">
        <v>4</v>
      </c>
      <c r="L50" s="19">
        <f>VLOOKUP(B50,维生素透视复制表!A:C,3,FALSE)</f>
        <v>6</v>
      </c>
      <c r="M50" s="19">
        <f>VLOOKUP(B50,维生素透视复制表!A:D,4,FALSE)</f>
        <v>504.02</v>
      </c>
      <c r="N50" s="19">
        <f t="shared" si="0"/>
        <v>2</v>
      </c>
      <c r="O50" s="19" t="s">
        <v>28</v>
      </c>
      <c r="P50" s="20">
        <f>M50*0.06</f>
        <v>30.2412</v>
      </c>
      <c r="Q50" s="30">
        <v>10</v>
      </c>
      <c r="R50" s="13">
        <f>VLOOKUP(B50,心脑血管透视复制图!A:C,3,FALSE)</f>
        <v>4</v>
      </c>
      <c r="S50" s="13">
        <f>VLOOKUP(B50,心脑血管透视复制图!A:D,4,FALSE)</f>
        <v>162.12</v>
      </c>
      <c r="T50" s="13">
        <f t="shared" si="1"/>
        <v>-6</v>
      </c>
      <c r="U50" s="13" t="s">
        <v>29</v>
      </c>
      <c r="V50" s="31">
        <f t="shared" si="13"/>
        <v>6.4848</v>
      </c>
      <c r="W50" s="30">
        <v>43</v>
      </c>
      <c r="X50" s="32">
        <f>VLOOKUP(B50,呼吸类透视复制表!A:C,3,FALSE)</f>
        <v>37</v>
      </c>
      <c r="Y50" s="32">
        <f>VLOOKUP(B50,呼吸类透视复制表!A:D,4,FALSE)</f>
        <v>747.22</v>
      </c>
      <c r="Z50" s="32">
        <f t="shared" si="2"/>
        <v>-6</v>
      </c>
      <c r="AA50" s="32" t="s">
        <v>29</v>
      </c>
      <c r="AB50" s="35">
        <f>Y50*0.05</f>
        <v>37.361</v>
      </c>
      <c r="AC50" s="30">
        <v>4</v>
      </c>
      <c r="AD50" s="32">
        <v>0</v>
      </c>
      <c r="AE50" s="32">
        <v>0</v>
      </c>
      <c r="AF50" s="32">
        <v>0</v>
      </c>
      <c r="AG50" s="32">
        <v>0</v>
      </c>
      <c r="AH50" s="32">
        <f t="shared" si="3"/>
        <v>-4</v>
      </c>
      <c r="AI50" s="32" t="s">
        <v>29</v>
      </c>
      <c r="AJ50" s="38">
        <f t="shared" si="14"/>
        <v>0</v>
      </c>
      <c r="AK50" s="32">
        <v>15</v>
      </c>
      <c r="AL50" s="13">
        <f>VLOOKUP(B50,藏药系列!A:C,3,FALSE)</f>
        <v>4</v>
      </c>
      <c r="AM50" s="13">
        <f>VLOOKUP(B50,藏药系列!A:D,4,FALSE)</f>
        <v>158</v>
      </c>
      <c r="AN50" s="13">
        <f t="shared" si="4"/>
        <v>-11</v>
      </c>
      <c r="AO50" s="13" t="s">
        <v>29</v>
      </c>
      <c r="AP50" s="13">
        <f t="shared" si="15"/>
        <v>23.7</v>
      </c>
    </row>
    <row r="51" s="2" customFormat="1" spans="1:42">
      <c r="A51" s="12">
        <v>35</v>
      </c>
      <c r="B51" s="12">
        <v>105910</v>
      </c>
      <c r="C51" s="12" t="s">
        <v>84</v>
      </c>
      <c r="D51" s="12" t="s">
        <v>38</v>
      </c>
      <c r="E51" s="13">
        <v>15</v>
      </c>
      <c r="F51" s="13">
        <f>VLOOKUP(B51,[1]任务明细复制表!$B:$P,15,0)</f>
        <v>10</v>
      </c>
      <c r="G51" s="13">
        <f>VLOOKUP(B51,[1]任务明细复制表!$B:$Q,16,0)</f>
        <v>120.3</v>
      </c>
      <c r="H51" s="13">
        <f>VLOOKUP(B51,[1]任务明细复制表!$B:$R,17,0)</f>
        <v>-5</v>
      </c>
      <c r="I51" s="13" t="str">
        <f>VLOOKUP(B51,[1]任务明细复制表!$B:$S,18,0)</f>
        <v>保底</v>
      </c>
      <c r="J51" s="13">
        <f>VLOOKUP(B51,[1]任务明细复制表!$B:$T,19,0)</f>
        <v>4.812</v>
      </c>
      <c r="K51" s="18">
        <v>4</v>
      </c>
      <c r="L51" s="19">
        <v>0</v>
      </c>
      <c r="M51" s="19">
        <v>0</v>
      </c>
      <c r="N51" s="19">
        <f t="shared" si="0"/>
        <v>-4</v>
      </c>
      <c r="O51" s="19" t="s">
        <v>29</v>
      </c>
      <c r="P51" s="20">
        <f>M51*0.04</f>
        <v>0</v>
      </c>
      <c r="Q51" s="30">
        <v>10</v>
      </c>
      <c r="R51" s="13">
        <v>0</v>
      </c>
      <c r="S51" s="13">
        <v>0</v>
      </c>
      <c r="T51" s="13">
        <f t="shared" si="1"/>
        <v>-10</v>
      </c>
      <c r="U51" s="13" t="s">
        <v>29</v>
      </c>
      <c r="V51" s="31">
        <f t="shared" si="13"/>
        <v>0</v>
      </c>
      <c r="W51" s="30">
        <v>39</v>
      </c>
      <c r="X51" s="32">
        <f>VLOOKUP(B51,呼吸类透视复制表!A:C,3,FALSE)</f>
        <v>33</v>
      </c>
      <c r="Y51" s="32">
        <f>VLOOKUP(B51,呼吸类透视复制表!A:D,4,FALSE)</f>
        <v>709.12</v>
      </c>
      <c r="Z51" s="32">
        <f t="shared" si="2"/>
        <v>-6</v>
      </c>
      <c r="AA51" s="32" t="s">
        <v>29</v>
      </c>
      <c r="AB51" s="35">
        <f>Y51*0.05</f>
        <v>35.456</v>
      </c>
      <c r="AC51" s="30">
        <v>4</v>
      </c>
      <c r="AD51" s="32">
        <v>0</v>
      </c>
      <c r="AE51" s="32">
        <v>0</v>
      </c>
      <c r="AF51" s="32">
        <v>0</v>
      </c>
      <c r="AG51" s="32">
        <v>0</v>
      </c>
      <c r="AH51" s="32">
        <f t="shared" si="3"/>
        <v>-4</v>
      </c>
      <c r="AI51" s="32" t="s">
        <v>29</v>
      </c>
      <c r="AJ51" s="38">
        <f t="shared" si="14"/>
        <v>0</v>
      </c>
      <c r="AK51" s="32">
        <v>15</v>
      </c>
      <c r="AL51" s="13">
        <f>VLOOKUP(B51,藏药系列!A:C,3,FALSE)</f>
        <v>3</v>
      </c>
      <c r="AM51" s="13">
        <f>VLOOKUP(B51,藏药系列!A:D,4,FALSE)</f>
        <v>102</v>
      </c>
      <c r="AN51" s="13">
        <f t="shared" si="4"/>
        <v>-12</v>
      </c>
      <c r="AO51" s="13" t="s">
        <v>29</v>
      </c>
      <c r="AP51" s="13">
        <f t="shared" si="15"/>
        <v>15.3</v>
      </c>
    </row>
    <row r="52" s="2" customFormat="1" spans="1:42">
      <c r="A52" s="12">
        <v>40</v>
      </c>
      <c r="B52" s="12">
        <v>753</v>
      </c>
      <c r="C52" s="12" t="s">
        <v>85</v>
      </c>
      <c r="D52" s="12" t="s">
        <v>38</v>
      </c>
      <c r="E52" s="13">
        <v>15</v>
      </c>
      <c r="F52" s="13">
        <f>VLOOKUP(B52,[1]任务明细复制表!$B:$P,15,0)</f>
        <v>9</v>
      </c>
      <c r="G52" s="13">
        <f>VLOOKUP(B52,[1]任务明细复制表!$B:$Q,16,0)</f>
        <v>93.21</v>
      </c>
      <c r="H52" s="13">
        <f>VLOOKUP(B52,[1]任务明细复制表!$B:$R,17,0)</f>
        <v>-6</v>
      </c>
      <c r="I52" s="13" t="str">
        <f>VLOOKUP(B52,[1]任务明细复制表!$B:$S,18,0)</f>
        <v>保底</v>
      </c>
      <c r="J52" s="13">
        <f>VLOOKUP(B52,[1]任务明细复制表!$B:$T,19,0)</f>
        <v>3.7284</v>
      </c>
      <c r="K52" s="18">
        <v>4</v>
      </c>
      <c r="L52" s="19">
        <v>0</v>
      </c>
      <c r="M52" s="19">
        <v>0</v>
      </c>
      <c r="N52" s="19">
        <f t="shared" si="0"/>
        <v>-4</v>
      </c>
      <c r="O52" s="19" t="s">
        <v>29</v>
      </c>
      <c r="P52" s="20">
        <f>M52*0.04</f>
        <v>0</v>
      </c>
      <c r="Q52" s="30">
        <v>10</v>
      </c>
      <c r="R52" s="13">
        <f>VLOOKUP(B52,心脑血管透视复制图!A:C,3,FALSE)</f>
        <v>2</v>
      </c>
      <c r="S52" s="13">
        <f>VLOOKUP(B52,心脑血管透视复制图!A:D,4,FALSE)</f>
        <v>62</v>
      </c>
      <c r="T52" s="13">
        <f t="shared" si="1"/>
        <v>-8</v>
      </c>
      <c r="U52" s="13" t="s">
        <v>29</v>
      </c>
      <c r="V52" s="31">
        <f t="shared" si="13"/>
        <v>2.48</v>
      </c>
      <c r="W52" s="30">
        <v>38</v>
      </c>
      <c r="X52" s="32">
        <f>VLOOKUP(B52,呼吸类透视复制表!A:C,3,FALSE)</f>
        <v>25</v>
      </c>
      <c r="Y52" s="32">
        <f>VLOOKUP(B52,呼吸类透视复制表!A:D,4,FALSE)</f>
        <v>587.5</v>
      </c>
      <c r="Z52" s="32">
        <f t="shared" si="2"/>
        <v>-13</v>
      </c>
      <c r="AA52" s="32" t="s">
        <v>29</v>
      </c>
      <c r="AB52" s="35">
        <f>Y52*0.05</f>
        <v>29.375</v>
      </c>
      <c r="AC52" s="30">
        <v>4</v>
      </c>
      <c r="AD52" s="32">
        <v>0</v>
      </c>
      <c r="AE52" s="32">
        <v>0</v>
      </c>
      <c r="AF52" s="32">
        <v>0</v>
      </c>
      <c r="AG52" s="32">
        <v>0</v>
      </c>
      <c r="AH52" s="32">
        <f t="shared" si="3"/>
        <v>-4</v>
      </c>
      <c r="AI52" s="32" t="s">
        <v>29</v>
      </c>
      <c r="AJ52" s="38">
        <f t="shared" si="14"/>
        <v>0</v>
      </c>
      <c r="AK52" s="32">
        <v>15</v>
      </c>
      <c r="AL52" s="13">
        <f>VLOOKUP(B52,藏药系列!A:C,3,FALSE)</f>
        <v>3</v>
      </c>
      <c r="AM52" s="13">
        <f>VLOOKUP(B52,藏药系列!A:D,4,FALSE)</f>
        <v>76.01</v>
      </c>
      <c r="AN52" s="13">
        <f t="shared" si="4"/>
        <v>-12</v>
      </c>
      <c r="AO52" s="13" t="s">
        <v>29</v>
      </c>
      <c r="AP52" s="13">
        <f t="shared" si="15"/>
        <v>11.4015</v>
      </c>
    </row>
    <row r="53" s="2" customFormat="1" spans="1:42">
      <c r="A53" s="12">
        <v>96</v>
      </c>
      <c r="B53" s="12">
        <v>539</v>
      </c>
      <c r="C53" s="12" t="s">
        <v>86</v>
      </c>
      <c r="D53" s="12" t="s">
        <v>27</v>
      </c>
      <c r="E53" s="13">
        <v>25</v>
      </c>
      <c r="F53" s="13">
        <f>VLOOKUP(B53,[1]任务明细复制表!$B:$P,15,0)</f>
        <v>19</v>
      </c>
      <c r="G53" s="13">
        <f>VLOOKUP(B53,[1]任务明细复制表!$B:$Q,16,0)</f>
        <v>192.45</v>
      </c>
      <c r="H53" s="13">
        <f>VLOOKUP(B53,[1]任务明细复制表!$B:$R,17,0)</f>
        <v>-6</v>
      </c>
      <c r="I53" s="13" t="str">
        <f>VLOOKUP(B53,[1]任务明细复制表!$B:$S,18,0)</f>
        <v>保底</v>
      </c>
      <c r="J53" s="13">
        <f>VLOOKUP(B53,[1]任务明细复制表!$B:$T,19,0)</f>
        <v>7.698</v>
      </c>
      <c r="K53" s="18">
        <v>8</v>
      </c>
      <c r="L53" s="19">
        <f>VLOOKUP(B53,维生素透视复制表!A:C,3,FALSE)</f>
        <v>8</v>
      </c>
      <c r="M53" s="19">
        <f>VLOOKUP(B53,维生素透视复制表!A:D,4,FALSE)</f>
        <v>672.02</v>
      </c>
      <c r="N53" s="19">
        <f t="shared" si="0"/>
        <v>0</v>
      </c>
      <c r="O53" s="19" t="s">
        <v>28</v>
      </c>
      <c r="P53" s="20">
        <f>M53*0.06</f>
        <v>40.3212</v>
      </c>
      <c r="Q53" s="30">
        <v>12</v>
      </c>
      <c r="R53" s="13">
        <f>VLOOKUP(B53,心脑血管透视复制图!A:C,3,FALSE)</f>
        <v>12</v>
      </c>
      <c r="S53" s="13">
        <f>VLOOKUP(B53,心脑血管透视复制图!A:D,4,FALSE)</f>
        <v>399</v>
      </c>
      <c r="T53" s="13">
        <f t="shared" si="1"/>
        <v>0</v>
      </c>
      <c r="U53" s="13" t="s">
        <v>28</v>
      </c>
      <c r="V53" s="31">
        <f>S53*0.06</f>
        <v>23.94</v>
      </c>
      <c r="W53" s="30">
        <v>63</v>
      </c>
      <c r="X53" s="32">
        <f>VLOOKUP(B53,呼吸类透视复制表!A:C,3,FALSE)</f>
        <v>44</v>
      </c>
      <c r="Y53" s="32">
        <f>VLOOKUP(B53,呼吸类透视复制表!A:D,4,FALSE)</f>
        <v>1058.48</v>
      </c>
      <c r="Z53" s="32">
        <f t="shared" si="2"/>
        <v>-19</v>
      </c>
      <c r="AA53" s="32" t="s">
        <v>29</v>
      </c>
      <c r="AB53" s="35">
        <f>Y53*0.05</f>
        <v>52.924</v>
      </c>
      <c r="AC53" s="30">
        <v>5</v>
      </c>
      <c r="AD53" s="32">
        <f>VLOOKUP(B53,'妇女（另外一个）'!A:C,3,FALSE)</f>
        <v>1</v>
      </c>
      <c r="AE53" s="32">
        <f>VLOOKUP(B53,'妇女（另外一个）'!A:D,4,FALSE)</f>
        <v>44</v>
      </c>
      <c r="AF53" s="32">
        <v>0</v>
      </c>
      <c r="AG53" s="32">
        <v>0</v>
      </c>
      <c r="AH53" s="32">
        <f t="shared" si="3"/>
        <v>-4</v>
      </c>
      <c r="AI53" s="32" t="s">
        <v>29</v>
      </c>
      <c r="AJ53" s="38">
        <f t="shared" si="14"/>
        <v>2.2</v>
      </c>
      <c r="AK53" s="32">
        <v>30</v>
      </c>
      <c r="AL53" s="13">
        <f>VLOOKUP(B53,藏药系列!A:C,3,FALSE)</f>
        <v>18</v>
      </c>
      <c r="AM53" s="13">
        <f>VLOOKUP(B53,藏药系列!A:D,4,FALSE)</f>
        <v>627</v>
      </c>
      <c r="AN53" s="13">
        <f t="shared" si="4"/>
        <v>-12</v>
      </c>
      <c r="AO53" s="13" t="s">
        <v>29</v>
      </c>
      <c r="AP53" s="13">
        <f t="shared" si="15"/>
        <v>94.05</v>
      </c>
    </row>
    <row r="54" s="2" customFormat="1" spans="1:42">
      <c r="A54" s="12">
        <v>57</v>
      </c>
      <c r="B54" s="12">
        <v>107829</v>
      </c>
      <c r="C54" s="12" t="s">
        <v>87</v>
      </c>
      <c r="D54" s="12" t="s">
        <v>69</v>
      </c>
      <c r="E54" s="13">
        <v>15</v>
      </c>
      <c r="F54" s="13">
        <f>VLOOKUP(B54,[1]任务明细复制表!$B:$P,15,0)</f>
        <v>10</v>
      </c>
      <c r="G54" s="13">
        <f>VLOOKUP(B54,[1]任务明细复制表!$B:$Q,16,0)</f>
        <v>110.48</v>
      </c>
      <c r="H54" s="13">
        <f>VLOOKUP(B54,[1]任务明细复制表!$B:$R,17,0)</f>
        <v>-5</v>
      </c>
      <c r="I54" s="13" t="str">
        <f>VLOOKUP(B54,[1]任务明细复制表!$B:$S,18,0)</f>
        <v>保底</v>
      </c>
      <c r="J54" s="13">
        <f>VLOOKUP(B54,[1]任务明细复制表!$B:$T,19,0)</f>
        <v>4.4192</v>
      </c>
      <c r="K54" s="18">
        <v>4</v>
      </c>
      <c r="L54" s="19">
        <v>0</v>
      </c>
      <c r="M54" s="19">
        <v>0</v>
      </c>
      <c r="N54" s="19">
        <f t="shared" si="0"/>
        <v>-4</v>
      </c>
      <c r="O54" s="19" t="s">
        <v>29</v>
      </c>
      <c r="P54" s="20">
        <f>M54*0.04</f>
        <v>0</v>
      </c>
      <c r="Q54" s="30">
        <v>10</v>
      </c>
      <c r="R54" s="13">
        <f>VLOOKUP(B54,心脑血管透视复制图!A:C,3,FALSE)</f>
        <v>2</v>
      </c>
      <c r="S54" s="13">
        <f>VLOOKUP(B54,心脑血管透视复制图!A:D,4,FALSE)</f>
        <v>79.8</v>
      </c>
      <c r="T54" s="13">
        <f t="shared" si="1"/>
        <v>-8</v>
      </c>
      <c r="U54" s="13" t="s">
        <v>29</v>
      </c>
      <c r="V54" s="31">
        <f t="shared" ref="V54:V69" si="16">S54*0.04</f>
        <v>3.192</v>
      </c>
      <c r="W54" s="30">
        <v>35</v>
      </c>
      <c r="X54" s="32">
        <f>VLOOKUP(B54,呼吸类透视复制表!A:C,3,FALSE)</f>
        <v>40</v>
      </c>
      <c r="Y54" s="32">
        <f>VLOOKUP(B54,呼吸类透视复制表!A:D,4,FALSE)</f>
        <v>899.79</v>
      </c>
      <c r="Z54" s="32">
        <f t="shared" si="2"/>
        <v>5</v>
      </c>
      <c r="AA54" s="32" t="s">
        <v>28</v>
      </c>
      <c r="AB54" s="35">
        <f>Y54*0.07</f>
        <v>62.9853</v>
      </c>
      <c r="AC54" s="30">
        <v>4</v>
      </c>
      <c r="AD54" s="32">
        <v>0</v>
      </c>
      <c r="AE54" s="32">
        <v>0</v>
      </c>
      <c r="AF54" s="32">
        <v>0</v>
      </c>
      <c r="AG54" s="32">
        <v>0</v>
      </c>
      <c r="AH54" s="32">
        <f t="shared" si="3"/>
        <v>-4</v>
      </c>
      <c r="AI54" s="32" t="s">
        <v>29</v>
      </c>
      <c r="AJ54" s="38">
        <f t="shared" si="14"/>
        <v>0</v>
      </c>
      <c r="AK54" s="32">
        <v>15</v>
      </c>
      <c r="AL54" s="13">
        <f>VLOOKUP(B54,藏药系列!A:C,3,FALSE)</f>
        <v>1</v>
      </c>
      <c r="AM54" s="13">
        <f>VLOOKUP(B54,藏药系列!A:D,4,FALSE)</f>
        <v>45</v>
      </c>
      <c r="AN54" s="13">
        <f t="shared" si="4"/>
        <v>-14</v>
      </c>
      <c r="AO54" s="13" t="s">
        <v>29</v>
      </c>
      <c r="AP54" s="13">
        <f t="shared" si="15"/>
        <v>6.75</v>
      </c>
    </row>
    <row r="55" s="2" customFormat="1" spans="1:42">
      <c r="A55" s="12">
        <v>65</v>
      </c>
      <c r="B55" s="12">
        <v>723</v>
      </c>
      <c r="C55" s="12" t="s">
        <v>88</v>
      </c>
      <c r="D55" s="12" t="s">
        <v>69</v>
      </c>
      <c r="E55" s="13">
        <v>25</v>
      </c>
      <c r="F55" s="13">
        <f>VLOOKUP(B55,[1]任务明细复制表!$B:$P,15,0)</f>
        <v>20</v>
      </c>
      <c r="G55" s="13">
        <f>VLOOKUP(B55,[1]任务明细复制表!$B:$Q,16,0)</f>
        <v>325.6</v>
      </c>
      <c r="H55" s="13">
        <f>VLOOKUP(B55,[1]任务明细复制表!$B:$R,17,0)</f>
        <v>-5</v>
      </c>
      <c r="I55" s="13" t="str">
        <f>VLOOKUP(B55,[1]任务明细复制表!$B:$S,18,0)</f>
        <v>保底</v>
      </c>
      <c r="J55" s="13">
        <f>VLOOKUP(B55,[1]任务明细复制表!$B:$T,19,0)</f>
        <v>13.024</v>
      </c>
      <c r="K55" s="18">
        <v>8</v>
      </c>
      <c r="L55" s="19">
        <f>VLOOKUP(B55,维生素透视复制表!A:C,3,FALSE)</f>
        <v>6</v>
      </c>
      <c r="M55" s="19">
        <f>VLOOKUP(B55,维生素透视复制表!A:D,4,FALSE)</f>
        <v>504.01</v>
      </c>
      <c r="N55" s="19">
        <f t="shared" si="0"/>
        <v>-2</v>
      </c>
      <c r="O55" s="19" t="s">
        <v>29</v>
      </c>
      <c r="P55" s="20">
        <f>M55*0.04</f>
        <v>20.1604</v>
      </c>
      <c r="Q55" s="30">
        <v>12</v>
      </c>
      <c r="R55" s="13">
        <v>0</v>
      </c>
      <c r="S55" s="13">
        <v>0</v>
      </c>
      <c r="T55" s="13">
        <f t="shared" si="1"/>
        <v>-12</v>
      </c>
      <c r="U55" s="13" t="s">
        <v>29</v>
      </c>
      <c r="V55" s="31">
        <f t="shared" si="16"/>
        <v>0</v>
      </c>
      <c r="W55" s="30">
        <v>68</v>
      </c>
      <c r="X55" s="32">
        <f>VLOOKUP(B55,呼吸类透视复制表!A:C,3,FALSE)</f>
        <v>90</v>
      </c>
      <c r="Y55" s="32">
        <f>VLOOKUP(B55,呼吸类透视复制表!A:D,4,FALSE)</f>
        <v>2066.18</v>
      </c>
      <c r="Z55" s="32">
        <f t="shared" si="2"/>
        <v>22</v>
      </c>
      <c r="AA55" s="32" t="s">
        <v>28</v>
      </c>
      <c r="AB55" s="35">
        <f>Y55*0.07</f>
        <v>144.6326</v>
      </c>
      <c r="AC55" s="30">
        <v>5</v>
      </c>
      <c r="AD55" s="32">
        <v>0</v>
      </c>
      <c r="AE55" s="32">
        <v>0</v>
      </c>
      <c r="AF55" s="32">
        <f>VLOOKUP(B55,'妇女系列（妇宝）'!A:C,3,FALSE)</f>
        <v>1</v>
      </c>
      <c r="AG55" s="32">
        <f>VLOOKUP(B55,'妇女系列（妇宝）'!A:D,4,FALSE)</f>
        <v>32</v>
      </c>
      <c r="AH55" s="32">
        <f t="shared" si="3"/>
        <v>-4</v>
      </c>
      <c r="AI55" s="32" t="s">
        <v>29</v>
      </c>
      <c r="AJ55" s="38">
        <f t="shared" si="14"/>
        <v>0</v>
      </c>
      <c r="AK55" s="32">
        <v>30</v>
      </c>
      <c r="AL55" s="13">
        <f>VLOOKUP(B55,藏药系列!A:C,3,FALSE)</f>
        <v>15</v>
      </c>
      <c r="AM55" s="13">
        <f>VLOOKUP(B55,藏药系列!A:D,4,FALSE)</f>
        <v>600</v>
      </c>
      <c r="AN55" s="13">
        <f t="shared" si="4"/>
        <v>-15</v>
      </c>
      <c r="AO55" s="13" t="s">
        <v>29</v>
      </c>
      <c r="AP55" s="13">
        <f t="shared" si="15"/>
        <v>90</v>
      </c>
    </row>
    <row r="56" s="2" customFormat="1" spans="1:42">
      <c r="A56" s="12">
        <v>60</v>
      </c>
      <c r="B56" s="12">
        <v>102478</v>
      </c>
      <c r="C56" s="12" t="s">
        <v>89</v>
      </c>
      <c r="D56" s="12" t="s">
        <v>69</v>
      </c>
      <c r="E56" s="13">
        <v>15</v>
      </c>
      <c r="F56" s="13">
        <f>VLOOKUP(B56,[1]任务明细复制表!$B:$P,15,0)</f>
        <v>23</v>
      </c>
      <c r="G56" s="13">
        <f>VLOOKUP(B56,[1]任务明细复制表!$B:$Q,16,0)</f>
        <v>232.6</v>
      </c>
      <c r="H56" s="13">
        <f>VLOOKUP(B56,[1]任务明细复制表!$B:$R,17,0)</f>
        <v>8</v>
      </c>
      <c r="I56" s="13" t="str">
        <f>VLOOKUP(B56,[1]任务明细复制表!$B:$S,18,0)</f>
        <v>奖励6%</v>
      </c>
      <c r="J56" s="13">
        <f>VLOOKUP(B56,[1]任务明细复制表!$B:$T,19,0)</f>
        <v>13.956</v>
      </c>
      <c r="K56" s="18">
        <v>4</v>
      </c>
      <c r="L56" s="19">
        <f>VLOOKUP(B56,维生素透视复制表!A:C,3,FALSE)</f>
        <v>6</v>
      </c>
      <c r="M56" s="19">
        <f>VLOOKUP(B56,维生素透视复制表!A:D,4,FALSE)</f>
        <v>504</v>
      </c>
      <c r="N56" s="19">
        <f t="shared" si="0"/>
        <v>2</v>
      </c>
      <c r="O56" s="19" t="s">
        <v>28</v>
      </c>
      <c r="P56" s="20">
        <f>M56*0.06</f>
        <v>30.24</v>
      </c>
      <c r="Q56" s="30">
        <v>10</v>
      </c>
      <c r="R56" s="13">
        <f>VLOOKUP(B56,心脑血管透视复制图!A:C,3,FALSE)</f>
        <v>2</v>
      </c>
      <c r="S56" s="13">
        <f>VLOOKUP(B56,心脑血管透视复制图!A:D,4,FALSE)</f>
        <v>60.26</v>
      </c>
      <c r="T56" s="13">
        <f t="shared" si="1"/>
        <v>-8</v>
      </c>
      <c r="U56" s="13" t="s">
        <v>29</v>
      </c>
      <c r="V56" s="31">
        <f t="shared" si="16"/>
        <v>2.4104</v>
      </c>
      <c r="W56" s="30">
        <v>35</v>
      </c>
      <c r="X56" s="32">
        <f>VLOOKUP(B56,呼吸类透视复制表!A:C,3,FALSE)</f>
        <v>27</v>
      </c>
      <c r="Y56" s="32">
        <f>VLOOKUP(B56,呼吸类透视复制表!A:D,4,FALSE)</f>
        <v>625.67</v>
      </c>
      <c r="Z56" s="32">
        <f t="shared" si="2"/>
        <v>-8</v>
      </c>
      <c r="AA56" s="32" t="s">
        <v>29</v>
      </c>
      <c r="AB56" s="35">
        <f>Y56*0.05</f>
        <v>31.2835</v>
      </c>
      <c r="AC56" s="30">
        <v>4</v>
      </c>
      <c r="AD56" s="32">
        <v>0</v>
      </c>
      <c r="AE56" s="32">
        <v>0</v>
      </c>
      <c r="AF56" s="32">
        <v>0</v>
      </c>
      <c r="AG56" s="32">
        <v>0</v>
      </c>
      <c r="AH56" s="32">
        <f t="shared" si="3"/>
        <v>-4</v>
      </c>
      <c r="AI56" s="32" t="s">
        <v>29</v>
      </c>
      <c r="AJ56" s="38">
        <f t="shared" si="14"/>
        <v>0</v>
      </c>
      <c r="AK56" s="32">
        <v>20</v>
      </c>
      <c r="AL56" s="13">
        <f>VLOOKUP(B56,藏药系列!A:C,3,FALSE)</f>
        <v>5</v>
      </c>
      <c r="AM56" s="13">
        <f>VLOOKUP(B56,藏药系列!A:D,4,FALSE)</f>
        <v>177</v>
      </c>
      <c r="AN56" s="13">
        <f t="shared" si="4"/>
        <v>-15</v>
      </c>
      <c r="AO56" s="13" t="s">
        <v>29</v>
      </c>
      <c r="AP56" s="13">
        <f t="shared" si="15"/>
        <v>26.55</v>
      </c>
    </row>
    <row r="57" s="2" customFormat="1" spans="1:42">
      <c r="A57" s="12">
        <v>66</v>
      </c>
      <c r="B57" s="12">
        <v>718</v>
      </c>
      <c r="C57" s="12" t="s">
        <v>90</v>
      </c>
      <c r="D57" s="12" t="s">
        <v>69</v>
      </c>
      <c r="E57" s="13">
        <v>15</v>
      </c>
      <c r="F57" s="13">
        <f>VLOOKUP(B57,[1]任务明细复制表!$B:$P,15,0)</f>
        <v>11</v>
      </c>
      <c r="G57" s="13">
        <f>VLOOKUP(B57,[1]任务明细复制表!$B:$Q,16,0)</f>
        <v>121.28</v>
      </c>
      <c r="H57" s="13">
        <f>VLOOKUP(B57,[1]任务明细复制表!$B:$R,17,0)</f>
        <v>-4</v>
      </c>
      <c r="I57" s="13" t="str">
        <f>VLOOKUP(B57,[1]任务明细复制表!$B:$S,18,0)</f>
        <v>保底</v>
      </c>
      <c r="J57" s="13">
        <f>VLOOKUP(B57,[1]任务明细复制表!$B:$T,19,0)</f>
        <v>4.8512</v>
      </c>
      <c r="K57" s="18">
        <v>4</v>
      </c>
      <c r="L57" s="19">
        <f>VLOOKUP(B57,维生素透视复制表!A:C,3,FALSE)</f>
        <v>1</v>
      </c>
      <c r="M57" s="19">
        <f>VLOOKUP(B57,维生素透视复制表!A:D,4,FALSE)</f>
        <v>168</v>
      </c>
      <c r="N57" s="19">
        <f t="shared" si="0"/>
        <v>-3</v>
      </c>
      <c r="O57" s="19" t="s">
        <v>29</v>
      </c>
      <c r="P57" s="20">
        <f>M57*0.04</f>
        <v>6.72</v>
      </c>
      <c r="Q57" s="30">
        <v>10</v>
      </c>
      <c r="R57" s="13">
        <v>0</v>
      </c>
      <c r="S57" s="13">
        <v>0</v>
      </c>
      <c r="T57" s="13">
        <f t="shared" si="1"/>
        <v>-10</v>
      </c>
      <c r="U57" s="13" t="s">
        <v>29</v>
      </c>
      <c r="V57" s="31">
        <f t="shared" si="16"/>
        <v>0</v>
      </c>
      <c r="W57" s="30">
        <v>46</v>
      </c>
      <c r="X57" s="32">
        <f>VLOOKUP(B57,呼吸类透视复制表!A:C,3,FALSE)</f>
        <v>38</v>
      </c>
      <c r="Y57" s="32">
        <f>VLOOKUP(B57,呼吸类透视复制表!A:D,4,FALSE)</f>
        <v>736.87</v>
      </c>
      <c r="Z57" s="32">
        <f t="shared" si="2"/>
        <v>-8</v>
      </c>
      <c r="AA57" s="32" t="s">
        <v>29</v>
      </c>
      <c r="AB57" s="35">
        <f>Y57*0.05</f>
        <v>36.8435</v>
      </c>
      <c r="AC57" s="30">
        <v>4</v>
      </c>
      <c r="AD57" s="32">
        <v>0</v>
      </c>
      <c r="AE57" s="32">
        <v>0</v>
      </c>
      <c r="AF57" s="32">
        <v>0</v>
      </c>
      <c r="AG57" s="32">
        <v>0</v>
      </c>
      <c r="AH57" s="32">
        <f t="shared" si="3"/>
        <v>-4</v>
      </c>
      <c r="AI57" s="32" t="s">
        <v>29</v>
      </c>
      <c r="AJ57" s="38">
        <f t="shared" si="14"/>
        <v>0</v>
      </c>
      <c r="AK57" s="32">
        <v>20</v>
      </c>
      <c r="AL57" s="13">
        <f>VLOOKUP(B57,藏药系列!A:C,3,FALSE)</f>
        <v>5</v>
      </c>
      <c r="AM57" s="13">
        <f>VLOOKUP(B57,藏药系列!A:D,4,FALSE)</f>
        <v>298</v>
      </c>
      <c r="AN57" s="13">
        <f t="shared" si="4"/>
        <v>-15</v>
      </c>
      <c r="AO57" s="13" t="s">
        <v>29</v>
      </c>
      <c r="AP57" s="13">
        <f t="shared" si="15"/>
        <v>44.7</v>
      </c>
    </row>
    <row r="58" s="2" customFormat="1" spans="1:42">
      <c r="A58" s="12">
        <v>36</v>
      </c>
      <c r="B58" s="12">
        <v>105751</v>
      </c>
      <c r="C58" s="12" t="s">
        <v>91</v>
      </c>
      <c r="D58" s="12" t="s">
        <v>38</v>
      </c>
      <c r="E58" s="13">
        <v>31</v>
      </c>
      <c r="F58" s="13">
        <f>VLOOKUP(B58,[1]任务明细复制表!$B:$P,15,0)</f>
        <v>28</v>
      </c>
      <c r="G58" s="13">
        <f>VLOOKUP(B58,[1]任务明细复制表!$B:$Q,16,0)</f>
        <v>511.55</v>
      </c>
      <c r="H58" s="13">
        <f>VLOOKUP(B58,[1]任务明细复制表!$B:$R,17,0)</f>
        <v>-3</v>
      </c>
      <c r="I58" s="13" t="str">
        <f>VLOOKUP(B58,[1]任务明细复制表!$B:$S,18,0)</f>
        <v>保底</v>
      </c>
      <c r="J58" s="13">
        <f>VLOOKUP(B58,[1]任务明细复制表!$B:$T,19,0)</f>
        <v>20.462</v>
      </c>
      <c r="K58" s="18">
        <v>8</v>
      </c>
      <c r="L58" s="19">
        <f>VLOOKUP(B58,维生素透视复制表!A:C,3,FALSE)</f>
        <v>9</v>
      </c>
      <c r="M58" s="19">
        <f>VLOOKUP(B58,维生素透视复制表!A:D,4,FALSE)</f>
        <v>840.03</v>
      </c>
      <c r="N58" s="19">
        <f t="shared" si="0"/>
        <v>1</v>
      </c>
      <c r="O58" s="19" t="s">
        <v>28</v>
      </c>
      <c r="P58" s="20">
        <f>M58*0.06</f>
        <v>50.4018</v>
      </c>
      <c r="Q58" s="30">
        <v>12</v>
      </c>
      <c r="R58" s="13">
        <f>VLOOKUP(B58,心脑血管透视复制图!A:C,3,FALSE)</f>
        <v>6</v>
      </c>
      <c r="S58" s="13">
        <f>VLOOKUP(B58,心脑血管透视复制图!A:D,4,FALSE)</f>
        <v>203.49</v>
      </c>
      <c r="T58" s="13">
        <f t="shared" si="1"/>
        <v>-6</v>
      </c>
      <c r="U58" s="13" t="s">
        <v>29</v>
      </c>
      <c r="V58" s="31">
        <f t="shared" si="16"/>
        <v>8.1396</v>
      </c>
      <c r="W58" s="30">
        <v>90</v>
      </c>
      <c r="X58" s="32">
        <f>VLOOKUP(B58,呼吸类透视复制表!A:C,3,FALSE)</f>
        <v>72</v>
      </c>
      <c r="Y58" s="32">
        <f>VLOOKUP(B58,呼吸类透视复制表!A:D,4,FALSE)</f>
        <v>1608.68</v>
      </c>
      <c r="Z58" s="32">
        <f t="shared" si="2"/>
        <v>-18</v>
      </c>
      <c r="AA58" s="32" t="s">
        <v>29</v>
      </c>
      <c r="AB58" s="35">
        <f>Y58*0.05</f>
        <v>80.434</v>
      </c>
      <c r="AC58" s="30">
        <v>5</v>
      </c>
      <c r="AD58" s="32">
        <f>VLOOKUP(B58,'妇女（另外一个）'!A:C,3,FALSE)</f>
        <v>1</v>
      </c>
      <c r="AE58" s="32">
        <f>VLOOKUP(B58,'妇女（另外一个）'!A:D,4,FALSE)</f>
        <v>37.4</v>
      </c>
      <c r="AF58" s="32">
        <v>0</v>
      </c>
      <c r="AG58" s="32">
        <v>0</v>
      </c>
      <c r="AH58" s="32">
        <f t="shared" si="3"/>
        <v>-4</v>
      </c>
      <c r="AI58" s="32" t="s">
        <v>29</v>
      </c>
      <c r="AJ58" s="38">
        <f t="shared" si="14"/>
        <v>1.87</v>
      </c>
      <c r="AK58" s="32">
        <v>30</v>
      </c>
      <c r="AL58" s="13">
        <f>VLOOKUP(B58,藏药系列!A:C,3,FALSE)</f>
        <v>15</v>
      </c>
      <c r="AM58" s="13">
        <f>VLOOKUP(B58,藏药系列!A:D,4,FALSE)</f>
        <v>592</v>
      </c>
      <c r="AN58" s="13">
        <f t="shared" si="4"/>
        <v>-15</v>
      </c>
      <c r="AO58" s="13" t="s">
        <v>29</v>
      </c>
      <c r="AP58" s="13">
        <f t="shared" si="15"/>
        <v>88.8</v>
      </c>
    </row>
    <row r="59" s="2" customFormat="1" spans="1:42">
      <c r="A59" s="12">
        <v>78</v>
      </c>
      <c r="B59" s="12">
        <v>108656</v>
      </c>
      <c r="C59" s="12" t="s">
        <v>92</v>
      </c>
      <c r="D59" s="12" t="s">
        <v>63</v>
      </c>
      <c r="E59" s="13">
        <v>15</v>
      </c>
      <c r="F59" s="13">
        <f>VLOOKUP(B59,[1]任务明细复制表!$B:$P,15,0)</f>
        <v>5</v>
      </c>
      <c r="G59" s="13">
        <f>VLOOKUP(B59,[1]任务明细复制表!$B:$Q,16,0)</f>
        <v>154.2</v>
      </c>
      <c r="H59" s="13">
        <f>VLOOKUP(B59,[1]任务明细复制表!$B:$R,17,0)</f>
        <v>-10</v>
      </c>
      <c r="I59" s="13" t="str">
        <f>VLOOKUP(B59,[1]任务明细复制表!$B:$S,18,0)</f>
        <v>保底</v>
      </c>
      <c r="J59" s="13">
        <f>VLOOKUP(B59,[1]任务明细复制表!$B:$T,19,0)</f>
        <v>6.168</v>
      </c>
      <c r="K59" s="18">
        <v>4</v>
      </c>
      <c r="L59" s="19">
        <f>VLOOKUP(B59,维生素透视复制表!A:C,3,FALSE)</f>
        <v>6</v>
      </c>
      <c r="M59" s="19">
        <f>VLOOKUP(B59,维生素透视复制表!A:D,4,FALSE)</f>
        <v>504</v>
      </c>
      <c r="N59" s="19">
        <f t="shared" si="0"/>
        <v>2</v>
      </c>
      <c r="O59" s="19" t="s">
        <v>28</v>
      </c>
      <c r="P59" s="20">
        <f>M59*0.06</f>
        <v>30.24</v>
      </c>
      <c r="Q59" s="30">
        <v>10</v>
      </c>
      <c r="R59" s="13">
        <v>0</v>
      </c>
      <c r="S59" s="13">
        <v>0</v>
      </c>
      <c r="T59" s="13">
        <f t="shared" si="1"/>
        <v>-10</v>
      </c>
      <c r="U59" s="13" t="s">
        <v>29</v>
      </c>
      <c r="V59" s="31">
        <f t="shared" si="16"/>
        <v>0</v>
      </c>
      <c r="W59" s="30">
        <v>40</v>
      </c>
      <c r="X59" s="32">
        <f>VLOOKUP(B59,呼吸类透视复制表!A:C,3,FALSE)</f>
        <v>3</v>
      </c>
      <c r="Y59" s="32">
        <f>VLOOKUP(B59,呼吸类透视复制表!A:D,4,FALSE)</f>
        <v>49.86</v>
      </c>
      <c r="Z59" s="32">
        <f t="shared" si="2"/>
        <v>-37</v>
      </c>
      <c r="AA59" s="32" t="s">
        <v>29</v>
      </c>
      <c r="AB59" s="35">
        <f>Y59*0.05</f>
        <v>2.493</v>
      </c>
      <c r="AC59" s="30">
        <v>4</v>
      </c>
      <c r="AD59" s="32">
        <v>0</v>
      </c>
      <c r="AE59" s="32">
        <v>0</v>
      </c>
      <c r="AF59" s="32">
        <v>0</v>
      </c>
      <c r="AG59" s="32">
        <v>0</v>
      </c>
      <c r="AH59" s="32">
        <f t="shared" si="3"/>
        <v>-4</v>
      </c>
      <c r="AI59" s="32" t="s">
        <v>29</v>
      </c>
      <c r="AJ59" s="38">
        <f t="shared" si="14"/>
        <v>0</v>
      </c>
      <c r="AK59" s="32">
        <v>15</v>
      </c>
      <c r="AL59" s="13">
        <v>0</v>
      </c>
      <c r="AM59" s="13">
        <v>0</v>
      </c>
      <c r="AN59" s="13">
        <f t="shared" si="4"/>
        <v>-15</v>
      </c>
      <c r="AO59" s="13" t="s">
        <v>29</v>
      </c>
      <c r="AP59" s="13">
        <f t="shared" si="15"/>
        <v>0</v>
      </c>
    </row>
    <row r="60" s="2" customFormat="1" spans="1:42">
      <c r="A60" s="12">
        <v>12</v>
      </c>
      <c r="B60" s="12">
        <v>752</v>
      </c>
      <c r="C60" s="12" t="s">
        <v>93</v>
      </c>
      <c r="D60" s="12" t="s">
        <v>33</v>
      </c>
      <c r="E60" s="13">
        <v>20</v>
      </c>
      <c r="F60" s="13">
        <f>VLOOKUP(B60,[1]任务明细复制表!$B:$P,15,0)</f>
        <v>21</v>
      </c>
      <c r="G60" s="13">
        <f>VLOOKUP(B60,[1]任务明细复制表!$B:$Q,16,0)</f>
        <v>52</v>
      </c>
      <c r="H60" s="13">
        <f>VLOOKUP(B60,[1]任务明细复制表!$B:$R,17,0)</f>
        <v>1</v>
      </c>
      <c r="I60" s="13" t="str">
        <f>VLOOKUP(B60,[1]任务明细复制表!$B:$S,18,0)</f>
        <v>奖励6%</v>
      </c>
      <c r="J60" s="13">
        <f>VLOOKUP(B60,[1]任务明细复制表!$B:$T,19,0)</f>
        <v>3.12</v>
      </c>
      <c r="K60" s="18">
        <v>5</v>
      </c>
      <c r="L60" s="19">
        <f>VLOOKUP(B60,维生素透视复制表!A:C,3,FALSE)</f>
        <v>8</v>
      </c>
      <c r="M60" s="19">
        <f>VLOOKUP(B60,维生素透视复制表!A:D,4,FALSE)</f>
        <v>672.03</v>
      </c>
      <c r="N60" s="19">
        <f t="shared" si="0"/>
        <v>3</v>
      </c>
      <c r="O60" s="19" t="s">
        <v>28</v>
      </c>
      <c r="P60" s="20">
        <f>M60*0.06</f>
        <v>40.3218</v>
      </c>
      <c r="Q60" s="30">
        <v>10</v>
      </c>
      <c r="R60" s="13">
        <f>VLOOKUP(B60,心脑血管透视复制图!A:C,3,FALSE)</f>
        <v>3</v>
      </c>
      <c r="S60" s="13">
        <f>VLOOKUP(B60,心脑血管透视复制图!A:D,4,FALSE)</f>
        <v>119.7</v>
      </c>
      <c r="T60" s="13">
        <f t="shared" si="1"/>
        <v>-7</v>
      </c>
      <c r="U60" s="13" t="s">
        <v>29</v>
      </c>
      <c r="V60" s="31">
        <f t="shared" si="16"/>
        <v>4.788</v>
      </c>
      <c r="W60" s="30">
        <v>79</v>
      </c>
      <c r="X60" s="32">
        <f>VLOOKUP(B60,呼吸类透视复制表!A:C,3,FALSE)</f>
        <v>75</v>
      </c>
      <c r="Y60" s="32">
        <f>VLOOKUP(B60,呼吸类透视复制表!A:D,4,FALSE)</f>
        <v>1675.87</v>
      </c>
      <c r="Z60" s="32">
        <f t="shared" si="2"/>
        <v>-4</v>
      </c>
      <c r="AA60" s="32" t="s">
        <v>29</v>
      </c>
      <c r="AB60" s="35">
        <f>Y60*0.05</f>
        <v>83.7935</v>
      </c>
      <c r="AC60" s="30">
        <v>4</v>
      </c>
      <c r="AD60" s="32">
        <v>0</v>
      </c>
      <c r="AE60" s="32">
        <v>0</v>
      </c>
      <c r="AF60" s="32">
        <v>0</v>
      </c>
      <c r="AG60" s="32">
        <v>0</v>
      </c>
      <c r="AH60" s="32">
        <f t="shared" si="3"/>
        <v>-4</v>
      </c>
      <c r="AI60" s="32" t="s">
        <v>29</v>
      </c>
      <c r="AJ60" s="38">
        <f t="shared" si="14"/>
        <v>0</v>
      </c>
      <c r="AK60" s="32">
        <v>20</v>
      </c>
      <c r="AL60" s="13">
        <v>0</v>
      </c>
      <c r="AM60" s="13">
        <v>0</v>
      </c>
      <c r="AN60" s="13">
        <f t="shared" si="4"/>
        <v>-20</v>
      </c>
      <c r="AO60" s="13" t="s">
        <v>29</v>
      </c>
      <c r="AP60" s="13">
        <f t="shared" si="15"/>
        <v>0</v>
      </c>
    </row>
    <row r="61" s="2" customFormat="1" spans="1:42">
      <c r="A61" s="12">
        <v>101</v>
      </c>
      <c r="B61" s="12">
        <v>754</v>
      </c>
      <c r="C61" s="12" t="s">
        <v>94</v>
      </c>
      <c r="D61" s="12" t="s">
        <v>36</v>
      </c>
      <c r="E61" s="13">
        <v>56</v>
      </c>
      <c r="F61" s="13">
        <f>VLOOKUP(B61,[1]任务明细复制表!$B:$P,15,0)</f>
        <v>45</v>
      </c>
      <c r="G61" s="13">
        <f>VLOOKUP(B61,[1]任务明细复制表!$B:$Q,16,0)</f>
        <v>764.9</v>
      </c>
      <c r="H61" s="13">
        <f>VLOOKUP(B61,[1]任务明细复制表!$B:$R,17,0)</f>
        <v>-11</v>
      </c>
      <c r="I61" s="13" t="str">
        <f>VLOOKUP(B61,[1]任务明细复制表!$B:$S,18,0)</f>
        <v>保底</v>
      </c>
      <c r="J61" s="13">
        <f>VLOOKUP(B61,[1]任务明细复制表!$B:$T,19,0)</f>
        <v>30.596</v>
      </c>
      <c r="K61" s="18">
        <v>8</v>
      </c>
      <c r="L61" s="19">
        <v>0</v>
      </c>
      <c r="M61" s="19">
        <v>0</v>
      </c>
      <c r="N61" s="19">
        <f t="shared" si="0"/>
        <v>-8</v>
      </c>
      <c r="O61" s="19" t="s">
        <v>29</v>
      </c>
      <c r="P61" s="20">
        <f>M61*0.04</f>
        <v>0</v>
      </c>
      <c r="Q61" s="30">
        <v>14</v>
      </c>
      <c r="R61" s="13">
        <f>VLOOKUP(B61,心脑血管透视复制图!A:C,3,FALSE)</f>
        <v>1</v>
      </c>
      <c r="S61" s="13">
        <f>VLOOKUP(B61,心脑血管透视复制图!A:D,4,FALSE)</f>
        <v>57.8</v>
      </c>
      <c r="T61" s="13">
        <f t="shared" si="1"/>
        <v>-13</v>
      </c>
      <c r="U61" s="13" t="s">
        <v>29</v>
      </c>
      <c r="V61" s="31">
        <f t="shared" si="16"/>
        <v>2.312</v>
      </c>
      <c r="W61" s="30">
        <v>90</v>
      </c>
      <c r="X61" s="32">
        <f>VLOOKUP(B61,呼吸类透视复制表!A:C,3,FALSE)</f>
        <v>98</v>
      </c>
      <c r="Y61" s="32">
        <f>VLOOKUP(B61,呼吸类透视复制表!A:D,4,FALSE)</f>
        <v>2127.69</v>
      </c>
      <c r="Z61" s="32">
        <f t="shared" si="2"/>
        <v>8</v>
      </c>
      <c r="AA61" s="32" t="s">
        <v>28</v>
      </c>
      <c r="AB61" s="35">
        <f>Y61*0.07</f>
        <v>148.9383</v>
      </c>
      <c r="AC61" s="30">
        <v>5</v>
      </c>
      <c r="AD61" s="32">
        <f>VLOOKUP(B61,'妇女（另外一个）'!A:C,3,FALSE)</f>
        <v>1</v>
      </c>
      <c r="AE61" s="32">
        <f>VLOOKUP(B61,'妇女（另外一个）'!A:D,4,FALSE)</f>
        <v>37.4</v>
      </c>
      <c r="AF61" s="32">
        <v>0</v>
      </c>
      <c r="AG61" s="32">
        <v>0</v>
      </c>
      <c r="AH61" s="32">
        <f t="shared" si="3"/>
        <v>-4</v>
      </c>
      <c r="AI61" s="32" t="s">
        <v>29</v>
      </c>
      <c r="AJ61" s="38">
        <f t="shared" si="14"/>
        <v>1.87</v>
      </c>
      <c r="AK61" s="32">
        <v>40</v>
      </c>
      <c r="AL61" s="13">
        <f>VLOOKUP(B61,藏药系列!A:C,3,FALSE)</f>
        <v>14</v>
      </c>
      <c r="AM61" s="13">
        <f>VLOOKUP(B61,藏药系列!A:D,4,FALSE)</f>
        <v>606</v>
      </c>
      <c r="AN61" s="13">
        <f t="shared" si="4"/>
        <v>-26</v>
      </c>
      <c r="AO61" s="13" t="s">
        <v>29</v>
      </c>
      <c r="AP61" s="13">
        <f t="shared" si="15"/>
        <v>90.9</v>
      </c>
    </row>
    <row r="62" s="2" customFormat="1" spans="1:42">
      <c r="A62" s="12">
        <v>49</v>
      </c>
      <c r="B62" s="12">
        <v>598</v>
      </c>
      <c r="C62" s="12" t="s">
        <v>95</v>
      </c>
      <c r="D62" s="12" t="s">
        <v>38</v>
      </c>
      <c r="E62" s="13">
        <v>74</v>
      </c>
      <c r="F62" s="13">
        <f>VLOOKUP(B62,[1]任务明细复制表!$B:$P,15,0)</f>
        <v>42</v>
      </c>
      <c r="G62" s="13">
        <f>VLOOKUP(B62,[1]任务明细复制表!$B:$Q,16,0)</f>
        <v>713.24</v>
      </c>
      <c r="H62" s="13">
        <f>VLOOKUP(B62,[1]任务明细复制表!$B:$R,17,0)</f>
        <v>-32</v>
      </c>
      <c r="I62" s="13" t="str">
        <f>VLOOKUP(B62,[1]任务明细复制表!$B:$S,18,0)</f>
        <v>保底</v>
      </c>
      <c r="J62" s="13">
        <f>VLOOKUP(B62,[1]任务明细复制表!$B:$T,19,0)</f>
        <v>28.5296</v>
      </c>
      <c r="K62" s="18">
        <v>10</v>
      </c>
      <c r="L62" s="19">
        <f>VLOOKUP(B62,维生素透视复制表!A:C,3,FALSE)</f>
        <v>8</v>
      </c>
      <c r="M62" s="19">
        <f>VLOOKUP(B62,维生素透视复制表!A:D,4,FALSE)</f>
        <v>672.03</v>
      </c>
      <c r="N62" s="19">
        <f t="shared" si="0"/>
        <v>-2</v>
      </c>
      <c r="O62" s="19" t="s">
        <v>29</v>
      </c>
      <c r="P62" s="20">
        <f>M62*0.04</f>
        <v>26.8812</v>
      </c>
      <c r="Q62" s="30">
        <v>14</v>
      </c>
      <c r="R62" s="13">
        <f>VLOOKUP(B62,心脑血管透视复制图!A:C,3,FALSE)</f>
        <v>6</v>
      </c>
      <c r="S62" s="13">
        <f>VLOOKUP(B62,心脑血管透视复制图!A:D,4,FALSE)</f>
        <v>199.5</v>
      </c>
      <c r="T62" s="13">
        <f t="shared" si="1"/>
        <v>-8</v>
      </c>
      <c r="U62" s="13" t="s">
        <v>29</v>
      </c>
      <c r="V62" s="31">
        <f t="shared" si="16"/>
        <v>7.98</v>
      </c>
      <c r="W62" s="30">
        <v>100</v>
      </c>
      <c r="X62" s="32">
        <f>VLOOKUP(B62,呼吸类透视复制表!A:C,3,FALSE)</f>
        <v>72</v>
      </c>
      <c r="Y62" s="32">
        <f>VLOOKUP(B62,呼吸类透视复制表!A:D,4,FALSE)</f>
        <v>1542.28</v>
      </c>
      <c r="Z62" s="32">
        <f t="shared" si="2"/>
        <v>-28</v>
      </c>
      <c r="AA62" s="32" t="s">
        <v>29</v>
      </c>
      <c r="AB62" s="35">
        <f>Y62*0.05</f>
        <v>77.114</v>
      </c>
      <c r="AC62" s="30">
        <v>5</v>
      </c>
      <c r="AD62" s="32">
        <f>VLOOKUP(B62,'妇女（另外一个）'!A:C,3,FALSE)</f>
        <v>1</v>
      </c>
      <c r="AE62" s="32">
        <f>VLOOKUP(B62,'妇女（另外一个）'!A:D,4,FALSE)</f>
        <v>15.8</v>
      </c>
      <c r="AF62" s="32">
        <v>0</v>
      </c>
      <c r="AG62" s="32">
        <v>0</v>
      </c>
      <c r="AH62" s="32">
        <f t="shared" si="3"/>
        <v>-4</v>
      </c>
      <c r="AI62" s="32" t="s">
        <v>29</v>
      </c>
      <c r="AJ62" s="38">
        <f t="shared" si="14"/>
        <v>0.79</v>
      </c>
      <c r="AK62" s="32">
        <v>40</v>
      </c>
      <c r="AL62" s="13">
        <f>VLOOKUP(B62,藏药系列!A:C,3,FALSE)</f>
        <v>14</v>
      </c>
      <c r="AM62" s="13">
        <f>VLOOKUP(B62,藏药系列!A:D,4,FALSE)</f>
        <v>450.89</v>
      </c>
      <c r="AN62" s="13">
        <f t="shared" si="4"/>
        <v>-26</v>
      </c>
      <c r="AO62" s="13" t="s">
        <v>29</v>
      </c>
      <c r="AP62" s="13">
        <f t="shared" si="15"/>
        <v>67.6335</v>
      </c>
    </row>
    <row r="63" s="2" customFormat="1" spans="1:42">
      <c r="A63" s="12">
        <v>92</v>
      </c>
      <c r="B63" s="12">
        <v>717</v>
      </c>
      <c r="C63" s="12" t="s">
        <v>96</v>
      </c>
      <c r="D63" s="12" t="s">
        <v>27</v>
      </c>
      <c r="E63" s="13">
        <v>30</v>
      </c>
      <c r="F63" s="13">
        <f>VLOOKUP(B63,[1]任务明细复制表!$B:$P,15,0)</f>
        <v>30</v>
      </c>
      <c r="G63" s="13">
        <f>VLOOKUP(B63,[1]任务明细复制表!$B:$Q,16,0)</f>
        <v>179.8</v>
      </c>
      <c r="H63" s="13">
        <f>VLOOKUP(B63,[1]任务明细复制表!$B:$R,17,0)</f>
        <v>0</v>
      </c>
      <c r="I63" s="13" t="str">
        <f>VLOOKUP(B63,[1]任务明细复制表!$B:$S,18,0)</f>
        <v>奖励6%</v>
      </c>
      <c r="J63" s="13">
        <f>VLOOKUP(B63,[1]任务明细复制表!$B:$T,19,0)</f>
        <v>10.788</v>
      </c>
      <c r="K63" s="18">
        <v>8</v>
      </c>
      <c r="L63" s="19">
        <f>VLOOKUP(B63,维生素透视复制表!A:C,3,FALSE)</f>
        <v>4</v>
      </c>
      <c r="M63" s="19">
        <f>VLOOKUP(B63,维生素透视复制表!A:D,4,FALSE)</f>
        <v>336.02</v>
      </c>
      <c r="N63" s="19">
        <f t="shared" si="0"/>
        <v>-4</v>
      </c>
      <c r="O63" s="19" t="s">
        <v>29</v>
      </c>
      <c r="P63" s="20">
        <f>M63*0.04</f>
        <v>13.4408</v>
      </c>
      <c r="Q63" s="30">
        <v>12</v>
      </c>
      <c r="R63" s="13">
        <v>0</v>
      </c>
      <c r="S63" s="13">
        <v>0</v>
      </c>
      <c r="T63" s="13">
        <f t="shared" si="1"/>
        <v>-12</v>
      </c>
      <c r="U63" s="13" t="s">
        <v>29</v>
      </c>
      <c r="V63" s="31">
        <f t="shared" si="16"/>
        <v>0</v>
      </c>
      <c r="W63" s="30">
        <v>57</v>
      </c>
      <c r="X63" s="32">
        <f>VLOOKUP(B63,呼吸类透视复制表!A:C,3,FALSE)</f>
        <v>63</v>
      </c>
      <c r="Y63" s="32">
        <f>VLOOKUP(B63,呼吸类透视复制表!A:D,4,FALSE)</f>
        <v>1558.19</v>
      </c>
      <c r="Z63" s="32">
        <f t="shared" si="2"/>
        <v>6</v>
      </c>
      <c r="AA63" s="32" t="s">
        <v>28</v>
      </c>
      <c r="AB63" s="35">
        <f>Y63*0.07</f>
        <v>109.0733</v>
      </c>
      <c r="AC63" s="30">
        <v>5</v>
      </c>
      <c r="AD63" s="32">
        <f>VLOOKUP(B63,'妇女（另外一个）'!A:C,3,FALSE)</f>
        <v>1</v>
      </c>
      <c r="AE63" s="32">
        <f>VLOOKUP(B63,'妇女（另外一个）'!A:D,4,FALSE)</f>
        <v>44</v>
      </c>
      <c r="AF63" s="32">
        <v>0</v>
      </c>
      <c r="AG63" s="32">
        <v>0</v>
      </c>
      <c r="AH63" s="32">
        <f t="shared" si="3"/>
        <v>-4</v>
      </c>
      <c r="AI63" s="32" t="s">
        <v>29</v>
      </c>
      <c r="AJ63" s="38">
        <f t="shared" si="14"/>
        <v>2.2</v>
      </c>
      <c r="AK63" s="32">
        <v>30</v>
      </c>
      <c r="AL63" s="13">
        <f>VLOOKUP(B63,藏药系列!A:C,3,FALSE)</f>
        <v>3</v>
      </c>
      <c r="AM63" s="13">
        <f>VLOOKUP(B63,藏药系列!A:D,4,FALSE)</f>
        <v>102</v>
      </c>
      <c r="AN63" s="13">
        <f t="shared" si="4"/>
        <v>-27</v>
      </c>
      <c r="AO63" s="13" t="s">
        <v>29</v>
      </c>
      <c r="AP63" s="13">
        <f t="shared" si="15"/>
        <v>15.3</v>
      </c>
    </row>
    <row r="64" s="2" customFormat="1" spans="1:42">
      <c r="A64" s="12">
        <v>11</v>
      </c>
      <c r="B64" s="12">
        <v>102565</v>
      </c>
      <c r="C64" s="12" t="s">
        <v>97</v>
      </c>
      <c r="D64" s="12" t="s">
        <v>33</v>
      </c>
      <c r="E64" s="13">
        <v>41</v>
      </c>
      <c r="F64" s="13">
        <f>VLOOKUP(B64,[1]任务明细复制表!$B:$P,15,0)</f>
        <v>33</v>
      </c>
      <c r="G64" s="13">
        <f>VLOOKUP(B64,[1]任务明细复制表!$B:$Q,16,0)</f>
        <v>733.08</v>
      </c>
      <c r="H64" s="13">
        <f>VLOOKUP(B64,[1]任务明细复制表!$B:$R,17,0)</f>
        <v>-8</v>
      </c>
      <c r="I64" s="13" t="str">
        <f>VLOOKUP(B64,[1]任务明细复制表!$B:$S,18,0)</f>
        <v>保底</v>
      </c>
      <c r="J64" s="13">
        <f>VLOOKUP(B64,[1]任务明细复制表!$B:$T,19,0)</f>
        <v>29.3232</v>
      </c>
      <c r="K64" s="18">
        <v>8</v>
      </c>
      <c r="L64" s="19">
        <f>VLOOKUP(B64,维生素透视复制表!A:C,3,FALSE)</f>
        <v>8</v>
      </c>
      <c r="M64" s="19">
        <f>VLOOKUP(B64,维生素透视复制表!A:D,4,FALSE)</f>
        <v>672.02</v>
      </c>
      <c r="N64" s="19">
        <f t="shared" si="0"/>
        <v>0</v>
      </c>
      <c r="O64" s="19" t="s">
        <v>28</v>
      </c>
      <c r="P64" s="20">
        <f>M64*0.06</f>
        <v>40.3212</v>
      </c>
      <c r="Q64" s="30">
        <v>14</v>
      </c>
      <c r="R64" s="13">
        <f>VLOOKUP(B64,心脑血管透视复制图!A:C,3,FALSE)</f>
        <v>7</v>
      </c>
      <c r="S64" s="13">
        <f>VLOOKUP(B64,心脑血管透视复制图!A:D,4,FALSE)</f>
        <v>239.4</v>
      </c>
      <c r="T64" s="13">
        <f t="shared" si="1"/>
        <v>-7</v>
      </c>
      <c r="U64" s="13" t="s">
        <v>29</v>
      </c>
      <c r="V64" s="31">
        <f t="shared" si="16"/>
        <v>9.576</v>
      </c>
      <c r="W64" s="30">
        <v>142</v>
      </c>
      <c r="X64" s="32">
        <f>VLOOKUP(B64,呼吸类透视复制表!A:C,3,FALSE)</f>
        <v>144</v>
      </c>
      <c r="Y64" s="32">
        <f>VLOOKUP(B64,呼吸类透视复制表!A:D,4,FALSE)</f>
        <v>3415.48</v>
      </c>
      <c r="Z64" s="32">
        <f t="shared" si="2"/>
        <v>2</v>
      </c>
      <c r="AA64" s="32" t="s">
        <v>28</v>
      </c>
      <c r="AB64" s="35">
        <f>Y64*0.07</f>
        <v>239.0836</v>
      </c>
      <c r="AC64" s="30">
        <v>5</v>
      </c>
      <c r="AD64" s="32">
        <f>VLOOKUP(B64,'妇女（另外一个）'!A:C,3,FALSE)</f>
        <v>1</v>
      </c>
      <c r="AE64" s="32">
        <f>VLOOKUP(B64,'妇女（另外一个）'!A:D,4,FALSE)</f>
        <v>44</v>
      </c>
      <c r="AF64" s="32">
        <v>0</v>
      </c>
      <c r="AG64" s="32">
        <v>0</v>
      </c>
      <c r="AH64" s="32">
        <f t="shared" si="3"/>
        <v>-4</v>
      </c>
      <c r="AI64" s="32" t="s">
        <v>29</v>
      </c>
      <c r="AJ64" s="38">
        <f t="shared" si="14"/>
        <v>2.2</v>
      </c>
      <c r="AK64" s="32">
        <v>40</v>
      </c>
      <c r="AL64" s="13">
        <f>VLOOKUP(B64,藏药系列!A:C,3,FALSE)</f>
        <v>13</v>
      </c>
      <c r="AM64" s="13">
        <f>VLOOKUP(B64,藏药系列!A:D,4,FALSE)</f>
        <v>572</v>
      </c>
      <c r="AN64" s="13">
        <f t="shared" si="4"/>
        <v>-27</v>
      </c>
      <c r="AO64" s="13" t="s">
        <v>29</v>
      </c>
      <c r="AP64" s="13">
        <f t="shared" si="15"/>
        <v>85.8</v>
      </c>
    </row>
    <row r="65" s="2" customFormat="1" spans="1:42">
      <c r="A65" s="12">
        <v>107</v>
      </c>
      <c r="B65" s="12">
        <v>587</v>
      </c>
      <c r="C65" s="12" t="s">
        <v>98</v>
      </c>
      <c r="D65" s="12" t="s">
        <v>36</v>
      </c>
      <c r="E65" s="13">
        <v>25</v>
      </c>
      <c r="F65" s="13">
        <f>VLOOKUP(B65,[1]任务明细复制表!$B:$P,15,0)</f>
        <v>17</v>
      </c>
      <c r="G65" s="13">
        <f>VLOOKUP(B65,[1]任务明细复制表!$B:$Q,16,0)</f>
        <v>265.67</v>
      </c>
      <c r="H65" s="13">
        <f>VLOOKUP(B65,[1]任务明细复制表!$B:$R,17,0)</f>
        <v>-8</v>
      </c>
      <c r="I65" s="13" t="str">
        <f>VLOOKUP(B65,[1]任务明细复制表!$B:$S,18,0)</f>
        <v>保底</v>
      </c>
      <c r="J65" s="13">
        <f>VLOOKUP(B65,[1]任务明细复制表!$B:$T,19,0)</f>
        <v>10.6268</v>
      </c>
      <c r="K65" s="18">
        <v>8</v>
      </c>
      <c r="L65" s="19">
        <f>VLOOKUP(B65,维生素透视复制表!A:C,3,FALSE)</f>
        <v>1</v>
      </c>
      <c r="M65" s="19">
        <f>VLOOKUP(B65,维生素透视复制表!A:D,4,FALSE)</f>
        <v>88</v>
      </c>
      <c r="N65" s="19">
        <f t="shared" si="0"/>
        <v>-7</v>
      </c>
      <c r="O65" s="19" t="s">
        <v>29</v>
      </c>
      <c r="P65" s="20">
        <f>M65*0.04</f>
        <v>3.52</v>
      </c>
      <c r="Q65" s="30">
        <v>12</v>
      </c>
      <c r="R65" s="13">
        <v>0</v>
      </c>
      <c r="S65" s="13">
        <v>0</v>
      </c>
      <c r="T65" s="13">
        <f t="shared" si="1"/>
        <v>-12</v>
      </c>
      <c r="U65" s="13" t="s">
        <v>29</v>
      </c>
      <c r="V65" s="31">
        <f t="shared" si="16"/>
        <v>0</v>
      </c>
      <c r="W65" s="30">
        <v>74</v>
      </c>
      <c r="X65" s="32">
        <f>VLOOKUP(B65,呼吸类透视复制表!A:C,3,FALSE)</f>
        <v>46</v>
      </c>
      <c r="Y65" s="32">
        <f>VLOOKUP(B65,呼吸类透视复制表!A:D,4,FALSE)</f>
        <v>992.41</v>
      </c>
      <c r="Z65" s="32">
        <f t="shared" si="2"/>
        <v>-28</v>
      </c>
      <c r="AA65" s="32" t="s">
        <v>29</v>
      </c>
      <c r="AB65" s="35">
        <f t="shared" ref="AB65:AB70" si="17">Y65*0.05</f>
        <v>49.6205</v>
      </c>
      <c r="AC65" s="30">
        <v>5</v>
      </c>
      <c r="AD65" s="32">
        <f>VLOOKUP(B65,'妇女（另外一个）'!A:C,3,FALSE)</f>
        <v>1</v>
      </c>
      <c r="AE65" s="32">
        <f>VLOOKUP(B65,'妇女（另外一个）'!A:D,4,FALSE)</f>
        <v>38.5</v>
      </c>
      <c r="AF65" s="32">
        <v>0</v>
      </c>
      <c r="AG65" s="32">
        <v>0</v>
      </c>
      <c r="AH65" s="32">
        <f t="shared" si="3"/>
        <v>-4</v>
      </c>
      <c r="AI65" s="32" t="s">
        <v>29</v>
      </c>
      <c r="AJ65" s="38">
        <f t="shared" si="14"/>
        <v>1.925</v>
      </c>
      <c r="AK65" s="32">
        <v>30</v>
      </c>
      <c r="AL65" s="13">
        <f>VLOOKUP(B65,藏药系列!A:C,3,FALSE)</f>
        <v>3</v>
      </c>
      <c r="AM65" s="13">
        <f>VLOOKUP(B65,藏药系列!A:D,4,FALSE)</f>
        <v>157.61</v>
      </c>
      <c r="AN65" s="13">
        <f t="shared" si="4"/>
        <v>-27</v>
      </c>
      <c r="AO65" s="13" t="s">
        <v>29</v>
      </c>
      <c r="AP65" s="13">
        <f t="shared" si="15"/>
        <v>23.6415</v>
      </c>
    </row>
    <row r="66" s="2" customFormat="1" spans="1:42">
      <c r="A66" s="12">
        <v>44</v>
      </c>
      <c r="B66" s="12">
        <v>737</v>
      </c>
      <c r="C66" s="12" t="s">
        <v>99</v>
      </c>
      <c r="D66" s="12" t="s">
        <v>38</v>
      </c>
      <c r="E66" s="13">
        <v>45</v>
      </c>
      <c r="F66" s="13">
        <f>VLOOKUP(B66,[1]任务明细复制表!$B:$P,15,0)</f>
        <v>31</v>
      </c>
      <c r="G66" s="13">
        <f>VLOOKUP(B66,[1]任务明细复制表!$B:$Q,16,0)</f>
        <v>490</v>
      </c>
      <c r="H66" s="13">
        <f>VLOOKUP(B66,[1]任务明细复制表!$B:$R,17,0)</f>
        <v>-14</v>
      </c>
      <c r="I66" s="13" t="str">
        <f>VLOOKUP(B66,[1]任务明细复制表!$B:$S,18,0)</f>
        <v>保底</v>
      </c>
      <c r="J66" s="13">
        <f>VLOOKUP(B66,[1]任务明细复制表!$B:$T,19,0)</f>
        <v>19.6</v>
      </c>
      <c r="K66" s="18">
        <v>11</v>
      </c>
      <c r="L66" s="19">
        <f>VLOOKUP(B66,维生素透视复制表!A:C,3,FALSE)</f>
        <v>16</v>
      </c>
      <c r="M66" s="19">
        <f>VLOOKUP(B66,维生素透视复制表!A:D,4,FALSE)</f>
        <v>1344.04</v>
      </c>
      <c r="N66" s="19">
        <f t="shared" si="0"/>
        <v>5</v>
      </c>
      <c r="O66" s="19" t="s">
        <v>28</v>
      </c>
      <c r="P66" s="20">
        <f>M66*0.06</f>
        <v>80.6424</v>
      </c>
      <c r="Q66" s="30">
        <v>19</v>
      </c>
      <c r="R66" s="13">
        <f>VLOOKUP(B66,心脑血管透视复制图!A:C,3,FALSE)</f>
        <v>12</v>
      </c>
      <c r="S66" s="13">
        <f>VLOOKUP(B66,心脑血管透视复制图!A:D,4,FALSE)</f>
        <v>403.79</v>
      </c>
      <c r="T66" s="13">
        <f t="shared" si="1"/>
        <v>-7</v>
      </c>
      <c r="U66" s="13" t="s">
        <v>29</v>
      </c>
      <c r="V66" s="31">
        <f t="shared" si="16"/>
        <v>16.1516</v>
      </c>
      <c r="W66" s="30">
        <v>114</v>
      </c>
      <c r="X66" s="32">
        <f>VLOOKUP(B66,呼吸类透视复制表!A:C,3,FALSE)</f>
        <v>73</v>
      </c>
      <c r="Y66" s="32">
        <f>VLOOKUP(B66,呼吸类透视复制表!A:D,4,FALSE)</f>
        <v>1688.49</v>
      </c>
      <c r="Z66" s="32">
        <f t="shared" si="2"/>
        <v>-41</v>
      </c>
      <c r="AA66" s="32" t="s">
        <v>29</v>
      </c>
      <c r="AB66" s="35">
        <f t="shared" si="17"/>
        <v>84.4245</v>
      </c>
      <c r="AC66" s="30">
        <v>6</v>
      </c>
      <c r="AD66" s="32">
        <v>0</v>
      </c>
      <c r="AE66" s="32">
        <v>0</v>
      </c>
      <c r="AF66" s="32">
        <f>VLOOKUP(B66,'妇女系列（妇宝）'!A:C,3,FALSE)</f>
        <v>2</v>
      </c>
      <c r="AG66" s="32">
        <f>VLOOKUP(B66,'妇女系列（妇宝）'!A:D,4,FALSE)</f>
        <v>44.1</v>
      </c>
      <c r="AH66" s="32">
        <f t="shared" si="3"/>
        <v>-4</v>
      </c>
      <c r="AI66" s="32" t="s">
        <v>29</v>
      </c>
      <c r="AJ66" s="38">
        <f t="shared" si="14"/>
        <v>0</v>
      </c>
      <c r="AK66" s="32">
        <v>50</v>
      </c>
      <c r="AL66" s="13">
        <f>VLOOKUP(B66,藏药系列!A:C,3,FALSE)</f>
        <v>22</v>
      </c>
      <c r="AM66" s="13">
        <f>VLOOKUP(B66,藏药系列!A:D,4,FALSE)</f>
        <v>761</v>
      </c>
      <c r="AN66" s="13">
        <f t="shared" si="4"/>
        <v>-28</v>
      </c>
      <c r="AO66" s="13" t="s">
        <v>29</v>
      </c>
      <c r="AP66" s="13">
        <f t="shared" si="15"/>
        <v>114.15</v>
      </c>
    </row>
    <row r="67" s="2" customFormat="1" spans="1:42">
      <c r="A67" s="12">
        <v>75</v>
      </c>
      <c r="B67" s="12">
        <v>349</v>
      </c>
      <c r="C67" s="12" t="s">
        <v>100</v>
      </c>
      <c r="D67" s="12" t="s">
        <v>69</v>
      </c>
      <c r="E67" s="13">
        <v>66</v>
      </c>
      <c r="F67" s="13">
        <f>VLOOKUP(B67,[1]任务明细复制表!$B:$P,15,0)</f>
        <v>36</v>
      </c>
      <c r="G67" s="13">
        <f>VLOOKUP(B67,[1]任务明细复制表!$B:$Q,16,0)</f>
        <v>673</v>
      </c>
      <c r="H67" s="13">
        <f>VLOOKUP(B67,[1]任务明细复制表!$B:$R,17,0)</f>
        <v>-30</v>
      </c>
      <c r="I67" s="13" t="str">
        <f>VLOOKUP(B67,[1]任务明细复制表!$B:$S,18,0)</f>
        <v>保底</v>
      </c>
      <c r="J67" s="13">
        <f>VLOOKUP(B67,[1]任务明细复制表!$B:$T,19,0)</f>
        <v>26.92</v>
      </c>
      <c r="K67" s="18">
        <v>8</v>
      </c>
      <c r="L67" s="19">
        <f>VLOOKUP(B67,维生素透视复制表!A:C,3,FALSE)</f>
        <v>7</v>
      </c>
      <c r="M67" s="19">
        <f>VLOOKUP(B67,维生素透视复制表!A:D,4,FALSE)</f>
        <v>672.01</v>
      </c>
      <c r="N67" s="19">
        <f t="shared" ref="N67:N115" si="18">L67-K67</f>
        <v>-1</v>
      </c>
      <c r="O67" s="19" t="s">
        <v>29</v>
      </c>
      <c r="P67" s="20">
        <f>M67*0.04</f>
        <v>26.8804</v>
      </c>
      <c r="Q67" s="30">
        <v>14</v>
      </c>
      <c r="R67" s="13">
        <f>VLOOKUP(B67,心脑血管透视复制图!A:C,3,FALSE)</f>
        <v>7</v>
      </c>
      <c r="S67" s="13">
        <f>VLOOKUP(B67,心脑血管透视复制图!A:D,4,FALSE)</f>
        <v>386.7</v>
      </c>
      <c r="T67" s="13">
        <f t="shared" ref="T67:T115" si="19">R67-Q67</f>
        <v>-7</v>
      </c>
      <c r="U67" s="13" t="s">
        <v>29</v>
      </c>
      <c r="V67" s="31">
        <f t="shared" si="16"/>
        <v>15.468</v>
      </c>
      <c r="W67" s="30">
        <v>131</v>
      </c>
      <c r="X67" s="32">
        <f>VLOOKUP(B67,呼吸类透视复制表!A:C,3,FALSE)</f>
        <v>97</v>
      </c>
      <c r="Y67" s="32">
        <f>VLOOKUP(B67,呼吸类透视复制表!A:D,4,FALSE)</f>
        <v>2334.67</v>
      </c>
      <c r="Z67" s="32">
        <f t="shared" ref="Z67:Z115" si="20">X67-W67</f>
        <v>-34</v>
      </c>
      <c r="AA67" s="32" t="s">
        <v>29</v>
      </c>
      <c r="AB67" s="35">
        <f t="shared" si="17"/>
        <v>116.7335</v>
      </c>
      <c r="AC67" s="30">
        <v>5</v>
      </c>
      <c r="AD67" s="32">
        <f>VLOOKUP(B67,'妇女（另外一个）'!A:C,3,FALSE)</f>
        <v>1</v>
      </c>
      <c r="AE67" s="32">
        <f>VLOOKUP(B67,'妇女（另外一个）'!A:D,4,FALSE)</f>
        <v>44</v>
      </c>
      <c r="AF67" s="32">
        <v>0</v>
      </c>
      <c r="AG67" s="32">
        <v>0</v>
      </c>
      <c r="AH67" s="32">
        <f t="shared" ref="AH67:AH115" si="21">AD67+AF67-AC67</f>
        <v>-4</v>
      </c>
      <c r="AI67" s="32" t="s">
        <v>29</v>
      </c>
      <c r="AJ67" s="38">
        <f t="shared" si="14"/>
        <v>2.2</v>
      </c>
      <c r="AK67" s="32">
        <v>40</v>
      </c>
      <c r="AL67" s="13">
        <f>VLOOKUP(B67,藏药系列!A:C,3,FALSE)</f>
        <v>11</v>
      </c>
      <c r="AM67" s="13">
        <f>VLOOKUP(B67,藏药系列!A:D,4,FALSE)</f>
        <v>389</v>
      </c>
      <c r="AN67" s="13">
        <f t="shared" ref="AN67:AN115" si="22">AL67-AK67</f>
        <v>-29</v>
      </c>
      <c r="AO67" s="13" t="s">
        <v>29</v>
      </c>
      <c r="AP67" s="13">
        <f t="shared" si="15"/>
        <v>58.35</v>
      </c>
    </row>
    <row r="68" s="2" customFormat="1" spans="1:42">
      <c r="A68" s="12">
        <v>54</v>
      </c>
      <c r="B68" s="12">
        <v>399</v>
      </c>
      <c r="C68" s="12" t="s">
        <v>101</v>
      </c>
      <c r="D68" s="12" t="s">
        <v>38</v>
      </c>
      <c r="E68" s="13">
        <v>35</v>
      </c>
      <c r="F68" s="13">
        <f>VLOOKUP(B68,[1]任务明细复制表!$B:$P,15,0)</f>
        <v>25</v>
      </c>
      <c r="G68" s="13">
        <f>VLOOKUP(B68,[1]任务明细复制表!$B:$Q,16,0)</f>
        <v>446.7</v>
      </c>
      <c r="H68" s="13">
        <f>VLOOKUP(B68,[1]任务明细复制表!$B:$R,17,0)</f>
        <v>-10</v>
      </c>
      <c r="I68" s="13" t="str">
        <f>VLOOKUP(B68,[1]任务明细复制表!$B:$S,18,0)</f>
        <v>保底</v>
      </c>
      <c r="J68" s="13">
        <f>VLOOKUP(B68,[1]任务明细复制表!$B:$T,19,0)</f>
        <v>17.868</v>
      </c>
      <c r="K68" s="18">
        <v>8</v>
      </c>
      <c r="L68" s="19">
        <f>VLOOKUP(B68,维生素透视复制表!A:C,3,FALSE)</f>
        <v>10</v>
      </c>
      <c r="M68" s="19">
        <f>VLOOKUP(B68,维生素透视复制表!A:D,4,FALSE)</f>
        <v>840.03</v>
      </c>
      <c r="N68" s="19">
        <f t="shared" si="18"/>
        <v>2</v>
      </c>
      <c r="O68" s="19" t="s">
        <v>28</v>
      </c>
      <c r="P68" s="20">
        <f>M68*0.06</f>
        <v>50.4018</v>
      </c>
      <c r="Q68" s="30">
        <v>14</v>
      </c>
      <c r="R68" s="13">
        <f>VLOOKUP(B68,心脑血管透视复制图!A:C,3,FALSE)</f>
        <v>3</v>
      </c>
      <c r="S68" s="13">
        <f>VLOOKUP(B68,心脑血管透视复制图!A:D,4,FALSE)</f>
        <v>65.6</v>
      </c>
      <c r="T68" s="13">
        <f t="shared" si="19"/>
        <v>-11</v>
      </c>
      <c r="U68" s="13" t="s">
        <v>29</v>
      </c>
      <c r="V68" s="31">
        <f t="shared" si="16"/>
        <v>2.624</v>
      </c>
      <c r="W68" s="30">
        <v>155</v>
      </c>
      <c r="X68" s="32">
        <f>VLOOKUP(B68,呼吸类透视复制表!A:C,3,FALSE)</f>
        <v>83</v>
      </c>
      <c r="Y68" s="32">
        <f>VLOOKUP(B68,呼吸类透视复制表!A:D,4,FALSE)</f>
        <v>1945.01</v>
      </c>
      <c r="Z68" s="32">
        <f t="shared" si="20"/>
        <v>-72</v>
      </c>
      <c r="AA68" s="32" t="s">
        <v>29</v>
      </c>
      <c r="AB68" s="35">
        <f t="shared" si="17"/>
        <v>97.2505</v>
      </c>
      <c r="AC68" s="30">
        <v>5</v>
      </c>
      <c r="AD68" s="32">
        <v>0</v>
      </c>
      <c r="AE68" s="32">
        <v>0</v>
      </c>
      <c r="AF68" s="32">
        <v>0</v>
      </c>
      <c r="AG68" s="32">
        <v>0</v>
      </c>
      <c r="AH68" s="32">
        <f t="shared" si="21"/>
        <v>-5</v>
      </c>
      <c r="AI68" s="32" t="s">
        <v>29</v>
      </c>
      <c r="AJ68" s="38">
        <f t="shared" si="14"/>
        <v>0</v>
      </c>
      <c r="AK68" s="32">
        <v>40</v>
      </c>
      <c r="AL68" s="13">
        <f>VLOOKUP(B68,藏药系列!A:C,3,FALSE)</f>
        <v>46</v>
      </c>
      <c r="AM68" s="13">
        <f>VLOOKUP(B68,藏药系列!A:D,4,FALSE)</f>
        <v>2225</v>
      </c>
      <c r="AN68" s="13">
        <f t="shared" si="22"/>
        <v>6</v>
      </c>
      <c r="AO68" s="13" t="s">
        <v>28</v>
      </c>
      <c r="AP68" s="13">
        <f>AM68*0.25</f>
        <v>556.25</v>
      </c>
    </row>
    <row r="69" s="2" customFormat="1" spans="1:42">
      <c r="A69" s="12">
        <v>112</v>
      </c>
      <c r="B69" s="12">
        <v>54</v>
      </c>
      <c r="C69" s="12" t="s">
        <v>102</v>
      </c>
      <c r="D69" s="12" t="s">
        <v>36</v>
      </c>
      <c r="E69" s="13">
        <v>47</v>
      </c>
      <c r="F69" s="13">
        <f>VLOOKUP(B69,[1]任务明细复制表!$B:$P,15,0)</f>
        <v>49</v>
      </c>
      <c r="G69" s="13">
        <f>VLOOKUP(B69,[1]任务明细复制表!$B:$Q,16,0)</f>
        <v>528.8</v>
      </c>
      <c r="H69" s="13">
        <f>VLOOKUP(B69,[1]任务明细复制表!$B:$R,17,0)</f>
        <v>2</v>
      </c>
      <c r="I69" s="13" t="str">
        <f>VLOOKUP(B69,[1]任务明细复制表!$B:$S,18,0)</f>
        <v>奖励6%</v>
      </c>
      <c r="J69" s="13">
        <f>VLOOKUP(B69,[1]任务明细复制表!$B:$T,19,0)</f>
        <v>31.728</v>
      </c>
      <c r="K69" s="18">
        <v>8</v>
      </c>
      <c r="L69" s="19">
        <f>VLOOKUP(B69,维生素透视复制表!A:C,3,FALSE)</f>
        <v>4</v>
      </c>
      <c r="M69" s="19">
        <f>VLOOKUP(B69,维生素透视复制表!A:D,4,FALSE)</f>
        <v>336.02</v>
      </c>
      <c r="N69" s="19">
        <f t="shared" si="18"/>
        <v>-4</v>
      </c>
      <c r="O69" s="19" t="s">
        <v>29</v>
      </c>
      <c r="P69" s="20">
        <f>M69*0.04</f>
        <v>13.4408</v>
      </c>
      <c r="Q69" s="30">
        <v>14</v>
      </c>
      <c r="R69" s="13">
        <f>VLOOKUP(B69,心脑血管透视复制图!A:C,3,FALSE)</f>
        <v>4</v>
      </c>
      <c r="S69" s="13">
        <f>VLOOKUP(B69,心脑血管透视复制图!A:D,4,FALSE)</f>
        <v>150.8</v>
      </c>
      <c r="T69" s="13">
        <f t="shared" si="19"/>
        <v>-10</v>
      </c>
      <c r="U69" s="13" t="s">
        <v>29</v>
      </c>
      <c r="V69" s="31">
        <f t="shared" si="16"/>
        <v>6.032</v>
      </c>
      <c r="W69" s="30">
        <v>77</v>
      </c>
      <c r="X69" s="32">
        <f>VLOOKUP(B69,呼吸类透视复制表!A:C,3,FALSE)</f>
        <v>37</v>
      </c>
      <c r="Y69" s="32">
        <f>VLOOKUP(B69,呼吸类透视复制表!A:D,4,FALSE)</f>
        <v>918.37</v>
      </c>
      <c r="Z69" s="32">
        <f t="shared" si="20"/>
        <v>-40</v>
      </c>
      <c r="AA69" s="32" t="s">
        <v>29</v>
      </c>
      <c r="AB69" s="35">
        <f t="shared" si="17"/>
        <v>45.9185</v>
      </c>
      <c r="AC69" s="30">
        <v>5</v>
      </c>
      <c r="AD69" s="32">
        <v>0</v>
      </c>
      <c r="AE69" s="32">
        <v>0</v>
      </c>
      <c r="AF69" s="32">
        <v>0</v>
      </c>
      <c r="AG69" s="32">
        <v>0</v>
      </c>
      <c r="AH69" s="32">
        <f t="shared" si="21"/>
        <v>-5</v>
      </c>
      <c r="AI69" s="32" t="s">
        <v>29</v>
      </c>
      <c r="AJ69" s="38">
        <f t="shared" si="14"/>
        <v>0</v>
      </c>
      <c r="AK69" s="32">
        <v>40</v>
      </c>
      <c r="AL69" s="13">
        <f>VLOOKUP(B69,藏药系列!A:C,3,FALSE)</f>
        <v>34</v>
      </c>
      <c r="AM69" s="13">
        <f>VLOOKUP(B69,藏药系列!A:D,4,FALSE)</f>
        <v>1285</v>
      </c>
      <c r="AN69" s="13">
        <f t="shared" si="22"/>
        <v>-6</v>
      </c>
      <c r="AO69" s="13" t="s">
        <v>29</v>
      </c>
      <c r="AP69" s="13">
        <f t="shared" ref="AP69:AP94" si="23">AM69*0.15</f>
        <v>192.75</v>
      </c>
    </row>
    <row r="70" s="2" customFormat="1" spans="1:42">
      <c r="A70" s="12">
        <v>29</v>
      </c>
      <c r="B70" s="12">
        <v>339</v>
      </c>
      <c r="C70" s="12" t="s">
        <v>103</v>
      </c>
      <c r="D70" s="12" t="s">
        <v>33</v>
      </c>
      <c r="E70" s="13">
        <v>25</v>
      </c>
      <c r="F70" s="13">
        <f>VLOOKUP(B70,[1]任务明细复制表!$B:$P,15,0)</f>
        <v>11</v>
      </c>
      <c r="G70" s="13">
        <f>VLOOKUP(B70,[1]任务明细复制表!$B:$Q,16,0)</f>
        <v>74.96</v>
      </c>
      <c r="H70" s="13">
        <f>VLOOKUP(B70,[1]任务明细复制表!$B:$R,17,0)</f>
        <v>-14</v>
      </c>
      <c r="I70" s="13" t="str">
        <f>VLOOKUP(B70,[1]任务明细复制表!$B:$S,18,0)</f>
        <v>保底</v>
      </c>
      <c r="J70" s="13">
        <f>VLOOKUP(B70,[1]任务明细复制表!$B:$T,19,0)</f>
        <v>2.9984</v>
      </c>
      <c r="K70" s="18">
        <v>8</v>
      </c>
      <c r="L70" s="19">
        <f>VLOOKUP(B70,维生素透视复制表!A:C,3,FALSE)</f>
        <v>6</v>
      </c>
      <c r="M70" s="19">
        <f>VLOOKUP(B70,维生素透视复制表!A:D,4,FALSE)</f>
        <v>504</v>
      </c>
      <c r="N70" s="19">
        <f t="shared" si="18"/>
        <v>-2</v>
      </c>
      <c r="O70" s="19" t="s">
        <v>29</v>
      </c>
      <c r="P70" s="20">
        <f>M70*0.04</f>
        <v>20.16</v>
      </c>
      <c r="Q70" s="30">
        <v>12</v>
      </c>
      <c r="R70" s="13">
        <f>VLOOKUP(B70,心脑血管透视复制图!A:C,3,FALSE)</f>
        <v>28</v>
      </c>
      <c r="S70" s="13">
        <f>VLOOKUP(B70,心脑血管透视复制图!A:D,4,FALSE)</f>
        <v>1163.3</v>
      </c>
      <c r="T70" s="13">
        <f t="shared" si="19"/>
        <v>16</v>
      </c>
      <c r="U70" s="13" t="s">
        <v>28</v>
      </c>
      <c r="V70" s="31">
        <f>S70*0.06</f>
        <v>69.798</v>
      </c>
      <c r="W70" s="30">
        <v>55</v>
      </c>
      <c r="X70" s="32">
        <f>VLOOKUP(B70,呼吸类透视复制表!A:C,3,FALSE)</f>
        <v>50</v>
      </c>
      <c r="Y70" s="32">
        <f>VLOOKUP(B70,呼吸类透视复制表!A:D,4,FALSE)</f>
        <v>1112.36</v>
      </c>
      <c r="Z70" s="32">
        <f t="shared" si="20"/>
        <v>-5</v>
      </c>
      <c r="AA70" s="32" t="s">
        <v>29</v>
      </c>
      <c r="AB70" s="35">
        <f t="shared" si="17"/>
        <v>55.618</v>
      </c>
      <c r="AC70" s="30">
        <v>5</v>
      </c>
      <c r="AD70" s="32">
        <v>0</v>
      </c>
      <c r="AE70" s="32">
        <v>0</v>
      </c>
      <c r="AF70" s="32">
        <v>0</v>
      </c>
      <c r="AG70" s="32">
        <v>0</v>
      </c>
      <c r="AH70" s="32">
        <f t="shared" si="21"/>
        <v>-5</v>
      </c>
      <c r="AI70" s="32" t="s">
        <v>29</v>
      </c>
      <c r="AJ70" s="38">
        <f t="shared" si="14"/>
        <v>0</v>
      </c>
      <c r="AK70" s="32">
        <v>30</v>
      </c>
      <c r="AL70" s="13">
        <f>VLOOKUP(B70,藏药系列!A:C,3,FALSE)</f>
        <v>22</v>
      </c>
      <c r="AM70" s="13">
        <f>VLOOKUP(B70,藏药系列!A:D,4,FALSE)</f>
        <v>838.23</v>
      </c>
      <c r="AN70" s="13">
        <f t="shared" si="22"/>
        <v>-8</v>
      </c>
      <c r="AO70" s="13" t="s">
        <v>29</v>
      </c>
      <c r="AP70" s="13">
        <f t="shared" si="23"/>
        <v>125.7345</v>
      </c>
    </row>
    <row r="71" s="2" customFormat="1" spans="1:42">
      <c r="A71" s="12">
        <v>100</v>
      </c>
      <c r="B71" s="12">
        <v>101453</v>
      </c>
      <c r="C71" s="12" t="s">
        <v>104</v>
      </c>
      <c r="D71" s="12" t="s">
        <v>36</v>
      </c>
      <c r="E71" s="13">
        <v>35</v>
      </c>
      <c r="F71" s="13">
        <f>VLOOKUP(B71,[1]任务明细复制表!$B:$P,15,0)</f>
        <v>35</v>
      </c>
      <c r="G71" s="13">
        <f>VLOOKUP(B71,[1]任务明细复制表!$B:$Q,16,0)</f>
        <v>529.89</v>
      </c>
      <c r="H71" s="13">
        <f>VLOOKUP(B71,[1]任务明细复制表!$B:$R,17,0)</f>
        <v>0</v>
      </c>
      <c r="I71" s="13" t="str">
        <f>VLOOKUP(B71,[1]任务明细复制表!$B:$S,18,0)</f>
        <v>奖励6%</v>
      </c>
      <c r="J71" s="13">
        <f>VLOOKUP(B71,[1]任务明细复制表!$B:$T,19,0)</f>
        <v>31.7934</v>
      </c>
      <c r="K71" s="18">
        <v>8</v>
      </c>
      <c r="L71" s="19">
        <f>VLOOKUP(B71,维生素透视复制表!A:C,3,FALSE)</f>
        <v>8</v>
      </c>
      <c r="M71" s="19">
        <f>VLOOKUP(B71,维生素透视复制表!A:D,4,FALSE)</f>
        <v>672.02</v>
      </c>
      <c r="N71" s="19">
        <f t="shared" si="18"/>
        <v>0</v>
      </c>
      <c r="O71" s="19" t="s">
        <v>28</v>
      </c>
      <c r="P71" s="20">
        <f>M71*0.06</f>
        <v>40.3212</v>
      </c>
      <c r="Q71" s="30">
        <v>14</v>
      </c>
      <c r="R71" s="13">
        <f>VLOOKUP(B71,心脑血管透视复制图!A:C,3,FALSE)</f>
        <v>2</v>
      </c>
      <c r="S71" s="13">
        <f>VLOOKUP(B71,心脑血管透视复制图!A:D,4,FALSE)</f>
        <v>79.8</v>
      </c>
      <c r="T71" s="13">
        <f t="shared" si="19"/>
        <v>-12</v>
      </c>
      <c r="U71" s="13" t="s">
        <v>29</v>
      </c>
      <c r="V71" s="31">
        <f>S71*0.04</f>
        <v>3.192</v>
      </c>
      <c r="W71" s="30">
        <v>86</v>
      </c>
      <c r="X71" s="32">
        <f>VLOOKUP(B71,呼吸类透视复制表!A:C,3,FALSE)</f>
        <v>86</v>
      </c>
      <c r="Y71" s="32">
        <f>VLOOKUP(B71,呼吸类透视复制表!A:D,4,FALSE)</f>
        <v>2002.01</v>
      </c>
      <c r="Z71" s="32">
        <f t="shared" si="20"/>
        <v>0</v>
      </c>
      <c r="AA71" s="32" t="s">
        <v>28</v>
      </c>
      <c r="AB71" s="35">
        <f>Y71*0.07</f>
        <v>140.1407</v>
      </c>
      <c r="AC71" s="30">
        <v>5</v>
      </c>
      <c r="AD71" s="32">
        <v>0</v>
      </c>
      <c r="AE71" s="32">
        <v>0</v>
      </c>
      <c r="AF71" s="32">
        <v>0</v>
      </c>
      <c r="AG71" s="32">
        <v>0</v>
      </c>
      <c r="AH71" s="32">
        <f t="shared" si="21"/>
        <v>-5</v>
      </c>
      <c r="AI71" s="32" t="s">
        <v>29</v>
      </c>
      <c r="AJ71" s="38">
        <f t="shared" si="14"/>
        <v>0</v>
      </c>
      <c r="AK71" s="32">
        <v>40</v>
      </c>
      <c r="AL71" s="13">
        <f>VLOOKUP(B71,藏药系列!A:C,3,FALSE)</f>
        <v>27</v>
      </c>
      <c r="AM71" s="13">
        <f>VLOOKUP(B71,藏药系列!A:D,4,FALSE)</f>
        <v>817</v>
      </c>
      <c r="AN71" s="13">
        <f t="shared" si="22"/>
        <v>-13</v>
      </c>
      <c r="AO71" s="13" t="s">
        <v>29</v>
      </c>
      <c r="AP71" s="13">
        <f t="shared" si="23"/>
        <v>122.55</v>
      </c>
    </row>
    <row r="72" s="2" customFormat="1" spans="1:42">
      <c r="A72" s="12">
        <v>108</v>
      </c>
      <c r="B72" s="12">
        <v>367</v>
      </c>
      <c r="C72" s="12" t="s">
        <v>105</v>
      </c>
      <c r="D72" s="12" t="s">
        <v>36</v>
      </c>
      <c r="E72" s="13">
        <v>53</v>
      </c>
      <c r="F72" s="13">
        <f>VLOOKUP(B72,[1]任务明细复制表!$B:$P,15,0)</f>
        <v>41</v>
      </c>
      <c r="G72" s="13">
        <f>VLOOKUP(B72,[1]任务明细复制表!$B:$Q,16,0)</f>
        <v>418.95</v>
      </c>
      <c r="H72" s="13">
        <f>VLOOKUP(B72,[1]任务明细复制表!$B:$R,17,0)</f>
        <v>-12</v>
      </c>
      <c r="I72" s="13" t="str">
        <f>VLOOKUP(B72,[1]任务明细复制表!$B:$S,18,0)</f>
        <v>保底</v>
      </c>
      <c r="J72" s="13">
        <f>VLOOKUP(B72,[1]任务明细复制表!$B:$T,19,0)</f>
        <v>16.758</v>
      </c>
      <c r="K72" s="18">
        <v>8</v>
      </c>
      <c r="L72" s="19">
        <f>VLOOKUP(B72,维生素透视复制表!A:C,3,FALSE)</f>
        <v>11</v>
      </c>
      <c r="M72" s="19">
        <f>VLOOKUP(B72,维生素透视复制表!A:D,4,FALSE)</f>
        <v>1008.03</v>
      </c>
      <c r="N72" s="19">
        <f t="shared" si="18"/>
        <v>3</v>
      </c>
      <c r="O72" s="19" t="s">
        <v>28</v>
      </c>
      <c r="P72" s="20">
        <f>M72*0.06</f>
        <v>60.4818</v>
      </c>
      <c r="Q72" s="30">
        <v>14</v>
      </c>
      <c r="R72" s="13">
        <v>0</v>
      </c>
      <c r="S72" s="13">
        <v>0</v>
      </c>
      <c r="T72" s="13">
        <f t="shared" si="19"/>
        <v>-14</v>
      </c>
      <c r="U72" s="13" t="s">
        <v>29</v>
      </c>
      <c r="V72" s="31">
        <f>S72*0.04</f>
        <v>0</v>
      </c>
      <c r="W72" s="30">
        <v>122</v>
      </c>
      <c r="X72" s="32">
        <f>VLOOKUP(B72,呼吸类透视复制表!A:C,3,FALSE)</f>
        <v>57</v>
      </c>
      <c r="Y72" s="32">
        <f>VLOOKUP(B72,呼吸类透视复制表!A:D,4,FALSE)</f>
        <v>1312.86</v>
      </c>
      <c r="Z72" s="32">
        <f t="shared" si="20"/>
        <v>-65</v>
      </c>
      <c r="AA72" s="32" t="s">
        <v>29</v>
      </c>
      <c r="AB72" s="35">
        <f>Y72*0.05</f>
        <v>65.643</v>
      </c>
      <c r="AC72" s="30">
        <v>5</v>
      </c>
      <c r="AD72" s="32">
        <v>0</v>
      </c>
      <c r="AE72" s="32">
        <v>0</v>
      </c>
      <c r="AF72" s="32">
        <v>0</v>
      </c>
      <c r="AG72" s="32">
        <v>0</v>
      </c>
      <c r="AH72" s="32">
        <f t="shared" si="21"/>
        <v>-5</v>
      </c>
      <c r="AI72" s="32" t="s">
        <v>29</v>
      </c>
      <c r="AJ72" s="38">
        <f t="shared" si="14"/>
        <v>0</v>
      </c>
      <c r="AK72" s="32">
        <v>40</v>
      </c>
      <c r="AL72" s="13">
        <f>VLOOKUP(B72,藏药系列!A:C,3,FALSE)</f>
        <v>26</v>
      </c>
      <c r="AM72" s="13">
        <f>VLOOKUP(B72,藏药系列!A:D,4,FALSE)</f>
        <v>1207</v>
      </c>
      <c r="AN72" s="13">
        <f t="shared" si="22"/>
        <v>-14</v>
      </c>
      <c r="AO72" s="13" t="s">
        <v>29</v>
      </c>
      <c r="AP72" s="13">
        <f t="shared" si="23"/>
        <v>181.05</v>
      </c>
    </row>
    <row r="73" s="2" customFormat="1" spans="1:42">
      <c r="A73" s="12">
        <v>106</v>
      </c>
      <c r="B73" s="12">
        <v>704</v>
      </c>
      <c r="C73" s="12" t="s">
        <v>106</v>
      </c>
      <c r="D73" s="12" t="s">
        <v>36</v>
      </c>
      <c r="E73" s="13">
        <v>25</v>
      </c>
      <c r="F73" s="13">
        <f>VLOOKUP(B73,[1]任务明细复制表!$B:$P,15,0)</f>
        <v>19</v>
      </c>
      <c r="G73" s="13">
        <f>VLOOKUP(B73,[1]任务明细复制表!$B:$Q,16,0)</f>
        <v>281.8</v>
      </c>
      <c r="H73" s="13">
        <f>VLOOKUP(B73,[1]任务明细复制表!$B:$R,17,0)</f>
        <v>-6</v>
      </c>
      <c r="I73" s="13" t="str">
        <f>VLOOKUP(B73,[1]任务明细复制表!$B:$S,18,0)</f>
        <v>保底</v>
      </c>
      <c r="J73" s="13">
        <f>VLOOKUP(B73,[1]任务明细复制表!$B:$T,19,0)</f>
        <v>11.272</v>
      </c>
      <c r="K73" s="18">
        <v>8</v>
      </c>
      <c r="L73" s="19">
        <v>0</v>
      </c>
      <c r="M73" s="19">
        <v>0</v>
      </c>
      <c r="N73" s="19">
        <f t="shared" si="18"/>
        <v>-8</v>
      </c>
      <c r="O73" s="19" t="s">
        <v>29</v>
      </c>
      <c r="P73" s="20">
        <f>M73*0.04</f>
        <v>0</v>
      </c>
      <c r="Q73" s="30">
        <v>12</v>
      </c>
      <c r="R73" s="13">
        <v>0</v>
      </c>
      <c r="S73" s="13">
        <v>0</v>
      </c>
      <c r="T73" s="13">
        <f t="shared" si="19"/>
        <v>-12</v>
      </c>
      <c r="U73" s="13" t="s">
        <v>29</v>
      </c>
      <c r="V73" s="31">
        <f>S73*0.04</f>
        <v>0</v>
      </c>
      <c r="W73" s="30">
        <v>52</v>
      </c>
      <c r="X73" s="32">
        <f>VLOOKUP(B73,呼吸类透视复制表!A:C,3,FALSE)</f>
        <v>44</v>
      </c>
      <c r="Y73" s="32">
        <f>VLOOKUP(B73,呼吸类透视复制表!A:D,4,FALSE)</f>
        <v>941.39</v>
      </c>
      <c r="Z73" s="32">
        <f t="shared" si="20"/>
        <v>-8</v>
      </c>
      <c r="AA73" s="32" t="s">
        <v>29</v>
      </c>
      <c r="AB73" s="35">
        <f>Y73*0.05</f>
        <v>47.0695</v>
      </c>
      <c r="AC73" s="30">
        <v>5</v>
      </c>
      <c r="AD73" s="32">
        <v>0</v>
      </c>
      <c r="AE73" s="32">
        <v>0</v>
      </c>
      <c r="AF73" s="32">
        <v>0</v>
      </c>
      <c r="AG73" s="32">
        <v>0</v>
      </c>
      <c r="AH73" s="32">
        <f t="shared" si="21"/>
        <v>-5</v>
      </c>
      <c r="AI73" s="32" t="s">
        <v>29</v>
      </c>
      <c r="AJ73" s="38">
        <f t="shared" si="14"/>
        <v>0</v>
      </c>
      <c r="AK73" s="32">
        <v>30</v>
      </c>
      <c r="AL73" s="13">
        <f>VLOOKUP(B73,藏药系列!A:C,3,FALSE)</f>
        <v>14</v>
      </c>
      <c r="AM73" s="13">
        <f>VLOOKUP(B73,藏药系列!A:D,4,FALSE)</f>
        <v>462</v>
      </c>
      <c r="AN73" s="13">
        <f t="shared" si="22"/>
        <v>-16</v>
      </c>
      <c r="AO73" s="13" t="s">
        <v>29</v>
      </c>
      <c r="AP73" s="13">
        <f t="shared" si="23"/>
        <v>69.3</v>
      </c>
    </row>
    <row r="74" s="2" customFormat="1" spans="1:42">
      <c r="A74" s="12">
        <v>59</v>
      </c>
      <c r="B74" s="12">
        <v>102479</v>
      </c>
      <c r="C74" s="12" t="s">
        <v>107</v>
      </c>
      <c r="D74" s="12" t="s">
        <v>69</v>
      </c>
      <c r="E74" s="13">
        <v>35</v>
      </c>
      <c r="F74" s="13">
        <f>VLOOKUP(B74,[1]任务明细复制表!$B:$P,15,0)</f>
        <v>37</v>
      </c>
      <c r="G74" s="13">
        <f>VLOOKUP(B74,[1]任务明细复制表!$B:$Q,16,0)</f>
        <v>529.69</v>
      </c>
      <c r="H74" s="13">
        <f>VLOOKUP(B74,[1]任务明细复制表!$B:$R,17,0)</f>
        <v>2</v>
      </c>
      <c r="I74" s="13" t="str">
        <f>VLOOKUP(B74,[1]任务明细复制表!$B:$S,18,0)</f>
        <v>奖励6%</v>
      </c>
      <c r="J74" s="13">
        <f>VLOOKUP(B74,[1]任务明细复制表!$B:$T,19,0)</f>
        <v>31.7814</v>
      </c>
      <c r="K74" s="18">
        <v>8</v>
      </c>
      <c r="L74" s="19">
        <f>VLOOKUP(B74,维生素透视复制表!A:C,3,FALSE)</f>
        <v>8</v>
      </c>
      <c r="M74" s="19">
        <f>VLOOKUP(B74,维生素透视复制表!A:D,4,FALSE)</f>
        <v>672.02</v>
      </c>
      <c r="N74" s="19">
        <f t="shared" si="18"/>
        <v>0</v>
      </c>
      <c r="O74" s="19" t="s">
        <v>28</v>
      </c>
      <c r="P74" s="20">
        <f>M74*0.06</f>
        <v>40.3212</v>
      </c>
      <c r="Q74" s="30">
        <v>12</v>
      </c>
      <c r="R74" s="13">
        <f>VLOOKUP(B74,心脑血管透视复制图!A:C,3,FALSE)</f>
        <v>1</v>
      </c>
      <c r="S74" s="13">
        <f>VLOOKUP(B74,心脑血管透视复制图!A:D,4,FALSE)</f>
        <v>32.8</v>
      </c>
      <c r="T74" s="13">
        <f t="shared" si="19"/>
        <v>-11</v>
      </c>
      <c r="U74" s="13" t="s">
        <v>29</v>
      </c>
      <c r="V74" s="31">
        <f>S74*0.04</f>
        <v>1.312</v>
      </c>
      <c r="W74" s="30">
        <v>72</v>
      </c>
      <c r="X74" s="32">
        <f>VLOOKUP(B74,呼吸类透视复制表!A:C,3,FALSE)</f>
        <v>96</v>
      </c>
      <c r="Y74" s="32">
        <f>VLOOKUP(B74,呼吸类透视复制表!A:D,4,FALSE)</f>
        <v>2028.84</v>
      </c>
      <c r="Z74" s="32">
        <f t="shared" si="20"/>
        <v>24</v>
      </c>
      <c r="AA74" s="32" t="s">
        <v>28</v>
      </c>
      <c r="AB74" s="35">
        <f>Y74*0.07</f>
        <v>142.0188</v>
      </c>
      <c r="AC74" s="30">
        <v>5</v>
      </c>
      <c r="AD74" s="32">
        <v>0</v>
      </c>
      <c r="AE74" s="32">
        <v>0</v>
      </c>
      <c r="AF74" s="32">
        <v>0</v>
      </c>
      <c r="AG74" s="32">
        <v>0</v>
      </c>
      <c r="AH74" s="32">
        <f t="shared" si="21"/>
        <v>-5</v>
      </c>
      <c r="AI74" s="32" t="s">
        <v>29</v>
      </c>
      <c r="AJ74" s="38">
        <f t="shared" si="14"/>
        <v>0</v>
      </c>
      <c r="AK74" s="32">
        <v>30</v>
      </c>
      <c r="AL74" s="13">
        <f>VLOOKUP(B74,藏药系列!A:C,3,FALSE)</f>
        <v>12</v>
      </c>
      <c r="AM74" s="13">
        <f>VLOOKUP(B74,藏药系列!A:D,4,FALSE)</f>
        <v>384</v>
      </c>
      <c r="AN74" s="13">
        <f t="shared" si="22"/>
        <v>-18</v>
      </c>
      <c r="AO74" s="13" t="s">
        <v>29</v>
      </c>
      <c r="AP74" s="13">
        <f t="shared" si="23"/>
        <v>57.6</v>
      </c>
    </row>
    <row r="75" s="2" customFormat="1" spans="1:42">
      <c r="A75" s="12">
        <v>6</v>
      </c>
      <c r="B75" s="12">
        <v>105267</v>
      </c>
      <c r="C75" s="12" t="s">
        <v>108</v>
      </c>
      <c r="D75" s="12" t="s">
        <v>33</v>
      </c>
      <c r="E75" s="13">
        <v>26</v>
      </c>
      <c r="F75" s="13">
        <f>VLOOKUP(B75,[1]任务明细复制表!$B:$P,15,0)</f>
        <v>24</v>
      </c>
      <c r="G75" s="13">
        <f>VLOOKUP(B75,[1]任务明细复制表!$B:$Q,16,0)</f>
        <v>422.65</v>
      </c>
      <c r="H75" s="13">
        <f>VLOOKUP(B75,[1]任务明细复制表!$B:$R,17,0)</f>
        <v>-2</v>
      </c>
      <c r="I75" s="13" t="str">
        <f>VLOOKUP(B75,[1]任务明细复制表!$B:$S,18,0)</f>
        <v>保底</v>
      </c>
      <c r="J75" s="13">
        <f>VLOOKUP(B75,[1]任务明细复制表!$B:$T,19,0)</f>
        <v>16.906</v>
      </c>
      <c r="K75" s="18">
        <v>8</v>
      </c>
      <c r="L75" s="19">
        <f>VLOOKUP(B75,维生素透视复制表!A:C,3,FALSE)</f>
        <v>12</v>
      </c>
      <c r="M75" s="19">
        <f>VLOOKUP(B75,维生素透视复制表!A:D,4,FALSE)</f>
        <v>1008.03</v>
      </c>
      <c r="N75" s="19">
        <f t="shared" si="18"/>
        <v>4</v>
      </c>
      <c r="O75" s="19" t="s">
        <v>28</v>
      </c>
      <c r="P75" s="20">
        <f>M75*0.06</f>
        <v>60.4818</v>
      </c>
      <c r="Q75" s="30">
        <v>12</v>
      </c>
      <c r="R75" s="13">
        <f>VLOOKUP(B75,心脑血管透视复制图!A:C,3,FALSE)</f>
        <v>36</v>
      </c>
      <c r="S75" s="13">
        <f>VLOOKUP(B75,心脑血管透视复制图!A:D,4,FALSE)</f>
        <v>1167.1</v>
      </c>
      <c r="T75" s="13">
        <f t="shared" si="19"/>
        <v>24</v>
      </c>
      <c r="U75" s="13" t="s">
        <v>28</v>
      </c>
      <c r="V75" s="31">
        <f>S75*0.06</f>
        <v>70.026</v>
      </c>
      <c r="W75" s="30">
        <v>69</v>
      </c>
      <c r="X75" s="32">
        <f>VLOOKUP(B75,呼吸类透视复制表!A:C,3,FALSE)</f>
        <v>91</v>
      </c>
      <c r="Y75" s="32">
        <f>VLOOKUP(B75,呼吸类透视复制表!A:D,4,FALSE)</f>
        <v>2064.84</v>
      </c>
      <c r="Z75" s="32">
        <f t="shared" si="20"/>
        <v>22</v>
      </c>
      <c r="AA75" s="32" t="s">
        <v>28</v>
      </c>
      <c r="AB75" s="35">
        <f>Y75*0.07</f>
        <v>144.5388</v>
      </c>
      <c r="AC75" s="30">
        <v>5</v>
      </c>
      <c r="AD75" s="32">
        <v>0</v>
      </c>
      <c r="AE75" s="32">
        <v>0</v>
      </c>
      <c r="AF75" s="32">
        <v>0</v>
      </c>
      <c r="AG75" s="32">
        <v>0</v>
      </c>
      <c r="AH75" s="32">
        <f t="shared" si="21"/>
        <v>-5</v>
      </c>
      <c r="AI75" s="32" t="s">
        <v>29</v>
      </c>
      <c r="AJ75" s="38">
        <f t="shared" ref="AJ75:AJ115" si="24">AE75*0.05</f>
        <v>0</v>
      </c>
      <c r="AK75" s="32">
        <v>30</v>
      </c>
      <c r="AL75" s="13">
        <f>VLOOKUP(B75,藏药系列!A:C,3,FALSE)</f>
        <v>10</v>
      </c>
      <c r="AM75" s="13">
        <f>VLOOKUP(B75,藏药系列!A:D,4,FALSE)</f>
        <v>321</v>
      </c>
      <c r="AN75" s="13">
        <f t="shared" si="22"/>
        <v>-20</v>
      </c>
      <c r="AO75" s="13" t="s">
        <v>29</v>
      </c>
      <c r="AP75" s="13">
        <f t="shared" si="23"/>
        <v>48.15</v>
      </c>
    </row>
    <row r="76" s="2" customFormat="1" spans="1:42">
      <c r="A76" s="12">
        <v>15</v>
      </c>
      <c r="B76" s="12">
        <v>727</v>
      </c>
      <c r="C76" s="12" t="s">
        <v>109</v>
      </c>
      <c r="D76" s="12" t="s">
        <v>33</v>
      </c>
      <c r="E76" s="13">
        <v>25</v>
      </c>
      <c r="F76" s="13">
        <f>VLOOKUP(B76,[1]任务明细复制表!$B:$P,15,0)</f>
        <v>25</v>
      </c>
      <c r="G76" s="13">
        <f>VLOOKUP(B76,[1]任务明细复制表!$B:$Q,16,0)</f>
        <v>434.01</v>
      </c>
      <c r="H76" s="13">
        <f>VLOOKUP(B76,[1]任务明细复制表!$B:$R,17,0)</f>
        <v>0</v>
      </c>
      <c r="I76" s="13" t="str">
        <f>VLOOKUP(B76,[1]任务明细复制表!$B:$S,18,0)</f>
        <v>奖励6%</v>
      </c>
      <c r="J76" s="13">
        <f>VLOOKUP(B76,[1]任务明细复制表!$B:$T,19,0)</f>
        <v>26.0406</v>
      </c>
      <c r="K76" s="18">
        <v>8</v>
      </c>
      <c r="L76" s="19">
        <f>VLOOKUP(B76,维生素透视复制表!A:C,3,FALSE)</f>
        <v>6</v>
      </c>
      <c r="M76" s="19">
        <f>VLOOKUP(B76,维生素透视复制表!A:D,4,FALSE)</f>
        <v>503.96</v>
      </c>
      <c r="N76" s="19">
        <f t="shared" si="18"/>
        <v>-2</v>
      </c>
      <c r="O76" s="19" t="s">
        <v>29</v>
      </c>
      <c r="P76" s="20">
        <f>M76*0.04</f>
        <v>20.1584</v>
      </c>
      <c r="Q76" s="30">
        <v>12</v>
      </c>
      <c r="R76" s="13">
        <f>VLOOKUP(B76,心脑血管透视复制图!A:C,3,FALSE)</f>
        <v>2</v>
      </c>
      <c r="S76" s="13">
        <f>VLOOKUP(B76,心脑血管透视复制图!A:D,4,FALSE)</f>
        <v>79.8</v>
      </c>
      <c r="T76" s="13">
        <f t="shared" si="19"/>
        <v>-10</v>
      </c>
      <c r="U76" s="13" t="s">
        <v>29</v>
      </c>
      <c r="V76" s="31">
        <f>S76*0.04</f>
        <v>3.192</v>
      </c>
      <c r="W76" s="30">
        <v>87</v>
      </c>
      <c r="X76" s="32">
        <f>VLOOKUP(B76,呼吸类透视复制表!A:C,3,FALSE)</f>
        <v>66</v>
      </c>
      <c r="Y76" s="32">
        <f>VLOOKUP(B76,呼吸类透视复制表!A:D,4,FALSE)</f>
        <v>1556.39</v>
      </c>
      <c r="Z76" s="32">
        <f t="shared" si="20"/>
        <v>-21</v>
      </c>
      <c r="AA76" s="32" t="s">
        <v>29</v>
      </c>
      <c r="AB76" s="35">
        <f>Y76*0.05</f>
        <v>77.8195</v>
      </c>
      <c r="AC76" s="30">
        <v>5</v>
      </c>
      <c r="AD76" s="32">
        <v>0</v>
      </c>
      <c r="AE76" s="32">
        <v>0</v>
      </c>
      <c r="AF76" s="32">
        <v>0</v>
      </c>
      <c r="AG76" s="32">
        <v>0</v>
      </c>
      <c r="AH76" s="32">
        <f t="shared" si="21"/>
        <v>-5</v>
      </c>
      <c r="AI76" s="32" t="s">
        <v>29</v>
      </c>
      <c r="AJ76" s="38">
        <f t="shared" si="24"/>
        <v>0</v>
      </c>
      <c r="AK76" s="32">
        <v>30</v>
      </c>
      <c r="AL76" s="13">
        <f>VLOOKUP(B76,藏药系列!A:C,3,FALSE)</f>
        <v>10</v>
      </c>
      <c r="AM76" s="13">
        <f>VLOOKUP(B76,藏药系列!A:D,4,FALSE)</f>
        <v>420</v>
      </c>
      <c r="AN76" s="13">
        <f t="shared" si="22"/>
        <v>-20</v>
      </c>
      <c r="AO76" s="13" t="s">
        <v>29</v>
      </c>
      <c r="AP76" s="13">
        <f t="shared" si="23"/>
        <v>63</v>
      </c>
    </row>
    <row r="77" s="2" customFormat="1" spans="1:42">
      <c r="A77" s="12">
        <v>21</v>
      </c>
      <c r="B77" s="12">
        <v>570</v>
      </c>
      <c r="C77" s="12" t="s">
        <v>110</v>
      </c>
      <c r="D77" s="12" t="s">
        <v>33</v>
      </c>
      <c r="E77" s="13">
        <v>20</v>
      </c>
      <c r="F77" s="13">
        <f>VLOOKUP(B77,[1]任务明细复制表!$B:$P,15,0)</f>
        <v>19</v>
      </c>
      <c r="G77" s="13">
        <f>VLOOKUP(B77,[1]任务明细复制表!$B:$Q,16,0)</f>
        <v>137</v>
      </c>
      <c r="H77" s="13">
        <f>VLOOKUP(B77,[1]任务明细复制表!$B:$R,17,0)</f>
        <v>-1</v>
      </c>
      <c r="I77" s="13" t="str">
        <f>VLOOKUP(B77,[1]任务明细复制表!$B:$S,18,0)</f>
        <v>保底</v>
      </c>
      <c r="J77" s="13">
        <f>VLOOKUP(B77,[1]任务明细复制表!$B:$T,19,0)</f>
        <v>5.48</v>
      </c>
      <c r="K77" s="18">
        <v>8</v>
      </c>
      <c r="L77" s="19">
        <f>VLOOKUP(B77,维生素透视复制表!A:C,3,FALSE)</f>
        <v>4</v>
      </c>
      <c r="M77" s="19">
        <f>VLOOKUP(B77,维生素透视复制表!A:D,4,FALSE)</f>
        <v>336.01</v>
      </c>
      <c r="N77" s="19">
        <f t="shared" si="18"/>
        <v>-4</v>
      </c>
      <c r="O77" s="19" t="s">
        <v>29</v>
      </c>
      <c r="P77" s="20">
        <f>M77*0.04</f>
        <v>13.4404</v>
      </c>
      <c r="Q77" s="30">
        <v>12</v>
      </c>
      <c r="R77" s="13">
        <f>VLOOKUP(B77,心脑血管透视复制图!A:C,3,FALSE)</f>
        <v>26</v>
      </c>
      <c r="S77" s="13">
        <f>VLOOKUP(B77,心脑血管透视复制图!A:D,4,FALSE)</f>
        <v>881.77</v>
      </c>
      <c r="T77" s="13">
        <f t="shared" si="19"/>
        <v>14</v>
      </c>
      <c r="U77" s="13" t="s">
        <v>28</v>
      </c>
      <c r="V77" s="31">
        <f>S77*0.06</f>
        <v>52.9062</v>
      </c>
      <c r="W77" s="30">
        <v>134</v>
      </c>
      <c r="X77" s="32">
        <f>VLOOKUP(B77,呼吸类透视复制表!A:C,3,FALSE)</f>
        <v>72</v>
      </c>
      <c r="Y77" s="32">
        <f>VLOOKUP(B77,呼吸类透视复制表!A:D,4,FALSE)</f>
        <v>1747.48</v>
      </c>
      <c r="Z77" s="32">
        <f t="shared" si="20"/>
        <v>-62</v>
      </c>
      <c r="AA77" s="32" t="s">
        <v>29</v>
      </c>
      <c r="AB77" s="35">
        <f>Y77*0.05</f>
        <v>87.374</v>
      </c>
      <c r="AC77" s="30">
        <v>5</v>
      </c>
      <c r="AD77" s="32">
        <v>0</v>
      </c>
      <c r="AE77" s="32">
        <v>0</v>
      </c>
      <c r="AF77" s="32">
        <v>0</v>
      </c>
      <c r="AG77" s="32">
        <v>0</v>
      </c>
      <c r="AH77" s="32">
        <f t="shared" si="21"/>
        <v>-5</v>
      </c>
      <c r="AI77" s="32" t="s">
        <v>29</v>
      </c>
      <c r="AJ77" s="38">
        <f t="shared" si="24"/>
        <v>0</v>
      </c>
      <c r="AK77" s="32">
        <v>30</v>
      </c>
      <c r="AL77" s="13">
        <f>VLOOKUP(B77,藏药系列!A:C,3,FALSE)</f>
        <v>7</v>
      </c>
      <c r="AM77" s="13">
        <f>VLOOKUP(B77,藏药系列!A:D,4,FALSE)</f>
        <v>180</v>
      </c>
      <c r="AN77" s="13">
        <f t="shared" si="22"/>
        <v>-23</v>
      </c>
      <c r="AO77" s="13" t="s">
        <v>29</v>
      </c>
      <c r="AP77" s="13">
        <f t="shared" si="23"/>
        <v>27</v>
      </c>
    </row>
    <row r="78" s="2" customFormat="1" spans="1:42">
      <c r="A78" s="12">
        <v>68</v>
      </c>
      <c r="B78" s="12">
        <v>572</v>
      </c>
      <c r="C78" s="12" t="s">
        <v>111</v>
      </c>
      <c r="D78" s="12" t="s">
        <v>69</v>
      </c>
      <c r="E78" s="13">
        <v>35</v>
      </c>
      <c r="F78" s="13">
        <f>VLOOKUP(B78,[1]任务明细复制表!$B:$P,15,0)</f>
        <v>33</v>
      </c>
      <c r="G78" s="13">
        <f>VLOOKUP(B78,[1]任务明细复制表!$B:$Q,16,0)</f>
        <v>407.69</v>
      </c>
      <c r="H78" s="13">
        <f>VLOOKUP(B78,[1]任务明细复制表!$B:$R,17,0)</f>
        <v>-2</v>
      </c>
      <c r="I78" s="13" t="str">
        <f>VLOOKUP(B78,[1]任务明细复制表!$B:$S,18,0)</f>
        <v>保底</v>
      </c>
      <c r="J78" s="13">
        <f>VLOOKUP(B78,[1]任务明细复制表!$B:$T,19,0)</f>
        <v>16.3076</v>
      </c>
      <c r="K78" s="18">
        <v>8</v>
      </c>
      <c r="L78" s="19">
        <f>VLOOKUP(B78,维生素透视复制表!A:C,3,FALSE)</f>
        <v>2</v>
      </c>
      <c r="M78" s="19">
        <f>VLOOKUP(B78,维生素透视复制表!A:D,4,FALSE)</f>
        <v>168</v>
      </c>
      <c r="N78" s="19">
        <f t="shared" si="18"/>
        <v>-6</v>
      </c>
      <c r="O78" s="19" t="s">
        <v>29</v>
      </c>
      <c r="P78" s="20">
        <f>M78*0.04</f>
        <v>6.72</v>
      </c>
      <c r="Q78" s="30">
        <v>14</v>
      </c>
      <c r="R78" s="13">
        <f>VLOOKUP(B78,心脑血管透视复制图!A:C,3,FALSE)</f>
        <v>1</v>
      </c>
      <c r="S78" s="13">
        <f>VLOOKUP(B78,心脑血管透视复制图!A:D,4,FALSE)</f>
        <v>31</v>
      </c>
      <c r="T78" s="13">
        <f t="shared" si="19"/>
        <v>-13</v>
      </c>
      <c r="U78" s="13" t="s">
        <v>29</v>
      </c>
      <c r="V78" s="31">
        <f>S78*0.04</f>
        <v>1.24</v>
      </c>
      <c r="W78" s="30">
        <v>65</v>
      </c>
      <c r="X78" s="32">
        <f>VLOOKUP(B78,呼吸类透视复制表!A:C,3,FALSE)</f>
        <v>59</v>
      </c>
      <c r="Y78" s="32">
        <f>VLOOKUP(B78,呼吸类透视复制表!A:D,4,FALSE)</f>
        <v>1415.33</v>
      </c>
      <c r="Z78" s="32">
        <f t="shared" si="20"/>
        <v>-6</v>
      </c>
      <c r="AA78" s="32" t="s">
        <v>29</v>
      </c>
      <c r="AB78" s="35">
        <f>Y78*0.05</f>
        <v>70.7665</v>
      </c>
      <c r="AC78" s="30">
        <v>5</v>
      </c>
      <c r="AD78" s="32">
        <v>0</v>
      </c>
      <c r="AE78" s="32">
        <v>0</v>
      </c>
      <c r="AF78" s="32">
        <v>0</v>
      </c>
      <c r="AG78" s="32">
        <v>0</v>
      </c>
      <c r="AH78" s="32">
        <f t="shared" si="21"/>
        <v>-5</v>
      </c>
      <c r="AI78" s="32" t="s">
        <v>29</v>
      </c>
      <c r="AJ78" s="38">
        <f t="shared" si="24"/>
        <v>0</v>
      </c>
      <c r="AK78" s="32">
        <v>40</v>
      </c>
      <c r="AL78" s="13">
        <f>VLOOKUP(B78,藏药系列!A:C,3,FALSE)</f>
        <v>15</v>
      </c>
      <c r="AM78" s="13">
        <f>VLOOKUP(B78,藏药系列!A:D,4,FALSE)</f>
        <v>646</v>
      </c>
      <c r="AN78" s="13">
        <f t="shared" si="22"/>
        <v>-25</v>
      </c>
      <c r="AO78" s="13" t="s">
        <v>29</v>
      </c>
      <c r="AP78" s="13">
        <f t="shared" si="23"/>
        <v>96.9</v>
      </c>
    </row>
    <row r="79" s="2" customFormat="1" spans="1:42">
      <c r="A79" s="12">
        <v>91</v>
      </c>
      <c r="B79" s="12">
        <v>720</v>
      </c>
      <c r="C79" s="12" t="s">
        <v>112</v>
      </c>
      <c r="D79" s="12" t="s">
        <v>27</v>
      </c>
      <c r="E79" s="13">
        <v>46</v>
      </c>
      <c r="F79" s="13">
        <f>VLOOKUP(B79,[1]任务明细复制表!$B:$P,15,0)</f>
        <v>17</v>
      </c>
      <c r="G79" s="13">
        <f>VLOOKUP(B79,[1]任务明细复制表!$B:$Q,16,0)</f>
        <v>164.9</v>
      </c>
      <c r="H79" s="13">
        <f>VLOOKUP(B79,[1]任务明细复制表!$B:$R,17,0)</f>
        <v>-29</v>
      </c>
      <c r="I79" s="13" t="str">
        <f>VLOOKUP(B79,[1]任务明细复制表!$B:$S,18,0)</f>
        <v>保底</v>
      </c>
      <c r="J79" s="13">
        <f>VLOOKUP(B79,[1]任务明细复制表!$B:$T,19,0)</f>
        <v>6.596</v>
      </c>
      <c r="K79" s="18">
        <v>8</v>
      </c>
      <c r="L79" s="19">
        <f>VLOOKUP(B79,维生素透视复制表!A:C,3,FALSE)</f>
        <v>4</v>
      </c>
      <c r="M79" s="19">
        <f>VLOOKUP(B79,维生素透视复制表!A:D,4,FALSE)</f>
        <v>336</v>
      </c>
      <c r="N79" s="19">
        <f t="shared" si="18"/>
        <v>-4</v>
      </c>
      <c r="O79" s="19" t="s">
        <v>29</v>
      </c>
      <c r="P79" s="20">
        <f>M79*0.04</f>
        <v>13.44</v>
      </c>
      <c r="Q79" s="30">
        <v>12</v>
      </c>
      <c r="R79" s="13">
        <f>VLOOKUP(B79,心脑血管透视复制图!A:C,3,FALSE)</f>
        <v>4</v>
      </c>
      <c r="S79" s="13">
        <f>VLOOKUP(B79,心脑血管透视复制图!A:D,4,FALSE)</f>
        <v>129.82</v>
      </c>
      <c r="T79" s="13">
        <f t="shared" si="19"/>
        <v>-8</v>
      </c>
      <c r="U79" s="13" t="s">
        <v>29</v>
      </c>
      <c r="V79" s="31">
        <f>S79*0.04</f>
        <v>5.1928</v>
      </c>
      <c r="W79" s="30">
        <v>65</v>
      </c>
      <c r="X79" s="32">
        <f>VLOOKUP(B79,呼吸类透视复制表!A:C,3,FALSE)</f>
        <v>50</v>
      </c>
      <c r="Y79" s="32">
        <f>VLOOKUP(B79,呼吸类透视复制表!A:D,4,FALSE)</f>
        <v>1075.98</v>
      </c>
      <c r="Z79" s="32">
        <f t="shared" si="20"/>
        <v>-15</v>
      </c>
      <c r="AA79" s="32" t="s">
        <v>29</v>
      </c>
      <c r="AB79" s="35">
        <f>Y79*0.05</f>
        <v>53.799</v>
      </c>
      <c r="AC79" s="30">
        <v>5</v>
      </c>
      <c r="AD79" s="32">
        <v>0</v>
      </c>
      <c r="AE79" s="32">
        <v>0</v>
      </c>
      <c r="AF79" s="32">
        <v>0</v>
      </c>
      <c r="AG79" s="32">
        <v>0</v>
      </c>
      <c r="AH79" s="32">
        <f t="shared" si="21"/>
        <v>-5</v>
      </c>
      <c r="AI79" s="32" t="s">
        <v>29</v>
      </c>
      <c r="AJ79" s="38">
        <f t="shared" si="24"/>
        <v>0</v>
      </c>
      <c r="AK79" s="32">
        <v>30</v>
      </c>
      <c r="AL79" s="13">
        <f>VLOOKUP(B79,藏药系列!A:C,3,FALSE)</f>
        <v>4</v>
      </c>
      <c r="AM79" s="13">
        <f>VLOOKUP(B79,藏药系列!A:D,4,FALSE)</f>
        <v>135</v>
      </c>
      <c r="AN79" s="13">
        <f t="shared" si="22"/>
        <v>-26</v>
      </c>
      <c r="AO79" s="13" t="s">
        <v>29</v>
      </c>
      <c r="AP79" s="13">
        <f t="shared" si="23"/>
        <v>20.25</v>
      </c>
    </row>
    <row r="80" s="2" customFormat="1" spans="1:42">
      <c r="A80" s="12">
        <v>70</v>
      </c>
      <c r="B80" s="12">
        <v>515</v>
      </c>
      <c r="C80" s="12" t="s">
        <v>113</v>
      </c>
      <c r="D80" s="12" t="s">
        <v>69</v>
      </c>
      <c r="E80" s="13">
        <v>40</v>
      </c>
      <c r="F80" s="13">
        <f>VLOOKUP(B80,[1]任务明细复制表!$B:$P,15,0)</f>
        <v>30</v>
      </c>
      <c r="G80" s="13">
        <f>VLOOKUP(B80,[1]任务明细复制表!$B:$Q,16,0)</f>
        <v>247.82</v>
      </c>
      <c r="H80" s="13">
        <f>VLOOKUP(B80,[1]任务明细复制表!$B:$R,17,0)</f>
        <v>-10</v>
      </c>
      <c r="I80" s="13" t="str">
        <f>VLOOKUP(B80,[1]任务明细复制表!$B:$S,18,0)</f>
        <v>保底</v>
      </c>
      <c r="J80" s="13">
        <f>VLOOKUP(B80,[1]任务明细复制表!$B:$T,19,0)</f>
        <v>9.9128</v>
      </c>
      <c r="K80" s="18">
        <v>8</v>
      </c>
      <c r="L80" s="19">
        <f>VLOOKUP(B80,维生素透视复制表!A:C,3,FALSE)</f>
        <v>11</v>
      </c>
      <c r="M80" s="19">
        <f>VLOOKUP(B80,维生素透视复制表!A:D,4,FALSE)</f>
        <v>1008.04</v>
      </c>
      <c r="N80" s="19">
        <f t="shared" si="18"/>
        <v>3</v>
      </c>
      <c r="O80" s="19" t="s">
        <v>28</v>
      </c>
      <c r="P80" s="20">
        <f>M80*0.06</f>
        <v>60.4824</v>
      </c>
      <c r="Q80" s="30">
        <v>14</v>
      </c>
      <c r="R80" s="13">
        <f>VLOOKUP(B80,心脑血管透视复制图!A:C,3,FALSE)</f>
        <v>6</v>
      </c>
      <c r="S80" s="13">
        <f>VLOOKUP(B80,心脑血管透视复制图!A:D,4,FALSE)</f>
        <v>233.41</v>
      </c>
      <c r="T80" s="13">
        <f t="shared" si="19"/>
        <v>-8</v>
      </c>
      <c r="U80" s="13" t="s">
        <v>29</v>
      </c>
      <c r="V80" s="31">
        <f>S80*0.04</f>
        <v>9.3364</v>
      </c>
      <c r="W80" s="30">
        <v>73</v>
      </c>
      <c r="X80" s="32">
        <f>VLOOKUP(B80,呼吸类透视复制表!A:C,3,FALSE)</f>
        <v>83</v>
      </c>
      <c r="Y80" s="32">
        <f>VLOOKUP(B80,呼吸类透视复制表!A:D,4,FALSE)</f>
        <v>1945.66</v>
      </c>
      <c r="Z80" s="32">
        <f t="shared" si="20"/>
        <v>10</v>
      </c>
      <c r="AA80" s="32" t="s">
        <v>28</v>
      </c>
      <c r="AB80" s="35">
        <f>Y80*0.07</f>
        <v>136.1962</v>
      </c>
      <c r="AC80" s="30">
        <v>5</v>
      </c>
      <c r="AD80" s="32">
        <v>0</v>
      </c>
      <c r="AE80" s="32">
        <v>0</v>
      </c>
      <c r="AF80" s="32">
        <v>0</v>
      </c>
      <c r="AG80" s="32">
        <v>0</v>
      </c>
      <c r="AH80" s="32">
        <f t="shared" si="21"/>
        <v>-5</v>
      </c>
      <c r="AI80" s="32" t="s">
        <v>29</v>
      </c>
      <c r="AJ80" s="38">
        <f t="shared" si="24"/>
        <v>0</v>
      </c>
      <c r="AK80" s="32">
        <v>40</v>
      </c>
      <c r="AL80" s="13">
        <f>VLOOKUP(B80,藏药系列!A:C,3,FALSE)</f>
        <v>10</v>
      </c>
      <c r="AM80" s="13">
        <f>VLOOKUP(B80,藏药系列!A:D,4,FALSE)</f>
        <v>363</v>
      </c>
      <c r="AN80" s="13">
        <f t="shared" si="22"/>
        <v>-30</v>
      </c>
      <c r="AO80" s="13" t="s">
        <v>29</v>
      </c>
      <c r="AP80" s="13">
        <f t="shared" si="23"/>
        <v>54.45</v>
      </c>
    </row>
    <row r="81" s="2" customFormat="1" spans="1:42">
      <c r="A81" s="12">
        <v>72</v>
      </c>
      <c r="B81" s="12">
        <v>391</v>
      </c>
      <c r="C81" s="12" t="s">
        <v>114</v>
      </c>
      <c r="D81" s="12" t="s">
        <v>69</v>
      </c>
      <c r="E81" s="13">
        <v>50</v>
      </c>
      <c r="F81" s="13">
        <f>VLOOKUP(B81,[1]任务明细复制表!$B:$P,15,0)</f>
        <v>51</v>
      </c>
      <c r="G81" s="13">
        <f>VLOOKUP(B81,[1]任务明细复制表!$B:$Q,16,0)</f>
        <v>1044.25</v>
      </c>
      <c r="H81" s="13">
        <f>VLOOKUP(B81,[1]任务明细复制表!$B:$R,17,0)</f>
        <v>1</v>
      </c>
      <c r="I81" s="13" t="str">
        <f>VLOOKUP(B81,[1]任务明细复制表!$B:$S,18,0)</f>
        <v>奖励6%</v>
      </c>
      <c r="J81" s="13">
        <f>VLOOKUP(B81,[1]任务明细复制表!$B:$T,19,0)</f>
        <v>62.655</v>
      </c>
      <c r="K81" s="18">
        <v>8</v>
      </c>
      <c r="L81" s="19">
        <f>VLOOKUP(B81,维生素透视复制表!A:C,3,FALSE)</f>
        <v>2</v>
      </c>
      <c r="M81" s="19">
        <f>VLOOKUP(B81,维生素透视复制表!A:D,4,FALSE)</f>
        <v>168</v>
      </c>
      <c r="N81" s="19">
        <f t="shared" si="18"/>
        <v>-6</v>
      </c>
      <c r="O81" s="19" t="s">
        <v>29</v>
      </c>
      <c r="P81" s="20">
        <f>M81*0.04</f>
        <v>6.72</v>
      </c>
      <c r="Q81" s="30">
        <v>14</v>
      </c>
      <c r="R81" s="13">
        <f>VLOOKUP(B81,心脑血管透视复制图!A:C,3,FALSE)</f>
        <v>1</v>
      </c>
      <c r="S81" s="13">
        <f>VLOOKUP(B81,心脑血管透视复制图!A:D,4,FALSE)</f>
        <v>39.9</v>
      </c>
      <c r="T81" s="13">
        <f t="shared" si="19"/>
        <v>-13</v>
      </c>
      <c r="U81" s="13" t="s">
        <v>29</v>
      </c>
      <c r="V81" s="31">
        <f>S81*0.04</f>
        <v>1.596</v>
      </c>
      <c r="W81" s="30">
        <v>140</v>
      </c>
      <c r="X81" s="32">
        <f>VLOOKUP(B81,呼吸类透视复制表!A:C,3,FALSE)</f>
        <v>100</v>
      </c>
      <c r="Y81" s="32">
        <f>VLOOKUP(B81,呼吸类透视复制表!A:D,4,FALSE)</f>
        <v>2483.03</v>
      </c>
      <c r="Z81" s="32">
        <f t="shared" si="20"/>
        <v>-40</v>
      </c>
      <c r="AA81" s="32" t="s">
        <v>29</v>
      </c>
      <c r="AB81" s="35">
        <f t="shared" ref="AB81:AB90" si="25">Y81*0.05</f>
        <v>124.1515</v>
      </c>
      <c r="AC81" s="30">
        <v>5</v>
      </c>
      <c r="AD81" s="32">
        <v>0</v>
      </c>
      <c r="AE81" s="32">
        <v>0</v>
      </c>
      <c r="AF81" s="32">
        <v>0</v>
      </c>
      <c r="AG81" s="32">
        <v>0</v>
      </c>
      <c r="AH81" s="32">
        <f t="shared" si="21"/>
        <v>-5</v>
      </c>
      <c r="AI81" s="32" t="s">
        <v>29</v>
      </c>
      <c r="AJ81" s="38">
        <f t="shared" si="24"/>
        <v>0</v>
      </c>
      <c r="AK81" s="32">
        <v>40</v>
      </c>
      <c r="AL81" s="13">
        <f>VLOOKUP(B81,藏药系列!A:C,3,FALSE)</f>
        <v>10</v>
      </c>
      <c r="AM81" s="13">
        <f>VLOOKUP(B81,藏药系列!A:D,4,FALSE)</f>
        <v>276</v>
      </c>
      <c r="AN81" s="13">
        <f t="shared" si="22"/>
        <v>-30</v>
      </c>
      <c r="AO81" s="13" t="s">
        <v>29</v>
      </c>
      <c r="AP81" s="13">
        <f t="shared" si="23"/>
        <v>41.4</v>
      </c>
    </row>
    <row r="82" s="2" customFormat="1" spans="1:42">
      <c r="A82" s="12">
        <v>84</v>
      </c>
      <c r="B82" s="12">
        <v>732</v>
      </c>
      <c r="C82" s="12" t="s">
        <v>115</v>
      </c>
      <c r="D82" s="12" t="s">
        <v>31</v>
      </c>
      <c r="E82" s="13">
        <v>25</v>
      </c>
      <c r="F82" s="13">
        <f>VLOOKUP(B82,[1]任务明细复制表!$B:$P,15,0)</f>
        <v>14</v>
      </c>
      <c r="G82" s="13">
        <f>VLOOKUP(B82,[1]任务明细复制表!$B:$Q,16,0)</f>
        <v>242.57</v>
      </c>
      <c r="H82" s="13">
        <f>VLOOKUP(B82,[1]任务明细复制表!$B:$R,17,0)</f>
        <v>-11</v>
      </c>
      <c r="I82" s="13" t="str">
        <f>VLOOKUP(B82,[1]任务明细复制表!$B:$S,18,0)</f>
        <v>保底</v>
      </c>
      <c r="J82" s="13">
        <f>VLOOKUP(B82,[1]任务明细复制表!$B:$T,19,0)</f>
        <v>9.7028</v>
      </c>
      <c r="K82" s="18">
        <v>8</v>
      </c>
      <c r="L82" s="19">
        <f>VLOOKUP(B82,维生素透视复制表!A:C,3,FALSE)</f>
        <v>4</v>
      </c>
      <c r="M82" s="19">
        <f>VLOOKUP(B82,维生素透视复制表!A:D,4,FALSE)</f>
        <v>336.02</v>
      </c>
      <c r="N82" s="19">
        <f t="shared" si="18"/>
        <v>-4</v>
      </c>
      <c r="O82" s="19" t="s">
        <v>29</v>
      </c>
      <c r="P82" s="20">
        <f>M82*0.04</f>
        <v>13.4408</v>
      </c>
      <c r="Q82" s="30">
        <v>12</v>
      </c>
      <c r="R82" s="13">
        <f>VLOOKUP(B82,心脑血管透视复制图!A:C,3,FALSE)</f>
        <v>8</v>
      </c>
      <c r="S82" s="13">
        <f>VLOOKUP(B82,心脑血管透视复制图!A:D,4,FALSE)</f>
        <v>260.84</v>
      </c>
      <c r="T82" s="13">
        <f t="shared" si="19"/>
        <v>-4</v>
      </c>
      <c r="U82" s="13" t="s">
        <v>29</v>
      </c>
      <c r="V82" s="31">
        <f>S82*0.04</f>
        <v>10.4336</v>
      </c>
      <c r="W82" s="30">
        <v>70</v>
      </c>
      <c r="X82" s="32">
        <f>VLOOKUP(B82,呼吸类透视复制表!A:C,3,FALSE)</f>
        <v>22</v>
      </c>
      <c r="Y82" s="32">
        <f>VLOOKUP(B82,呼吸类透视复制表!A:D,4,FALSE)</f>
        <v>535.1</v>
      </c>
      <c r="Z82" s="32">
        <f t="shared" si="20"/>
        <v>-48</v>
      </c>
      <c r="AA82" s="32" t="s">
        <v>29</v>
      </c>
      <c r="AB82" s="35">
        <f t="shared" si="25"/>
        <v>26.755</v>
      </c>
      <c r="AC82" s="30">
        <v>5</v>
      </c>
      <c r="AD82" s="32">
        <v>0</v>
      </c>
      <c r="AE82" s="32">
        <v>0</v>
      </c>
      <c r="AF82" s="32">
        <v>0</v>
      </c>
      <c r="AG82" s="32">
        <v>0</v>
      </c>
      <c r="AH82" s="32">
        <f t="shared" si="21"/>
        <v>-5</v>
      </c>
      <c r="AI82" s="32" t="s">
        <v>29</v>
      </c>
      <c r="AJ82" s="38">
        <f t="shared" si="24"/>
        <v>0</v>
      </c>
      <c r="AK82" s="32">
        <v>30</v>
      </c>
      <c r="AL82" s="13">
        <v>0</v>
      </c>
      <c r="AM82" s="13">
        <v>0</v>
      </c>
      <c r="AN82" s="13">
        <f t="shared" si="22"/>
        <v>-30</v>
      </c>
      <c r="AO82" s="13" t="s">
        <v>29</v>
      </c>
      <c r="AP82" s="13">
        <f t="shared" si="23"/>
        <v>0</v>
      </c>
    </row>
    <row r="83" s="2" customFormat="1" spans="1:42">
      <c r="A83" s="12">
        <v>58</v>
      </c>
      <c r="B83" s="12">
        <v>102935</v>
      </c>
      <c r="C83" s="12" t="s">
        <v>116</v>
      </c>
      <c r="D83" s="12" t="s">
        <v>69</v>
      </c>
      <c r="E83" s="13">
        <v>36</v>
      </c>
      <c r="F83" s="13">
        <f>VLOOKUP(B83,[1]任务明细复制表!$B:$P,15,0)</f>
        <v>26</v>
      </c>
      <c r="G83" s="13">
        <f>VLOOKUP(B83,[1]任务明细复制表!$B:$Q,16,0)</f>
        <v>279.1</v>
      </c>
      <c r="H83" s="13">
        <f>VLOOKUP(B83,[1]任务明细复制表!$B:$R,17,0)</f>
        <v>-10</v>
      </c>
      <c r="I83" s="13" t="str">
        <f>VLOOKUP(B83,[1]任务明细复制表!$B:$S,18,0)</f>
        <v>保底</v>
      </c>
      <c r="J83" s="13">
        <f>VLOOKUP(B83,[1]任务明细复制表!$B:$T,19,0)</f>
        <v>11.164</v>
      </c>
      <c r="K83" s="18">
        <v>8</v>
      </c>
      <c r="L83" s="19">
        <f>VLOOKUP(B83,维生素透视复制表!A:C,3,FALSE)</f>
        <v>6</v>
      </c>
      <c r="M83" s="19">
        <f>VLOOKUP(B83,维生素透视复制表!A:D,4,FALSE)</f>
        <v>504.01</v>
      </c>
      <c r="N83" s="19">
        <f t="shared" si="18"/>
        <v>-2</v>
      </c>
      <c r="O83" s="19" t="s">
        <v>29</v>
      </c>
      <c r="P83" s="20">
        <f>M83*0.04</f>
        <v>20.1604</v>
      </c>
      <c r="Q83" s="30">
        <v>14</v>
      </c>
      <c r="R83" s="13">
        <f>VLOOKUP(B83,心脑血管透视复制图!A:C,3,FALSE)</f>
        <v>20</v>
      </c>
      <c r="S83" s="13">
        <f>VLOOKUP(B83,心脑血管透视复制图!A:D,4,FALSE)</f>
        <v>781.11</v>
      </c>
      <c r="T83" s="13">
        <f t="shared" si="19"/>
        <v>6</v>
      </c>
      <c r="U83" s="13" t="s">
        <v>28</v>
      </c>
      <c r="V83" s="31">
        <f>S83*0.06</f>
        <v>46.8666</v>
      </c>
      <c r="W83" s="30">
        <v>122</v>
      </c>
      <c r="X83" s="32">
        <f>VLOOKUP(B83,呼吸类透视复制表!A:C,3,FALSE)</f>
        <v>113</v>
      </c>
      <c r="Y83" s="32">
        <f>VLOOKUP(B83,呼吸类透视复制表!A:D,4,FALSE)</f>
        <v>2613.68</v>
      </c>
      <c r="Z83" s="32">
        <f t="shared" si="20"/>
        <v>-9</v>
      </c>
      <c r="AA83" s="32" t="s">
        <v>29</v>
      </c>
      <c r="AB83" s="35">
        <f t="shared" si="25"/>
        <v>130.684</v>
      </c>
      <c r="AC83" s="30">
        <v>5</v>
      </c>
      <c r="AD83" s="32">
        <v>0</v>
      </c>
      <c r="AE83" s="32">
        <v>0</v>
      </c>
      <c r="AF83" s="32">
        <v>0</v>
      </c>
      <c r="AG83" s="32">
        <v>0</v>
      </c>
      <c r="AH83" s="32">
        <f t="shared" si="21"/>
        <v>-5</v>
      </c>
      <c r="AI83" s="32" t="s">
        <v>29</v>
      </c>
      <c r="AJ83" s="38">
        <f t="shared" si="24"/>
        <v>0</v>
      </c>
      <c r="AK83" s="32">
        <v>40</v>
      </c>
      <c r="AL83" s="13">
        <f>VLOOKUP(B83,藏药系列!A:C,3,FALSE)</f>
        <v>6</v>
      </c>
      <c r="AM83" s="13">
        <f>VLOOKUP(B83,藏药系列!A:D,4,FALSE)</f>
        <v>231</v>
      </c>
      <c r="AN83" s="13">
        <f t="shared" si="22"/>
        <v>-34</v>
      </c>
      <c r="AO83" s="13" t="s">
        <v>29</v>
      </c>
      <c r="AP83" s="13">
        <f t="shared" si="23"/>
        <v>34.65</v>
      </c>
    </row>
    <row r="84" s="2" customFormat="1" spans="1:42">
      <c r="A84" s="12">
        <v>109</v>
      </c>
      <c r="B84" s="12">
        <v>351</v>
      </c>
      <c r="C84" s="12" t="s">
        <v>117</v>
      </c>
      <c r="D84" s="12" t="s">
        <v>36</v>
      </c>
      <c r="E84" s="13">
        <v>40</v>
      </c>
      <c r="F84" s="13">
        <f>VLOOKUP(B84,[1]任务明细复制表!$B:$P,15,0)</f>
        <v>87</v>
      </c>
      <c r="G84" s="13">
        <f>VLOOKUP(B84,[1]任务明细复制表!$B:$Q,16,0)</f>
        <v>2128.97</v>
      </c>
      <c r="H84" s="13">
        <f>VLOOKUP(B84,[1]任务明细复制表!$B:$R,17,0)</f>
        <v>47</v>
      </c>
      <c r="I84" s="13" t="str">
        <f>VLOOKUP(B84,[1]任务明细复制表!$B:$S,18,0)</f>
        <v>奖励6%</v>
      </c>
      <c r="J84" s="13">
        <f>VLOOKUP(B84,[1]任务明细复制表!$B:$T,19,0)</f>
        <v>127.7382</v>
      </c>
      <c r="K84" s="18">
        <v>8</v>
      </c>
      <c r="L84" s="19">
        <f>VLOOKUP(B84,维生素透视复制表!A:C,3,FALSE)</f>
        <v>8</v>
      </c>
      <c r="M84" s="19">
        <f>VLOOKUP(B84,维生素透视复制表!A:D,4,FALSE)</f>
        <v>672.04</v>
      </c>
      <c r="N84" s="19">
        <f t="shared" si="18"/>
        <v>0</v>
      </c>
      <c r="O84" s="19" t="s">
        <v>28</v>
      </c>
      <c r="P84" s="20">
        <f>M84*0.06</f>
        <v>40.3224</v>
      </c>
      <c r="Q84" s="30">
        <v>14</v>
      </c>
      <c r="R84" s="13">
        <f>VLOOKUP(B84,心脑血管透视复制图!A:C,3,FALSE)</f>
        <v>7</v>
      </c>
      <c r="S84" s="13">
        <f>VLOOKUP(B84,心脑血管透视复制图!A:D,4,FALSE)</f>
        <v>297.3</v>
      </c>
      <c r="T84" s="13">
        <f t="shared" si="19"/>
        <v>-7</v>
      </c>
      <c r="U84" s="13" t="s">
        <v>29</v>
      </c>
      <c r="V84" s="31">
        <f t="shared" ref="V84:V89" si="26">S84*0.04</f>
        <v>11.892</v>
      </c>
      <c r="W84" s="30">
        <v>57</v>
      </c>
      <c r="X84" s="32">
        <f>VLOOKUP(B84,呼吸类透视复制表!A:C,3,FALSE)</f>
        <v>33</v>
      </c>
      <c r="Y84" s="32">
        <f>VLOOKUP(B84,呼吸类透视复制表!A:D,4,FALSE)</f>
        <v>740.21</v>
      </c>
      <c r="Z84" s="32">
        <f t="shared" si="20"/>
        <v>-24</v>
      </c>
      <c r="AA84" s="32" t="s">
        <v>29</v>
      </c>
      <c r="AB84" s="35">
        <f t="shared" si="25"/>
        <v>37.0105</v>
      </c>
      <c r="AC84" s="30">
        <v>5</v>
      </c>
      <c r="AD84" s="32">
        <v>0</v>
      </c>
      <c r="AE84" s="32">
        <v>0</v>
      </c>
      <c r="AF84" s="32">
        <v>0</v>
      </c>
      <c r="AG84" s="32">
        <v>0</v>
      </c>
      <c r="AH84" s="32">
        <f t="shared" si="21"/>
        <v>-5</v>
      </c>
      <c r="AI84" s="32" t="s">
        <v>29</v>
      </c>
      <c r="AJ84" s="38">
        <f t="shared" si="24"/>
        <v>0</v>
      </c>
      <c r="AK84" s="32">
        <v>40</v>
      </c>
      <c r="AL84" s="13">
        <f>VLOOKUP(B84,藏药系列!A:C,3,FALSE)</f>
        <v>4</v>
      </c>
      <c r="AM84" s="13">
        <f>VLOOKUP(B84,藏药系列!A:D,4,FALSE)</f>
        <v>191</v>
      </c>
      <c r="AN84" s="13">
        <f t="shared" si="22"/>
        <v>-36</v>
      </c>
      <c r="AO84" s="13" t="s">
        <v>29</v>
      </c>
      <c r="AP84" s="13">
        <f t="shared" si="23"/>
        <v>28.65</v>
      </c>
    </row>
    <row r="85" s="2" customFormat="1" spans="1:42">
      <c r="A85" s="12">
        <v>23</v>
      </c>
      <c r="B85" s="12">
        <v>379</v>
      </c>
      <c r="C85" s="12" t="s">
        <v>118</v>
      </c>
      <c r="D85" s="12" t="s">
        <v>33</v>
      </c>
      <c r="E85" s="13">
        <v>45</v>
      </c>
      <c r="F85" s="13">
        <f>VLOOKUP(B85,[1]任务明细复制表!$B:$P,15,0)</f>
        <v>38</v>
      </c>
      <c r="G85" s="13">
        <f>VLOOKUP(B85,[1]任务明细复制表!$B:$Q,16,0)</f>
        <v>430.41</v>
      </c>
      <c r="H85" s="13">
        <f>VLOOKUP(B85,[1]任务明细复制表!$B:$R,17,0)</f>
        <v>-7</v>
      </c>
      <c r="I85" s="13" t="str">
        <f>VLOOKUP(B85,[1]任务明细复制表!$B:$S,18,0)</f>
        <v>保底</v>
      </c>
      <c r="J85" s="13">
        <f>VLOOKUP(B85,[1]任务明细复制表!$B:$T,19,0)</f>
        <v>17.2164</v>
      </c>
      <c r="K85" s="18">
        <v>11</v>
      </c>
      <c r="L85" s="19">
        <f>VLOOKUP(B85,维生素透视复制表!A:C,3,FALSE)</f>
        <v>6</v>
      </c>
      <c r="M85" s="19">
        <f>VLOOKUP(B85,维生素透视复制表!A:D,4,FALSE)</f>
        <v>504</v>
      </c>
      <c r="N85" s="19">
        <f t="shared" si="18"/>
        <v>-5</v>
      </c>
      <c r="O85" s="19" t="s">
        <v>29</v>
      </c>
      <c r="P85" s="20">
        <f>M85*0.04</f>
        <v>20.16</v>
      </c>
      <c r="Q85" s="30">
        <v>19</v>
      </c>
      <c r="R85" s="13">
        <f>VLOOKUP(B85,心脑血管透视复制图!A:C,3,FALSE)</f>
        <v>2</v>
      </c>
      <c r="S85" s="13">
        <f>VLOOKUP(B85,心脑血管透视复制图!A:D,4,FALSE)</f>
        <v>115.6</v>
      </c>
      <c r="T85" s="13">
        <f t="shared" si="19"/>
        <v>-17</v>
      </c>
      <c r="U85" s="13" t="s">
        <v>29</v>
      </c>
      <c r="V85" s="31">
        <f t="shared" si="26"/>
        <v>4.624</v>
      </c>
      <c r="W85" s="30">
        <v>125</v>
      </c>
      <c r="X85" s="32">
        <f>VLOOKUP(B85,呼吸类透视复制表!A:C,3,FALSE)</f>
        <v>84</v>
      </c>
      <c r="Y85" s="32">
        <f>VLOOKUP(B85,呼吸类透视复制表!A:D,4,FALSE)</f>
        <v>1715.42</v>
      </c>
      <c r="Z85" s="32">
        <f t="shared" si="20"/>
        <v>-41</v>
      </c>
      <c r="AA85" s="32" t="s">
        <v>29</v>
      </c>
      <c r="AB85" s="35">
        <f t="shared" si="25"/>
        <v>85.771</v>
      </c>
      <c r="AC85" s="30">
        <v>6</v>
      </c>
      <c r="AD85" s="32">
        <f>VLOOKUP(B85,'妇女（另外一个）'!A:C,3,FALSE)</f>
        <v>1</v>
      </c>
      <c r="AE85" s="32">
        <f>VLOOKUP(B85,'妇女（另外一个）'!A:D,4,FALSE)</f>
        <v>44</v>
      </c>
      <c r="AF85" s="32">
        <v>0</v>
      </c>
      <c r="AG85" s="32">
        <v>0</v>
      </c>
      <c r="AH85" s="32">
        <f t="shared" si="21"/>
        <v>-5</v>
      </c>
      <c r="AI85" s="32" t="s">
        <v>29</v>
      </c>
      <c r="AJ85" s="38">
        <f t="shared" si="24"/>
        <v>2.2</v>
      </c>
      <c r="AK85" s="32">
        <v>50</v>
      </c>
      <c r="AL85" s="13">
        <f>VLOOKUP(B85,藏药系列!A:C,3,FALSE)</f>
        <v>14</v>
      </c>
      <c r="AM85" s="13">
        <f>VLOOKUP(B85,藏药系列!A:D,4,FALSE)</f>
        <v>492.68</v>
      </c>
      <c r="AN85" s="13">
        <f t="shared" si="22"/>
        <v>-36</v>
      </c>
      <c r="AO85" s="13" t="s">
        <v>29</v>
      </c>
      <c r="AP85" s="13">
        <f t="shared" si="23"/>
        <v>73.902</v>
      </c>
    </row>
    <row r="86" s="2" customFormat="1" spans="1:42">
      <c r="A86" s="12">
        <v>71</v>
      </c>
      <c r="B86" s="12">
        <v>511</v>
      </c>
      <c r="C86" s="12" t="s">
        <v>119</v>
      </c>
      <c r="D86" s="12" t="s">
        <v>69</v>
      </c>
      <c r="E86" s="13">
        <v>47</v>
      </c>
      <c r="F86" s="13">
        <f>VLOOKUP(B86,[1]任务明细复制表!$B:$P,15,0)</f>
        <v>81</v>
      </c>
      <c r="G86" s="13">
        <f>VLOOKUP(B86,[1]任务明细复制表!$B:$Q,16,0)</f>
        <v>568.36</v>
      </c>
      <c r="H86" s="13">
        <f>VLOOKUP(B86,[1]任务明细复制表!$B:$R,17,0)</f>
        <v>34</v>
      </c>
      <c r="I86" s="13" t="str">
        <f>VLOOKUP(B86,[1]任务明细复制表!$B:$S,18,0)</f>
        <v>奖励6%</v>
      </c>
      <c r="J86" s="13">
        <f>VLOOKUP(B86,[1]任务明细复制表!$B:$T,19,0)</f>
        <v>34.1016</v>
      </c>
      <c r="K86" s="18">
        <v>8</v>
      </c>
      <c r="L86" s="19">
        <v>0</v>
      </c>
      <c r="M86" s="19">
        <v>0</v>
      </c>
      <c r="N86" s="19">
        <f t="shared" si="18"/>
        <v>-8</v>
      </c>
      <c r="O86" s="19" t="s">
        <v>29</v>
      </c>
      <c r="P86" s="20">
        <f>M86*0.04</f>
        <v>0</v>
      </c>
      <c r="Q86" s="30">
        <v>14</v>
      </c>
      <c r="R86" s="13">
        <v>0</v>
      </c>
      <c r="S86" s="13">
        <v>0</v>
      </c>
      <c r="T86" s="13">
        <f t="shared" si="19"/>
        <v>-14</v>
      </c>
      <c r="U86" s="13" t="s">
        <v>29</v>
      </c>
      <c r="V86" s="31">
        <f t="shared" si="26"/>
        <v>0</v>
      </c>
      <c r="W86" s="30">
        <v>108</v>
      </c>
      <c r="X86" s="32">
        <f>VLOOKUP(B86,呼吸类透视复制表!A:C,3,FALSE)</f>
        <v>105</v>
      </c>
      <c r="Y86" s="32">
        <f>VLOOKUP(B86,呼吸类透视复制表!A:D,4,FALSE)</f>
        <v>2485.13</v>
      </c>
      <c r="Z86" s="32">
        <f t="shared" si="20"/>
        <v>-3</v>
      </c>
      <c r="AA86" s="32" t="s">
        <v>29</v>
      </c>
      <c r="AB86" s="35">
        <f t="shared" si="25"/>
        <v>124.2565</v>
      </c>
      <c r="AC86" s="30">
        <v>5</v>
      </c>
      <c r="AD86" s="32">
        <v>0</v>
      </c>
      <c r="AE86" s="32">
        <v>0</v>
      </c>
      <c r="AF86" s="32">
        <v>0</v>
      </c>
      <c r="AG86" s="32">
        <v>0</v>
      </c>
      <c r="AH86" s="32">
        <f t="shared" si="21"/>
        <v>-5</v>
      </c>
      <c r="AI86" s="32" t="s">
        <v>29</v>
      </c>
      <c r="AJ86" s="38">
        <f t="shared" si="24"/>
        <v>0</v>
      </c>
      <c r="AK86" s="32">
        <v>40</v>
      </c>
      <c r="AL86" s="13">
        <f>VLOOKUP(B86,藏药系列!A:C,3,FALSE)</f>
        <v>3</v>
      </c>
      <c r="AM86" s="13">
        <f>VLOOKUP(B86,藏药系列!A:D,4,FALSE)</f>
        <v>112</v>
      </c>
      <c r="AN86" s="13">
        <f t="shared" si="22"/>
        <v>-37</v>
      </c>
      <c r="AO86" s="13" t="s">
        <v>29</v>
      </c>
      <c r="AP86" s="13">
        <f t="shared" si="23"/>
        <v>16.8</v>
      </c>
    </row>
    <row r="87" s="2" customFormat="1" spans="1:42">
      <c r="A87" s="12">
        <v>9</v>
      </c>
      <c r="B87" s="12">
        <v>103198</v>
      </c>
      <c r="C87" s="12" t="s">
        <v>120</v>
      </c>
      <c r="D87" s="12" t="s">
        <v>33</v>
      </c>
      <c r="E87" s="13">
        <v>47</v>
      </c>
      <c r="F87" s="13">
        <f>VLOOKUP(B87,[1]任务明细复制表!$B:$P,15,0)</f>
        <v>37</v>
      </c>
      <c r="G87" s="13">
        <f>VLOOKUP(B87,[1]任务明细复制表!$B:$Q,16,0)</f>
        <v>640.13</v>
      </c>
      <c r="H87" s="13">
        <f>VLOOKUP(B87,[1]任务明细复制表!$B:$R,17,0)</f>
        <v>-10</v>
      </c>
      <c r="I87" s="13" t="str">
        <f>VLOOKUP(B87,[1]任务明细复制表!$B:$S,18,0)</f>
        <v>保底</v>
      </c>
      <c r="J87" s="13">
        <f>VLOOKUP(B87,[1]任务明细复制表!$B:$T,19,0)</f>
        <v>25.6052</v>
      </c>
      <c r="K87" s="18">
        <v>8</v>
      </c>
      <c r="L87" s="19">
        <f>VLOOKUP(B87,维生素透视复制表!A:C,3,FALSE)</f>
        <v>6</v>
      </c>
      <c r="M87" s="19">
        <f>VLOOKUP(B87,维生素透视复制表!A:D,4,FALSE)</f>
        <v>504.01</v>
      </c>
      <c r="N87" s="19">
        <f t="shared" si="18"/>
        <v>-2</v>
      </c>
      <c r="O87" s="19" t="s">
        <v>29</v>
      </c>
      <c r="P87" s="20">
        <f>M87*0.04</f>
        <v>20.1604</v>
      </c>
      <c r="Q87" s="30">
        <v>14</v>
      </c>
      <c r="R87" s="13">
        <f>VLOOKUP(B87,心脑血管透视复制图!A:C,3,FALSE)</f>
        <v>3</v>
      </c>
      <c r="S87" s="13">
        <f>VLOOKUP(B87,心脑血管透视复制图!A:D,4,FALSE)</f>
        <v>86.6</v>
      </c>
      <c r="T87" s="13">
        <f t="shared" si="19"/>
        <v>-11</v>
      </c>
      <c r="U87" s="13" t="s">
        <v>29</v>
      </c>
      <c r="V87" s="31">
        <f t="shared" si="26"/>
        <v>3.464</v>
      </c>
      <c r="W87" s="30">
        <v>112</v>
      </c>
      <c r="X87" s="32">
        <f>VLOOKUP(B87,呼吸类透视复制表!A:C,3,FALSE)</f>
        <v>69</v>
      </c>
      <c r="Y87" s="32">
        <f>VLOOKUP(B87,呼吸类透视复制表!A:D,4,FALSE)</f>
        <v>1460.01</v>
      </c>
      <c r="Z87" s="32">
        <f t="shared" si="20"/>
        <v>-43</v>
      </c>
      <c r="AA87" s="32" t="s">
        <v>29</v>
      </c>
      <c r="AB87" s="35">
        <f t="shared" si="25"/>
        <v>73.0005</v>
      </c>
      <c r="AC87" s="30">
        <v>5</v>
      </c>
      <c r="AD87" s="32">
        <v>0</v>
      </c>
      <c r="AE87" s="32">
        <v>0</v>
      </c>
      <c r="AF87" s="32">
        <v>0</v>
      </c>
      <c r="AG87" s="32">
        <v>0</v>
      </c>
      <c r="AH87" s="32">
        <f t="shared" si="21"/>
        <v>-5</v>
      </c>
      <c r="AI87" s="32" t="s">
        <v>29</v>
      </c>
      <c r="AJ87" s="38">
        <f t="shared" si="24"/>
        <v>0</v>
      </c>
      <c r="AK87" s="32">
        <v>40</v>
      </c>
      <c r="AL87" s="13">
        <f>VLOOKUP(B87,藏药系列!A:C,3,FALSE)</f>
        <v>2</v>
      </c>
      <c r="AM87" s="13">
        <f>VLOOKUP(B87,藏药系列!A:D,4,FALSE)</f>
        <v>67</v>
      </c>
      <c r="AN87" s="13">
        <f t="shared" si="22"/>
        <v>-38</v>
      </c>
      <c r="AO87" s="13" t="s">
        <v>29</v>
      </c>
      <c r="AP87" s="13">
        <f t="shared" si="23"/>
        <v>10.05</v>
      </c>
    </row>
    <row r="88" s="2" customFormat="1" spans="1:42">
      <c r="A88" s="12">
        <v>42</v>
      </c>
      <c r="B88" s="12">
        <v>743</v>
      </c>
      <c r="C88" s="12" t="s">
        <v>121</v>
      </c>
      <c r="D88" s="12" t="s">
        <v>38</v>
      </c>
      <c r="E88" s="13">
        <v>35</v>
      </c>
      <c r="F88" s="13">
        <f>VLOOKUP(B88,[1]任务明细复制表!$B:$P,15,0)</f>
        <v>21</v>
      </c>
      <c r="G88" s="13">
        <f>VLOOKUP(B88,[1]任务明细复制表!$B:$Q,16,0)</f>
        <v>378.57</v>
      </c>
      <c r="H88" s="13">
        <f>VLOOKUP(B88,[1]任务明细复制表!$B:$R,17,0)</f>
        <v>-14</v>
      </c>
      <c r="I88" s="13" t="str">
        <f>VLOOKUP(B88,[1]任务明细复制表!$B:$S,18,0)</f>
        <v>保底</v>
      </c>
      <c r="J88" s="13">
        <f>VLOOKUP(B88,[1]任务明细复制表!$B:$T,19,0)</f>
        <v>15.1428</v>
      </c>
      <c r="K88" s="18">
        <v>8</v>
      </c>
      <c r="L88" s="19">
        <f>VLOOKUP(B88,维生素透视复制表!A:C,3,FALSE)</f>
        <v>14</v>
      </c>
      <c r="M88" s="19">
        <f>VLOOKUP(B88,维生素透视复制表!A:D,4,FALSE)</f>
        <v>1176.04</v>
      </c>
      <c r="N88" s="19">
        <f t="shared" si="18"/>
        <v>6</v>
      </c>
      <c r="O88" s="19" t="s">
        <v>28</v>
      </c>
      <c r="P88" s="20">
        <f>M88*0.06</f>
        <v>70.5624</v>
      </c>
      <c r="Q88" s="30">
        <v>14</v>
      </c>
      <c r="R88" s="13">
        <f>VLOOKUP(B88,心脑血管透视复制图!A:C,3,FALSE)</f>
        <v>6</v>
      </c>
      <c r="S88" s="13">
        <f>VLOOKUP(B88,心脑血管透视复制图!A:D,4,FALSE)</f>
        <v>199.5</v>
      </c>
      <c r="T88" s="13">
        <f t="shared" si="19"/>
        <v>-8</v>
      </c>
      <c r="U88" s="13" t="s">
        <v>29</v>
      </c>
      <c r="V88" s="31">
        <f t="shared" si="26"/>
        <v>7.98</v>
      </c>
      <c r="W88" s="30">
        <v>90</v>
      </c>
      <c r="X88" s="32">
        <f>VLOOKUP(B88,呼吸类透视复制表!A:C,3,FALSE)</f>
        <v>80</v>
      </c>
      <c r="Y88" s="32">
        <f>VLOOKUP(B88,呼吸类透视复制表!A:D,4,FALSE)</f>
        <v>1945.76</v>
      </c>
      <c r="Z88" s="32">
        <f t="shared" si="20"/>
        <v>-10</v>
      </c>
      <c r="AA88" s="32" t="s">
        <v>29</v>
      </c>
      <c r="AB88" s="35">
        <f t="shared" si="25"/>
        <v>97.288</v>
      </c>
      <c r="AC88" s="30">
        <v>5</v>
      </c>
      <c r="AD88" s="32">
        <v>0</v>
      </c>
      <c r="AE88" s="32">
        <v>0</v>
      </c>
      <c r="AF88" s="32">
        <v>0</v>
      </c>
      <c r="AG88" s="32">
        <v>0</v>
      </c>
      <c r="AH88" s="32">
        <f t="shared" si="21"/>
        <v>-5</v>
      </c>
      <c r="AI88" s="32" t="s">
        <v>29</v>
      </c>
      <c r="AJ88" s="38">
        <f t="shared" si="24"/>
        <v>0</v>
      </c>
      <c r="AK88" s="32">
        <v>40</v>
      </c>
      <c r="AL88" s="13">
        <v>0</v>
      </c>
      <c r="AM88" s="13">
        <v>0</v>
      </c>
      <c r="AN88" s="13">
        <f t="shared" si="22"/>
        <v>-40</v>
      </c>
      <c r="AO88" s="13" t="s">
        <v>29</v>
      </c>
      <c r="AP88" s="13">
        <f t="shared" si="23"/>
        <v>0</v>
      </c>
    </row>
    <row r="89" s="2" customFormat="1" spans="1:42">
      <c r="A89" s="12">
        <v>55</v>
      </c>
      <c r="B89" s="12">
        <v>387</v>
      </c>
      <c r="C89" s="12" t="s">
        <v>122</v>
      </c>
      <c r="D89" s="12" t="s">
        <v>38</v>
      </c>
      <c r="E89" s="13">
        <v>45</v>
      </c>
      <c r="F89" s="13">
        <f>VLOOKUP(B89,[1]任务明细复制表!$B:$P,15,0)</f>
        <v>27</v>
      </c>
      <c r="G89" s="13">
        <f>VLOOKUP(B89,[1]任务明细复制表!$B:$Q,16,0)</f>
        <v>431.2</v>
      </c>
      <c r="H89" s="13">
        <f>VLOOKUP(B89,[1]任务明细复制表!$B:$R,17,0)</f>
        <v>-18</v>
      </c>
      <c r="I89" s="13" t="str">
        <f>VLOOKUP(B89,[1]任务明细复制表!$B:$S,18,0)</f>
        <v>保底</v>
      </c>
      <c r="J89" s="13">
        <f>VLOOKUP(B89,[1]任务明细复制表!$B:$T,19,0)</f>
        <v>17.248</v>
      </c>
      <c r="K89" s="18">
        <v>11</v>
      </c>
      <c r="L89" s="19">
        <f>VLOOKUP(B89,维生素透视复制表!A:C,3,FALSE)</f>
        <v>2</v>
      </c>
      <c r="M89" s="19">
        <f>VLOOKUP(B89,维生素透视复制表!A:D,4,FALSE)</f>
        <v>168</v>
      </c>
      <c r="N89" s="19">
        <f t="shared" si="18"/>
        <v>-9</v>
      </c>
      <c r="O89" s="19" t="s">
        <v>29</v>
      </c>
      <c r="P89" s="20">
        <f>M89*0.04</f>
        <v>6.72</v>
      </c>
      <c r="Q89" s="30">
        <v>19</v>
      </c>
      <c r="R89" s="13">
        <f>VLOOKUP(B89,心脑血管透视复制图!A:C,3,FALSE)</f>
        <v>11</v>
      </c>
      <c r="S89" s="13">
        <f>VLOOKUP(B89,心脑血管透视复制图!A:D,4,FALSE)</f>
        <v>351.92</v>
      </c>
      <c r="T89" s="13">
        <f t="shared" si="19"/>
        <v>-8</v>
      </c>
      <c r="U89" s="13" t="s">
        <v>29</v>
      </c>
      <c r="V89" s="31">
        <f t="shared" si="26"/>
        <v>14.0768</v>
      </c>
      <c r="W89" s="30">
        <v>148</v>
      </c>
      <c r="X89" s="32">
        <f>VLOOKUP(B89,呼吸类透视复制表!A:C,3,FALSE)</f>
        <v>78</v>
      </c>
      <c r="Y89" s="32">
        <f>VLOOKUP(B89,呼吸类透视复制表!A:D,4,FALSE)</f>
        <v>1716.22</v>
      </c>
      <c r="Z89" s="32">
        <f t="shared" si="20"/>
        <v>-70</v>
      </c>
      <c r="AA89" s="32" t="s">
        <v>29</v>
      </c>
      <c r="AB89" s="35">
        <f t="shared" si="25"/>
        <v>85.811</v>
      </c>
      <c r="AC89" s="30">
        <v>6</v>
      </c>
      <c r="AD89" s="32">
        <v>0</v>
      </c>
      <c r="AE89" s="32">
        <v>0</v>
      </c>
      <c r="AF89" s="32">
        <f>VLOOKUP(B89,'妇女系列（妇宝）'!A:C,3,FALSE)</f>
        <v>1</v>
      </c>
      <c r="AG89" s="32">
        <f>VLOOKUP(B89,'妇女系列（妇宝）'!A:D,4,FALSE)</f>
        <v>28</v>
      </c>
      <c r="AH89" s="32">
        <f t="shared" si="21"/>
        <v>-5</v>
      </c>
      <c r="AI89" s="32" t="s">
        <v>29</v>
      </c>
      <c r="AJ89" s="38">
        <f t="shared" si="24"/>
        <v>0</v>
      </c>
      <c r="AK89" s="32">
        <v>50</v>
      </c>
      <c r="AL89" s="13">
        <f>VLOOKUP(B89,藏药系列!A:C,3,FALSE)</f>
        <v>9</v>
      </c>
      <c r="AM89" s="13">
        <f>VLOOKUP(B89,藏药系列!A:D,4,FALSE)</f>
        <v>252</v>
      </c>
      <c r="AN89" s="13">
        <f t="shared" si="22"/>
        <v>-41</v>
      </c>
      <c r="AO89" s="13" t="s">
        <v>29</v>
      </c>
      <c r="AP89" s="13">
        <f t="shared" si="23"/>
        <v>37.8</v>
      </c>
    </row>
    <row r="90" s="2" customFormat="1" spans="1:42">
      <c r="A90" s="12">
        <v>73</v>
      </c>
      <c r="B90" s="12">
        <v>373</v>
      </c>
      <c r="C90" s="12" t="s">
        <v>123</v>
      </c>
      <c r="D90" s="12" t="s">
        <v>69</v>
      </c>
      <c r="E90" s="13">
        <v>61</v>
      </c>
      <c r="F90" s="13">
        <f>VLOOKUP(B90,[1]任务明细复制表!$B:$P,15,0)</f>
        <v>63</v>
      </c>
      <c r="G90" s="13">
        <f>VLOOKUP(B90,[1]任务明细复制表!$B:$Q,16,0)</f>
        <v>516.4</v>
      </c>
      <c r="H90" s="13">
        <f>VLOOKUP(B90,[1]任务明细复制表!$B:$R,17,0)</f>
        <v>2</v>
      </c>
      <c r="I90" s="13" t="str">
        <f>VLOOKUP(B90,[1]任务明细复制表!$B:$S,18,0)</f>
        <v>奖励6%</v>
      </c>
      <c r="J90" s="13">
        <f>VLOOKUP(B90,[1]任务明细复制表!$B:$T,19,0)</f>
        <v>30.984</v>
      </c>
      <c r="K90" s="18">
        <v>11</v>
      </c>
      <c r="L90" s="19">
        <f>VLOOKUP(B90,维生素透视复制表!A:C,3,FALSE)</f>
        <v>10</v>
      </c>
      <c r="M90" s="19">
        <f>VLOOKUP(B90,维生素透视复制表!A:D,4,FALSE)</f>
        <v>840.01</v>
      </c>
      <c r="N90" s="19">
        <f t="shared" si="18"/>
        <v>-1</v>
      </c>
      <c r="O90" s="19" t="s">
        <v>29</v>
      </c>
      <c r="P90" s="20">
        <f>M90*0.04</f>
        <v>33.6004</v>
      </c>
      <c r="Q90" s="30">
        <v>19</v>
      </c>
      <c r="R90" s="13">
        <f>VLOOKUP(B90,心脑血管透视复制图!A:C,3,FALSE)</f>
        <v>53</v>
      </c>
      <c r="S90" s="13">
        <f>VLOOKUP(B90,心脑血管透视复制图!A:D,4,FALSE)</f>
        <v>1875.3</v>
      </c>
      <c r="T90" s="13">
        <f t="shared" si="19"/>
        <v>34</v>
      </c>
      <c r="U90" s="13" t="s">
        <v>28</v>
      </c>
      <c r="V90" s="31">
        <f>S90*0.06</f>
        <v>112.518</v>
      </c>
      <c r="W90" s="30">
        <v>174</v>
      </c>
      <c r="X90" s="32">
        <f>VLOOKUP(B90,呼吸类透视复制表!A:C,3,FALSE)</f>
        <v>98</v>
      </c>
      <c r="Y90" s="32">
        <f>VLOOKUP(B90,呼吸类透视复制表!A:D,4,FALSE)</f>
        <v>2265.26</v>
      </c>
      <c r="Z90" s="32">
        <f t="shared" si="20"/>
        <v>-76</v>
      </c>
      <c r="AA90" s="32" t="s">
        <v>29</v>
      </c>
      <c r="AB90" s="35">
        <f t="shared" si="25"/>
        <v>113.263</v>
      </c>
      <c r="AC90" s="30">
        <v>6</v>
      </c>
      <c r="AD90" s="32">
        <f>VLOOKUP(B90,'妇女（另外一个）'!A:C,3,FALSE)</f>
        <v>1</v>
      </c>
      <c r="AE90" s="32">
        <f>VLOOKUP(B90,'妇女（另外一个）'!A:D,4,FALSE)</f>
        <v>44</v>
      </c>
      <c r="AF90" s="32">
        <v>0</v>
      </c>
      <c r="AG90" s="32">
        <v>0</v>
      </c>
      <c r="AH90" s="32">
        <f t="shared" si="21"/>
        <v>-5</v>
      </c>
      <c r="AI90" s="32" t="s">
        <v>29</v>
      </c>
      <c r="AJ90" s="38">
        <f t="shared" si="24"/>
        <v>2.2</v>
      </c>
      <c r="AK90" s="32">
        <v>50</v>
      </c>
      <c r="AL90" s="13">
        <f>VLOOKUP(B90,藏药系列!A:C,3,FALSE)</f>
        <v>5</v>
      </c>
      <c r="AM90" s="13">
        <f>VLOOKUP(B90,藏药系列!A:D,4,FALSE)</f>
        <v>153</v>
      </c>
      <c r="AN90" s="13">
        <f t="shared" si="22"/>
        <v>-45</v>
      </c>
      <c r="AO90" s="13" t="s">
        <v>29</v>
      </c>
      <c r="AP90" s="13">
        <f t="shared" si="23"/>
        <v>22.95</v>
      </c>
    </row>
    <row r="91" s="2" customFormat="1" spans="1:42">
      <c r="A91" s="12">
        <v>17</v>
      </c>
      <c r="B91" s="12">
        <v>709</v>
      </c>
      <c r="C91" s="12" t="s">
        <v>124</v>
      </c>
      <c r="D91" s="12" t="s">
        <v>33</v>
      </c>
      <c r="E91" s="13">
        <v>45</v>
      </c>
      <c r="F91" s="13">
        <f>VLOOKUP(B91,[1]任务明细复制表!$B:$P,15,0)</f>
        <v>48</v>
      </c>
      <c r="G91" s="13">
        <f>VLOOKUP(B91,[1]任务明细复制表!$B:$Q,16,0)</f>
        <v>593.8</v>
      </c>
      <c r="H91" s="13">
        <f>VLOOKUP(B91,[1]任务明细复制表!$B:$R,17,0)</f>
        <v>3</v>
      </c>
      <c r="I91" s="13" t="str">
        <f>VLOOKUP(B91,[1]任务明细复制表!$B:$S,18,0)</f>
        <v>奖励6%</v>
      </c>
      <c r="J91" s="13">
        <f>VLOOKUP(B91,[1]任务明细复制表!$B:$T,19,0)</f>
        <v>35.628</v>
      </c>
      <c r="K91" s="18">
        <v>11</v>
      </c>
      <c r="L91" s="19">
        <f>VLOOKUP(B91,维生素透视复制表!A:C,3,FALSE)</f>
        <v>5</v>
      </c>
      <c r="M91" s="19">
        <f>VLOOKUP(B91,维生素透视复制表!A:D,4,FALSE)</f>
        <v>504</v>
      </c>
      <c r="N91" s="19">
        <f t="shared" si="18"/>
        <v>-6</v>
      </c>
      <c r="O91" s="19" t="s">
        <v>29</v>
      </c>
      <c r="P91" s="20">
        <f>M91*0.04</f>
        <v>20.16</v>
      </c>
      <c r="Q91" s="30">
        <v>19</v>
      </c>
      <c r="R91" s="13">
        <f>VLOOKUP(B91,心脑血管透视复制图!A:C,3,FALSE)</f>
        <v>20</v>
      </c>
      <c r="S91" s="13">
        <f>VLOOKUP(B91,心脑血管透视复制图!A:D,4,FALSE)</f>
        <v>664.8</v>
      </c>
      <c r="T91" s="13">
        <f t="shared" si="19"/>
        <v>1</v>
      </c>
      <c r="U91" s="13" t="s">
        <v>28</v>
      </c>
      <c r="V91" s="31">
        <f>S91*0.06</f>
        <v>39.888</v>
      </c>
      <c r="W91" s="30">
        <v>174</v>
      </c>
      <c r="X91" s="32">
        <f>VLOOKUP(B91,呼吸类透视复制表!A:C,3,FALSE)</f>
        <v>195</v>
      </c>
      <c r="Y91" s="32">
        <f>VLOOKUP(B91,呼吸类透视复制表!A:D,4,FALSE)</f>
        <v>3982.76</v>
      </c>
      <c r="Z91" s="32">
        <f t="shared" si="20"/>
        <v>21</v>
      </c>
      <c r="AA91" s="32" t="s">
        <v>28</v>
      </c>
      <c r="AB91" s="35">
        <f>Y91*0.07</f>
        <v>278.7932</v>
      </c>
      <c r="AC91" s="30">
        <v>6</v>
      </c>
      <c r="AD91" s="32">
        <f>VLOOKUP(B91,'妇女（另外一个）'!A:C,3,FALSE)</f>
        <v>1</v>
      </c>
      <c r="AE91" s="32">
        <f>VLOOKUP(B91,'妇女（另外一个）'!A:D,4,FALSE)</f>
        <v>44</v>
      </c>
      <c r="AF91" s="32">
        <v>0</v>
      </c>
      <c r="AG91" s="32">
        <v>0</v>
      </c>
      <c r="AH91" s="32">
        <f t="shared" si="21"/>
        <v>-5</v>
      </c>
      <c r="AI91" s="32" t="s">
        <v>29</v>
      </c>
      <c r="AJ91" s="38">
        <f t="shared" si="24"/>
        <v>2.2</v>
      </c>
      <c r="AK91" s="32">
        <v>50</v>
      </c>
      <c r="AL91" s="13">
        <f>VLOOKUP(B91,藏药系列!A:C,3,FALSE)</f>
        <v>2</v>
      </c>
      <c r="AM91" s="13">
        <f>VLOOKUP(B91,藏药系列!A:D,4,FALSE)</f>
        <v>64</v>
      </c>
      <c r="AN91" s="13">
        <f t="shared" si="22"/>
        <v>-48</v>
      </c>
      <c r="AO91" s="13" t="s">
        <v>29</v>
      </c>
      <c r="AP91" s="13">
        <f t="shared" si="23"/>
        <v>9.6</v>
      </c>
    </row>
    <row r="92" s="2" customFormat="1" spans="1:42">
      <c r="A92" s="12">
        <v>52</v>
      </c>
      <c r="B92" s="12">
        <v>546</v>
      </c>
      <c r="C92" s="12" t="s">
        <v>125</v>
      </c>
      <c r="D92" s="12" t="s">
        <v>38</v>
      </c>
      <c r="E92" s="13">
        <v>45</v>
      </c>
      <c r="F92" s="13">
        <f>VLOOKUP(B92,[1]任务明细复制表!$B:$P,15,0)</f>
        <v>44</v>
      </c>
      <c r="G92" s="13">
        <f>VLOOKUP(B92,[1]任务明细复制表!$B:$Q,16,0)</f>
        <v>537.6</v>
      </c>
      <c r="H92" s="13">
        <f>VLOOKUP(B92,[1]任务明细复制表!$B:$R,17,0)</f>
        <v>-1</v>
      </c>
      <c r="I92" s="13" t="str">
        <f>VLOOKUP(B92,[1]任务明细复制表!$B:$S,18,0)</f>
        <v>保底</v>
      </c>
      <c r="J92" s="13">
        <f>VLOOKUP(B92,[1]任务明细复制表!$B:$T,19,0)</f>
        <v>21.504</v>
      </c>
      <c r="K92" s="18">
        <v>11</v>
      </c>
      <c r="L92" s="19">
        <f>VLOOKUP(B92,维生素透视复制表!A:C,3,FALSE)</f>
        <v>8</v>
      </c>
      <c r="M92" s="19">
        <f>VLOOKUP(B92,维生素透视复制表!A:D,4,FALSE)</f>
        <v>672.01</v>
      </c>
      <c r="N92" s="19">
        <f t="shared" si="18"/>
        <v>-3</v>
      </c>
      <c r="O92" s="19" t="s">
        <v>29</v>
      </c>
      <c r="P92" s="20">
        <f>M92*0.04</f>
        <v>26.8804</v>
      </c>
      <c r="Q92" s="30">
        <v>19</v>
      </c>
      <c r="R92" s="13">
        <v>0</v>
      </c>
      <c r="S92" s="13">
        <v>0</v>
      </c>
      <c r="T92" s="13">
        <f t="shared" si="19"/>
        <v>-19</v>
      </c>
      <c r="U92" s="13" t="s">
        <v>29</v>
      </c>
      <c r="V92" s="31">
        <f t="shared" ref="V92:V109" si="27">S92*0.04</f>
        <v>0</v>
      </c>
      <c r="W92" s="30">
        <v>134</v>
      </c>
      <c r="X92" s="32">
        <f>VLOOKUP(B92,呼吸类透视复制表!A:C,3,FALSE)</f>
        <v>112</v>
      </c>
      <c r="Y92" s="32">
        <f>VLOOKUP(B92,呼吸类透视复制表!A:D,4,FALSE)</f>
        <v>2574.13</v>
      </c>
      <c r="Z92" s="32">
        <f t="shared" si="20"/>
        <v>-22</v>
      </c>
      <c r="AA92" s="32" t="s">
        <v>29</v>
      </c>
      <c r="AB92" s="35">
        <f t="shared" ref="AB92:AB103" si="28">Y92*0.05</f>
        <v>128.7065</v>
      </c>
      <c r="AC92" s="30">
        <v>6</v>
      </c>
      <c r="AD92" s="32">
        <f>VLOOKUP(B92,'妇女（另外一个）'!A:C,3,FALSE)</f>
        <v>1</v>
      </c>
      <c r="AE92" s="32">
        <f>VLOOKUP(B92,'妇女（另外一个）'!A:D,4,FALSE)</f>
        <v>44</v>
      </c>
      <c r="AF92" s="32">
        <v>0</v>
      </c>
      <c r="AG92" s="32">
        <v>0</v>
      </c>
      <c r="AH92" s="32">
        <f t="shared" si="21"/>
        <v>-5</v>
      </c>
      <c r="AI92" s="32" t="s">
        <v>29</v>
      </c>
      <c r="AJ92" s="38">
        <f t="shared" si="24"/>
        <v>2.2</v>
      </c>
      <c r="AK92" s="32">
        <v>70</v>
      </c>
      <c r="AL92" s="13">
        <f>VLOOKUP(B92,藏药系列!A:C,3,FALSE)</f>
        <v>19</v>
      </c>
      <c r="AM92" s="13">
        <f>VLOOKUP(B92,藏药系列!A:D,4,FALSE)</f>
        <v>636</v>
      </c>
      <c r="AN92" s="13">
        <f t="shared" si="22"/>
        <v>-51</v>
      </c>
      <c r="AO92" s="13" t="s">
        <v>29</v>
      </c>
      <c r="AP92" s="13">
        <f t="shared" si="23"/>
        <v>95.4</v>
      </c>
    </row>
    <row r="93" s="2" customFormat="1" spans="1:42">
      <c r="A93" s="12">
        <v>14</v>
      </c>
      <c r="B93" s="12">
        <v>730</v>
      </c>
      <c r="C93" s="12" t="s">
        <v>126</v>
      </c>
      <c r="D93" s="12" t="s">
        <v>33</v>
      </c>
      <c r="E93" s="13">
        <v>68</v>
      </c>
      <c r="F93" s="13">
        <f>VLOOKUP(B93,[1]任务明细复制表!$B:$P,15,0)</f>
        <v>41</v>
      </c>
      <c r="G93" s="13">
        <f>VLOOKUP(B93,[1]任务明细复制表!$B:$Q,16,0)</f>
        <v>614.94</v>
      </c>
      <c r="H93" s="13">
        <f>VLOOKUP(B93,[1]任务明细复制表!$B:$R,17,0)</f>
        <v>-27</v>
      </c>
      <c r="I93" s="13" t="str">
        <f>VLOOKUP(B93,[1]任务明细复制表!$B:$S,18,0)</f>
        <v>保底</v>
      </c>
      <c r="J93" s="13">
        <f>VLOOKUP(B93,[1]任务明细复制表!$B:$T,19,0)</f>
        <v>24.5976</v>
      </c>
      <c r="K93" s="18">
        <v>13</v>
      </c>
      <c r="L93" s="19">
        <f>VLOOKUP(B93,维生素透视复制表!A:C,3,FALSE)</f>
        <v>4</v>
      </c>
      <c r="M93" s="19">
        <f>VLOOKUP(B93,维生素透视复制表!A:D,4,FALSE)</f>
        <v>336.02</v>
      </c>
      <c r="N93" s="19">
        <f t="shared" si="18"/>
        <v>-9</v>
      </c>
      <c r="O93" s="19" t="s">
        <v>29</v>
      </c>
      <c r="P93" s="20">
        <f>M93*0.04</f>
        <v>13.4408</v>
      </c>
      <c r="Q93" s="30">
        <v>19</v>
      </c>
      <c r="R93" s="13">
        <f>VLOOKUP(B93,心脑血管透视复制图!A:C,3,FALSE)</f>
        <v>9</v>
      </c>
      <c r="S93" s="13">
        <f>VLOOKUP(B93,心脑血管透视复制图!A:D,4,FALSE)</f>
        <v>366.81</v>
      </c>
      <c r="T93" s="13">
        <f t="shared" si="19"/>
        <v>-10</v>
      </c>
      <c r="U93" s="13" t="s">
        <v>29</v>
      </c>
      <c r="V93" s="31">
        <f t="shared" si="27"/>
        <v>14.6724</v>
      </c>
      <c r="W93" s="30">
        <v>81</v>
      </c>
      <c r="X93" s="32">
        <f>VLOOKUP(B93,呼吸类透视复制表!A:C,3,FALSE)</f>
        <v>51</v>
      </c>
      <c r="Y93" s="32">
        <f>VLOOKUP(B93,呼吸类透视复制表!A:D,4,FALSE)</f>
        <v>1156.17</v>
      </c>
      <c r="Z93" s="32">
        <f t="shared" si="20"/>
        <v>-30</v>
      </c>
      <c r="AA93" s="32" t="s">
        <v>29</v>
      </c>
      <c r="AB93" s="35">
        <f t="shared" si="28"/>
        <v>57.8085</v>
      </c>
      <c r="AC93" s="30">
        <v>7</v>
      </c>
      <c r="AD93" s="32">
        <f>VLOOKUP(B93,'妇女（另外一个）'!A:C,3,FALSE)</f>
        <v>2</v>
      </c>
      <c r="AE93" s="32">
        <f>VLOOKUP(B93,'妇女（另外一个）'!A:D,4,FALSE)</f>
        <v>77.52</v>
      </c>
      <c r="AF93" s="32">
        <v>0</v>
      </c>
      <c r="AG93" s="32">
        <v>0</v>
      </c>
      <c r="AH93" s="32">
        <f t="shared" si="21"/>
        <v>-5</v>
      </c>
      <c r="AI93" s="32" t="s">
        <v>29</v>
      </c>
      <c r="AJ93" s="38">
        <f t="shared" si="24"/>
        <v>3.876</v>
      </c>
      <c r="AK93" s="32">
        <v>60</v>
      </c>
      <c r="AL93" s="13">
        <f>VLOOKUP(B93,藏药系列!A:C,3,FALSE)</f>
        <v>5</v>
      </c>
      <c r="AM93" s="13">
        <f>VLOOKUP(B93,藏药系列!A:D,4,FALSE)</f>
        <v>241.96</v>
      </c>
      <c r="AN93" s="13">
        <f t="shared" si="22"/>
        <v>-55</v>
      </c>
      <c r="AO93" s="13" t="s">
        <v>29</v>
      </c>
      <c r="AP93" s="13">
        <f t="shared" si="23"/>
        <v>36.294</v>
      </c>
    </row>
    <row r="94" s="2" customFormat="1" spans="1:42">
      <c r="A94" s="12">
        <v>87</v>
      </c>
      <c r="B94" s="12">
        <v>341</v>
      </c>
      <c r="C94" s="12" t="s">
        <v>127</v>
      </c>
      <c r="D94" s="12" t="s">
        <v>31</v>
      </c>
      <c r="E94" s="13">
        <v>60</v>
      </c>
      <c r="F94" s="13">
        <f>VLOOKUP(B94,[1]任务明细复制表!$B:$P,15,0)</f>
        <v>22</v>
      </c>
      <c r="G94" s="13">
        <f>VLOOKUP(B94,[1]任务明细复制表!$B:$Q,16,0)</f>
        <v>443.6</v>
      </c>
      <c r="H94" s="13">
        <f>VLOOKUP(B94,[1]任务明细复制表!$B:$R,17,0)</f>
        <v>-38</v>
      </c>
      <c r="I94" s="13" t="str">
        <f>VLOOKUP(B94,[1]任务明细复制表!$B:$S,18,0)</f>
        <v>保底</v>
      </c>
      <c r="J94" s="13">
        <f>VLOOKUP(B94,[1]任务明细复制表!$B:$T,19,0)</f>
        <v>17.744</v>
      </c>
      <c r="K94" s="18">
        <v>14</v>
      </c>
      <c r="L94" s="19">
        <f>VLOOKUP(B94,维生素透视复制表!A:C,3,FALSE)</f>
        <v>19</v>
      </c>
      <c r="M94" s="19">
        <f>VLOOKUP(B94,维生素透视复制表!A:D,4,FALSE)</f>
        <v>1678.73</v>
      </c>
      <c r="N94" s="19">
        <f t="shared" si="18"/>
        <v>5</v>
      </c>
      <c r="O94" s="19" t="s">
        <v>28</v>
      </c>
      <c r="P94" s="20">
        <f>M94*0.06</f>
        <v>100.7238</v>
      </c>
      <c r="Q94" s="30">
        <v>21</v>
      </c>
      <c r="R94" s="13">
        <v>0</v>
      </c>
      <c r="S94" s="13">
        <v>0</v>
      </c>
      <c r="T94" s="13">
        <f t="shared" si="19"/>
        <v>-21</v>
      </c>
      <c r="U94" s="13" t="s">
        <v>29</v>
      </c>
      <c r="V94" s="31">
        <f t="shared" si="27"/>
        <v>0</v>
      </c>
      <c r="W94" s="30">
        <v>59</v>
      </c>
      <c r="X94" s="32">
        <f>VLOOKUP(B94,呼吸类透视复制表!A:C,3,FALSE)</f>
        <v>35</v>
      </c>
      <c r="Y94" s="32">
        <f>VLOOKUP(B94,呼吸类透视复制表!A:D,4,FALSE)</f>
        <v>848.11</v>
      </c>
      <c r="Z94" s="32">
        <f t="shared" si="20"/>
        <v>-24</v>
      </c>
      <c r="AA94" s="32" t="s">
        <v>29</v>
      </c>
      <c r="AB94" s="35">
        <f t="shared" si="28"/>
        <v>42.4055</v>
      </c>
      <c r="AC94" s="30">
        <v>7</v>
      </c>
      <c r="AD94" s="32">
        <f>VLOOKUP(B94,'妇女（另外一个）'!A:C,3,FALSE)</f>
        <v>2</v>
      </c>
      <c r="AE94" s="32">
        <f>VLOOKUP(B94,'妇女（另外一个）'!A:D,4,FALSE)</f>
        <v>89.8</v>
      </c>
      <c r="AF94" s="32">
        <v>0</v>
      </c>
      <c r="AG94" s="32">
        <v>0</v>
      </c>
      <c r="AH94" s="32">
        <f t="shared" si="21"/>
        <v>-5</v>
      </c>
      <c r="AI94" s="32" t="s">
        <v>29</v>
      </c>
      <c r="AJ94" s="38">
        <f t="shared" si="24"/>
        <v>4.49</v>
      </c>
      <c r="AK94" s="32">
        <v>100</v>
      </c>
      <c r="AL94" s="13">
        <f>VLOOKUP(B94,藏药系列!A:C,3,FALSE)</f>
        <v>42</v>
      </c>
      <c r="AM94" s="13">
        <f>VLOOKUP(B94,藏药系列!A:D,4,FALSE)</f>
        <v>1469</v>
      </c>
      <c r="AN94" s="13">
        <f t="shared" si="22"/>
        <v>-58</v>
      </c>
      <c r="AO94" s="13" t="s">
        <v>29</v>
      </c>
      <c r="AP94" s="13">
        <f t="shared" si="23"/>
        <v>220.35</v>
      </c>
    </row>
    <row r="95" s="2" customFormat="1" spans="1:42">
      <c r="A95" s="12">
        <v>24</v>
      </c>
      <c r="B95" s="12">
        <v>365</v>
      </c>
      <c r="C95" s="12" t="s">
        <v>128</v>
      </c>
      <c r="D95" s="12" t="s">
        <v>33</v>
      </c>
      <c r="E95" s="13">
        <v>79</v>
      </c>
      <c r="F95" s="13">
        <f>VLOOKUP(B95,[1]任务明细复制表!$B:$P,15,0)</f>
        <v>41</v>
      </c>
      <c r="G95" s="13">
        <f>VLOOKUP(B95,[1]任务明细复制表!$B:$Q,16,0)</f>
        <v>619.62</v>
      </c>
      <c r="H95" s="13">
        <f>VLOOKUP(B95,[1]任务明细复制表!$B:$R,17,0)</f>
        <v>-38</v>
      </c>
      <c r="I95" s="13" t="str">
        <f>VLOOKUP(B95,[1]任务明细复制表!$B:$S,18,0)</f>
        <v>保底</v>
      </c>
      <c r="J95" s="13">
        <f>VLOOKUP(B95,[1]任务明细复制表!$B:$T,19,0)</f>
        <v>24.7848</v>
      </c>
      <c r="K95" s="18">
        <v>11</v>
      </c>
      <c r="L95" s="19">
        <f>VLOOKUP(B95,维生素透视复制表!A:C,3,FALSE)</f>
        <v>12</v>
      </c>
      <c r="M95" s="19">
        <f>VLOOKUP(B95,维生素透视复制表!A:D,4,FALSE)</f>
        <v>1176.03</v>
      </c>
      <c r="N95" s="19">
        <f t="shared" si="18"/>
        <v>1</v>
      </c>
      <c r="O95" s="19" t="s">
        <v>28</v>
      </c>
      <c r="P95" s="20">
        <f>M95*0.06</f>
        <v>70.5618</v>
      </c>
      <c r="Q95" s="30">
        <v>19</v>
      </c>
      <c r="R95" s="13">
        <f>VLOOKUP(B95,心脑血管透视复制图!A:C,3,FALSE)</f>
        <v>2</v>
      </c>
      <c r="S95" s="13">
        <f>VLOOKUP(B95,心脑血管透视复制图!A:D,4,FALSE)</f>
        <v>73.81</v>
      </c>
      <c r="T95" s="13">
        <f t="shared" si="19"/>
        <v>-17</v>
      </c>
      <c r="U95" s="13" t="s">
        <v>29</v>
      </c>
      <c r="V95" s="31">
        <f t="shared" si="27"/>
        <v>2.9524</v>
      </c>
      <c r="W95" s="30">
        <v>196</v>
      </c>
      <c r="X95" s="32">
        <f>VLOOKUP(B95,呼吸类透视复制表!A:C,3,FALSE)</f>
        <v>97</v>
      </c>
      <c r="Y95" s="32">
        <f>VLOOKUP(B95,呼吸类透视复制表!A:D,4,FALSE)</f>
        <v>2407.02</v>
      </c>
      <c r="Z95" s="32">
        <f t="shared" si="20"/>
        <v>-99</v>
      </c>
      <c r="AA95" s="32" t="s">
        <v>29</v>
      </c>
      <c r="AB95" s="35">
        <f t="shared" si="28"/>
        <v>120.351</v>
      </c>
      <c r="AC95" s="30">
        <v>6</v>
      </c>
      <c r="AD95" s="32">
        <v>0</v>
      </c>
      <c r="AE95" s="32">
        <v>0</v>
      </c>
      <c r="AF95" s="32">
        <v>0</v>
      </c>
      <c r="AG95" s="32">
        <v>0</v>
      </c>
      <c r="AH95" s="32">
        <f t="shared" si="21"/>
        <v>-6</v>
      </c>
      <c r="AI95" s="32" t="s">
        <v>29</v>
      </c>
      <c r="AJ95" s="38">
        <f t="shared" si="24"/>
        <v>0</v>
      </c>
      <c r="AK95" s="32">
        <v>50</v>
      </c>
      <c r="AL95" s="13">
        <f>VLOOKUP(B95,藏药系列!A:C,3,FALSE)</f>
        <v>74</v>
      </c>
      <c r="AM95" s="13">
        <f>VLOOKUP(B95,藏药系列!A:D,4,FALSE)</f>
        <v>2564.28</v>
      </c>
      <c r="AN95" s="13">
        <f t="shared" si="22"/>
        <v>24</v>
      </c>
      <c r="AO95" s="13" t="s">
        <v>28</v>
      </c>
      <c r="AP95" s="13">
        <f>AM95*0.25</f>
        <v>641.07</v>
      </c>
    </row>
    <row r="96" s="2" customFormat="1" spans="1:42">
      <c r="A96" s="12">
        <v>26</v>
      </c>
      <c r="B96" s="12">
        <v>357</v>
      </c>
      <c r="C96" s="12" t="s">
        <v>129</v>
      </c>
      <c r="D96" s="12" t="s">
        <v>33</v>
      </c>
      <c r="E96" s="13">
        <v>45</v>
      </c>
      <c r="F96" s="13">
        <f>VLOOKUP(B96,[1]任务明细复制表!$B:$P,15,0)</f>
        <v>33</v>
      </c>
      <c r="G96" s="13">
        <f>VLOOKUP(B96,[1]任务明细复制表!$B:$Q,16,0)</f>
        <v>563.05</v>
      </c>
      <c r="H96" s="13">
        <f>VLOOKUP(B96,[1]任务明细复制表!$B:$R,17,0)</f>
        <v>-12</v>
      </c>
      <c r="I96" s="13" t="str">
        <f>VLOOKUP(B96,[1]任务明细复制表!$B:$S,18,0)</f>
        <v>保底</v>
      </c>
      <c r="J96" s="13">
        <f>VLOOKUP(B96,[1]任务明细复制表!$B:$T,19,0)</f>
        <v>22.522</v>
      </c>
      <c r="K96" s="18">
        <v>12</v>
      </c>
      <c r="L96" s="19">
        <f>VLOOKUP(B96,维生素透视复制表!A:C,3,FALSE)</f>
        <v>8</v>
      </c>
      <c r="M96" s="19">
        <f>VLOOKUP(B96,维生素透视复制表!A:D,4,FALSE)</f>
        <v>672.01</v>
      </c>
      <c r="N96" s="19">
        <f t="shared" si="18"/>
        <v>-4</v>
      </c>
      <c r="O96" s="19" t="s">
        <v>29</v>
      </c>
      <c r="P96" s="20">
        <f t="shared" ref="P96:P103" si="29">M96*0.04</f>
        <v>26.8804</v>
      </c>
      <c r="Q96" s="30">
        <v>19</v>
      </c>
      <c r="R96" s="13">
        <f>VLOOKUP(B96,心脑血管透视复制图!A:C,3,FALSE)</f>
        <v>5</v>
      </c>
      <c r="S96" s="13">
        <f>VLOOKUP(B96,心脑血管透视复制图!A:D,4,FALSE)</f>
        <v>201.41</v>
      </c>
      <c r="T96" s="13">
        <f t="shared" si="19"/>
        <v>-14</v>
      </c>
      <c r="U96" s="13" t="s">
        <v>29</v>
      </c>
      <c r="V96" s="31">
        <f t="shared" si="27"/>
        <v>8.0564</v>
      </c>
      <c r="W96" s="30">
        <v>98</v>
      </c>
      <c r="X96" s="32">
        <f>VLOOKUP(B96,呼吸类透视复制表!A:C,3,FALSE)</f>
        <v>64</v>
      </c>
      <c r="Y96" s="32">
        <f>VLOOKUP(B96,呼吸类透视复制表!A:D,4,FALSE)</f>
        <v>1450.29</v>
      </c>
      <c r="Z96" s="32">
        <f t="shared" si="20"/>
        <v>-34</v>
      </c>
      <c r="AA96" s="32" t="s">
        <v>29</v>
      </c>
      <c r="AB96" s="35">
        <f t="shared" si="28"/>
        <v>72.5145</v>
      </c>
      <c r="AC96" s="30">
        <v>6</v>
      </c>
      <c r="AD96" s="32">
        <v>0</v>
      </c>
      <c r="AE96" s="32">
        <v>0</v>
      </c>
      <c r="AF96" s="32">
        <v>0</v>
      </c>
      <c r="AG96" s="32">
        <v>0</v>
      </c>
      <c r="AH96" s="32">
        <f t="shared" si="21"/>
        <v>-6</v>
      </c>
      <c r="AI96" s="32" t="s">
        <v>29</v>
      </c>
      <c r="AJ96" s="38">
        <f t="shared" si="24"/>
        <v>0</v>
      </c>
      <c r="AK96" s="32">
        <v>50</v>
      </c>
      <c r="AL96" s="13">
        <f>VLOOKUP(B96,藏药系列!A:C,3,FALSE)</f>
        <v>73</v>
      </c>
      <c r="AM96" s="13">
        <f>VLOOKUP(B96,藏药系列!A:D,4,FALSE)</f>
        <v>2782.02</v>
      </c>
      <c r="AN96" s="13">
        <f t="shared" si="22"/>
        <v>23</v>
      </c>
      <c r="AO96" s="13" t="s">
        <v>28</v>
      </c>
      <c r="AP96" s="13">
        <f>AM96*0.25</f>
        <v>695.505</v>
      </c>
    </row>
    <row r="97" s="2" customFormat="1" spans="1:42">
      <c r="A97" s="12">
        <v>80</v>
      </c>
      <c r="B97" s="12">
        <v>514</v>
      </c>
      <c r="C97" s="12" t="s">
        <v>130</v>
      </c>
      <c r="D97" s="12" t="s">
        <v>63</v>
      </c>
      <c r="E97" s="13">
        <v>45</v>
      </c>
      <c r="F97" s="13">
        <f>VLOOKUP(B97,[1]任务明细复制表!$B:$P,15,0)</f>
        <v>45</v>
      </c>
      <c r="G97" s="13">
        <f>VLOOKUP(B97,[1]任务明细复制表!$B:$Q,16,0)</f>
        <v>152.8</v>
      </c>
      <c r="H97" s="13">
        <f>VLOOKUP(B97,[1]任务明细复制表!$B:$R,17,0)</f>
        <v>0</v>
      </c>
      <c r="I97" s="13" t="str">
        <f>VLOOKUP(B97,[1]任务明细复制表!$B:$S,18,0)</f>
        <v>奖励6%</v>
      </c>
      <c r="J97" s="13">
        <f>VLOOKUP(B97,[1]任务明细复制表!$B:$T,19,0)</f>
        <v>9.168</v>
      </c>
      <c r="K97" s="18">
        <v>11</v>
      </c>
      <c r="L97" s="19">
        <f>VLOOKUP(B97,维生素透视复制表!A:C,3,FALSE)</f>
        <v>4</v>
      </c>
      <c r="M97" s="19">
        <f>VLOOKUP(B97,维生素透视复制表!A:D,4,FALSE)</f>
        <v>336.01</v>
      </c>
      <c r="N97" s="19">
        <f t="shared" si="18"/>
        <v>-7</v>
      </c>
      <c r="O97" s="19" t="s">
        <v>29</v>
      </c>
      <c r="P97" s="20">
        <f t="shared" si="29"/>
        <v>13.4404</v>
      </c>
      <c r="Q97" s="30">
        <v>19</v>
      </c>
      <c r="R97" s="13">
        <f>VLOOKUP(B97,心脑血管透视复制图!A:C,3,FALSE)</f>
        <v>2</v>
      </c>
      <c r="S97" s="13">
        <f>VLOOKUP(B97,心脑血管透视复制图!A:D,4,FALSE)</f>
        <v>33.8</v>
      </c>
      <c r="T97" s="13">
        <f t="shared" si="19"/>
        <v>-17</v>
      </c>
      <c r="U97" s="13" t="s">
        <v>29</v>
      </c>
      <c r="V97" s="31">
        <f t="shared" si="27"/>
        <v>1.352</v>
      </c>
      <c r="W97" s="30">
        <v>127</v>
      </c>
      <c r="X97" s="32">
        <f>VLOOKUP(B97,呼吸类透视复制表!A:C,3,FALSE)</f>
        <v>93</v>
      </c>
      <c r="Y97" s="32">
        <f>VLOOKUP(B97,呼吸类透视复制表!A:D,4,FALSE)</f>
        <v>2044.84</v>
      </c>
      <c r="Z97" s="32">
        <f t="shared" si="20"/>
        <v>-34</v>
      </c>
      <c r="AA97" s="32" t="s">
        <v>29</v>
      </c>
      <c r="AB97" s="35">
        <f t="shared" si="28"/>
        <v>102.242</v>
      </c>
      <c r="AC97" s="30">
        <v>6</v>
      </c>
      <c r="AD97" s="32">
        <v>0</v>
      </c>
      <c r="AE97" s="32">
        <v>0</v>
      </c>
      <c r="AF97" s="32">
        <v>0</v>
      </c>
      <c r="AG97" s="32">
        <v>0</v>
      </c>
      <c r="AH97" s="32">
        <f t="shared" si="21"/>
        <v>-6</v>
      </c>
      <c r="AI97" s="32" t="s">
        <v>29</v>
      </c>
      <c r="AJ97" s="38">
        <f t="shared" si="24"/>
        <v>0</v>
      </c>
      <c r="AK97" s="32">
        <v>50</v>
      </c>
      <c r="AL97" s="13">
        <f>VLOOKUP(B97,藏药系列!A:C,3,FALSE)</f>
        <v>30</v>
      </c>
      <c r="AM97" s="13">
        <f>VLOOKUP(B97,藏药系列!A:D,4,FALSE)</f>
        <v>1126.01</v>
      </c>
      <c r="AN97" s="13">
        <f t="shared" si="22"/>
        <v>-20</v>
      </c>
      <c r="AO97" s="13" t="s">
        <v>29</v>
      </c>
      <c r="AP97" s="13">
        <f t="shared" ref="AP97:AP107" si="30">AM97*0.15</f>
        <v>168.9015</v>
      </c>
    </row>
    <row r="98" s="2" customFormat="1" spans="1:42">
      <c r="A98" s="12">
        <v>30</v>
      </c>
      <c r="B98" s="12">
        <v>311</v>
      </c>
      <c r="C98" s="12" t="s">
        <v>131</v>
      </c>
      <c r="D98" s="12" t="s">
        <v>33</v>
      </c>
      <c r="E98" s="13">
        <v>20</v>
      </c>
      <c r="F98" s="13">
        <f>VLOOKUP(B98,[1]任务明细复制表!$B:$P,15,0)</f>
        <v>9</v>
      </c>
      <c r="G98" s="13">
        <f>VLOOKUP(B98,[1]任务明细复制表!$B:$Q,16,0)</f>
        <v>198</v>
      </c>
      <c r="H98" s="13">
        <f>VLOOKUP(B98,[1]任务明细复制表!$B:$R,17,0)</f>
        <v>-11</v>
      </c>
      <c r="I98" s="13" t="str">
        <f>VLOOKUP(B98,[1]任务明细复制表!$B:$S,18,0)</f>
        <v>保底</v>
      </c>
      <c r="J98" s="13">
        <f>VLOOKUP(B98,[1]任务明细复制表!$B:$T,19,0)</f>
        <v>7.92</v>
      </c>
      <c r="K98" s="18">
        <v>11</v>
      </c>
      <c r="L98" s="19">
        <f>VLOOKUP(B98,维生素透视复制表!A:C,3,FALSE)</f>
        <v>6</v>
      </c>
      <c r="M98" s="19">
        <f>VLOOKUP(B98,维生素透视复制表!A:D,4,FALSE)</f>
        <v>504.03</v>
      </c>
      <c r="N98" s="19">
        <f t="shared" si="18"/>
        <v>-5</v>
      </c>
      <c r="O98" s="19" t="s">
        <v>29</v>
      </c>
      <c r="P98" s="20">
        <f t="shared" si="29"/>
        <v>20.1612</v>
      </c>
      <c r="Q98" s="30">
        <v>19</v>
      </c>
      <c r="R98" s="13">
        <v>0</v>
      </c>
      <c r="S98" s="13">
        <v>0</v>
      </c>
      <c r="T98" s="13">
        <f t="shared" si="19"/>
        <v>-19</v>
      </c>
      <c r="U98" s="13" t="s">
        <v>29</v>
      </c>
      <c r="V98" s="31">
        <f t="shared" si="27"/>
        <v>0</v>
      </c>
      <c r="W98" s="30">
        <v>62</v>
      </c>
      <c r="X98" s="32">
        <f>VLOOKUP(B98,呼吸类透视复制表!A:C,3,FALSE)</f>
        <v>20</v>
      </c>
      <c r="Y98" s="32">
        <f>VLOOKUP(B98,呼吸类透视复制表!A:D,4,FALSE)</f>
        <v>479.88</v>
      </c>
      <c r="Z98" s="32">
        <f t="shared" si="20"/>
        <v>-42</v>
      </c>
      <c r="AA98" s="32" t="s">
        <v>29</v>
      </c>
      <c r="AB98" s="35">
        <f t="shared" si="28"/>
        <v>23.994</v>
      </c>
      <c r="AC98" s="30">
        <v>6</v>
      </c>
      <c r="AD98" s="32">
        <v>0</v>
      </c>
      <c r="AE98" s="32">
        <v>0</v>
      </c>
      <c r="AF98" s="32">
        <v>0</v>
      </c>
      <c r="AG98" s="32">
        <v>0</v>
      </c>
      <c r="AH98" s="32">
        <f t="shared" si="21"/>
        <v>-6</v>
      </c>
      <c r="AI98" s="32" t="s">
        <v>29</v>
      </c>
      <c r="AJ98" s="38">
        <f t="shared" si="24"/>
        <v>0</v>
      </c>
      <c r="AK98" s="32">
        <v>50</v>
      </c>
      <c r="AL98" s="13">
        <f>VLOOKUP(B98,藏药系列!A:C,3,FALSE)</f>
        <v>30</v>
      </c>
      <c r="AM98" s="13">
        <f>VLOOKUP(B98,藏药系列!A:D,4,FALSE)</f>
        <v>955.5</v>
      </c>
      <c r="AN98" s="13">
        <f t="shared" si="22"/>
        <v>-20</v>
      </c>
      <c r="AO98" s="13" t="s">
        <v>29</v>
      </c>
      <c r="AP98" s="13">
        <f t="shared" si="30"/>
        <v>143.325</v>
      </c>
    </row>
    <row r="99" s="2" customFormat="1" spans="1:42">
      <c r="A99" s="12">
        <v>67</v>
      </c>
      <c r="B99" s="12">
        <v>578</v>
      </c>
      <c r="C99" s="12" t="s">
        <v>132</v>
      </c>
      <c r="D99" s="12" t="s">
        <v>69</v>
      </c>
      <c r="E99" s="13">
        <v>65</v>
      </c>
      <c r="F99" s="13">
        <f>VLOOKUP(B99,[1]任务明细复制表!$B:$P,15,0)</f>
        <v>54</v>
      </c>
      <c r="G99" s="13">
        <f>VLOOKUP(B99,[1]任务明细复制表!$B:$Q,16,0)</f>
        <v>862.6</v>
      </c>
      <c r="H99" s="13">
        <f>VLOOKUP(B99,[1]任务明细复制表!$B:$R,17,0)</f>
        <v>-11</v>
      </c>
      <c r="I99" s="13" t="str">
        <f>VLOOKUP(B99,[1]任务明细复制表!$B:$S,18,0)</f>
        <v>保底</v>
      </c>
      <c r="J99" s="13">
        <f>VLOOKUP(B99,[1]任务明细复制表!$B:$T,19,0)</f>
        <v>34.504</v>
      </c>
      <c r="K99" s="18">
        <v>20</v>
      </c>
      <c r="L99" s="19">
        <f>VLOOKUP(B99,维生素透视复制表!A:C,3,FALSE)</f>
        <v>6</v>
      </c>
      <c r="M99" s="19">
        <f>VLOOKUP(B99,维生素透视复制表!A:D,4,FALSE)</f>
        <v>504.01</v>
      </c>
      <c r="N99" s="19">
        <f t="shared" si="18"/>
        <v>-14</v>
      </c>
      <c r="O99" s="19" t="s">
        <v>29</v>
      </c>
      <c r="P99" s="20">
        <f t="shared" si="29"/>
        <v>20.1604</v>
      </c>
      <c r="Q99" s="30">
        <v>19</v>
      </c>
      <c r="R99" s="13">
        <f>VLOOKUP(B99,心脑血管透视复制图!A:C,3,FALSE)</f>
        <v>4</v>
      </c>
      <c r="S99" s="13">
        <f>VLOOKUP(B99,心脑血管透视复制图!A:D,4,FALSE)</f>
        <v>153.61</v>
      </c>
      <c r="T99" s="13">
        <f t="shared" si="19"/>
        <v>-15</v>
      </c>
      <c r="U99" s="13" t="s">
        <v>29</v>
      </c>
      <c r="V99" s="31">
        <f t="shared" si="27"/>
        <v>6.1444</v>
      </c>
      <c r="W99" s="30">
        <v>253</v>
      </c>
      <c r="X99" s="32">
        <f>VLOOKUP(B99,呼吸类透视复制表!A:C,3,FALSE)</f>
        <v>156</v>
      </c>
      <c r="Y99" s="32">
        <f>VLOOKUP(B99,呼吸类透视复制表!A:D,4,FALSE)</f>
        <v>3554.94</v>
      </c>
      <c r="Z99" s="32">
        <f t="shared" si="20"/>
        <v>-97</v>
      </c>
      <c r="AA99" s="32" t="s">
        <v>29</v>
      </c>
      <c r="AB99" s="35">
        <f t="shared" si="28"/>
        <v>177.747</v>
      </c>
      <c r="AC99" s="30">
        <v>6</v>
      </c>
      <c r="AD99" s="32">
        <v>0</v>
      </c>
      <c r="AE99" s="32">
        <v>0</v>
      </c>
      <c r="AF99" s="32">
        <v>0</v>
      </c>
      <c r="AG99" s="32">
        <v>0</v>
      </c>
      <c r="AH99" s="32">
        <f t="shared" si="21"/>
        <v>-6</v>
      </c>
      <c r="AI99" s="32" t="s">
        <v>29</v>
      </c>
      <c r="AJ99" s="38">
        <f t="shared" si="24"/>
        <v>0</v>
      </c>
      <c r="AK99" s="32">
        <v>50</v>
      </c>
      <c r="AL99" s="13">
        <f>VLOOKUP(B99,藏药系列!A:C,3,FALSE)</f>
        <v>17</v>
      </c>
      <c r="AM99" s="13">
        <f>VLOOKUP(B99,藏药系列!A:D,4,FALSE)</f>
        <v>819.79</v>
      </c>
      <c r="AN99" s="13">
        <f t="shared" si="22"/>
        <v>-33</v>
      </c>
      <c r="AO99" s="13" t="s">
        <v>29</v>
      </c>
      <c r="AP99" s="13">
        <f t="shared" si="30"/>
        <v>122.9685</v>
      </c>
    </row>
    <row r="100" s="2" customFormat="1" spans="1:42">
      <c r="A100" s="12">
        <v>74</v>
      </c>
      <c r="B100" s="12">
        <v>355</v>
      </c>
      <c r="C100" s="12" t="s">
        <v>133</v>
      </c>
      <c r="D100" s="12" t="s">
        <v>69</v>
      </c>
      <c r="E100" s="13">
        <v>45</v>
      </c>
      <c r="F100" s="13">
        <f>VLOOKUP(B100,[1]任务明细复制表!$B:$P,15,0)</f>
        <v>49</v>
      </c>
      <c r="G100" s="13">
        <f>VLOOKUP(B100,[1]任务明细复制表!$B:$Q,16,0)</f>
        <v>324.56</v>
      </c>
      <c r="H100" s="13">
        <f>VLOOKUP(B100,[1]任务明细复制表!$B:$R,17,0)</f>
        <v>4</v>
      </c>
      <c r="I100" s="13" t="str">
        <f>VLOOKUP(B100,[1]任务明细复制表!$B:$S,18,0)</f>
        <v>奖励6%</v>
      </c>
      <c r="J100" s="13">
        <f>VLOOKUP(B100,[1]任务明细复制表!$B:$T,19,0)</f>
        <v>19.4736</v>
      </c>
      <c r="K100" s="18">
        <v>11</v>
      </c>
      <c r="L100" s="19">
        <f>VLOOKUP(B100,维生素透视复制表!A:C,3,FALSE)</f>
        <v>7</v>
      </c>
      <c r="M100" s="19">
        <f>VLOOKUP(B100,维生素透视复制表!A:D,4,FALSE)</f>
        <v>672.01</v>
      </c>
      <c r="N100" s="19">
        <f t="shared" si="18"/>
        <v>-4</v>
      </c>
      <c r="O100" s="19" t="s">
        <v>29</v>
      </c>
      <c r="P100" s="20">
        <f t="shared" si="29"/>
        <v>26.8804</v>
      </c>
      <c r="Q100" s="30">
        <v>19</v>
      </c>
      <c r="R100" s="13">
        <f>VLOOKUP(B100,心脑血管透视复制图!A:C,3,FALSE)</f>
        <v>9</v>
      </c>
      <c r="S100" s="13">
        <f>VLOOKUP(B100,心脑血管透视复制图!A:D,4,FALSE)</f>
        <v>319.2</v>
      </c>
      <c r="T100" s="13">
        <f t="shared" si="19"/>
        <v>-10</v>
      </c>
      <c r="U100" s="13" t="s">
        <v>29</v>
      </c>
      <c r="V100" s="31">
        <f t="shared" si="27"/>
        <v>12.768</v>
      </c>
      <c r="W100" s="30">
        <v>121</v>
      </c>
      <c r="X100" s="32">
        <f>VLOOKUP(B100,呼吸类透视复制表!A:C,3,FALSE)</f>
        <v>74</v>
      </c>
      <c r="Y100" s="32">
        <f>VLOOKUP(B100,呼吸类透视复制表!A:D,4,FALSE)</f>
        <v>1824.49</v>
      </c>
      <c r="Z100" s="32">
        <f t="shared" si="20"/>
        <v>-47</v>
      </c>
      <c r="AA100" s="32" t="s">
        <v>29</v>
      </c>
      <c r="AB100" s="35">
        <f t="shared" si="28"/>
        <v>91.2245</v>
      </c>
      <c r="AC100" s="30">
        <v>6</v>
      </c>
      <c r="AD100" s="32">
        <v>0</v>
      </c>
      <c r="AE100" s="32">
        <v>0</v>
      </c>
      <c r="AF100" s="32">
        <v>0</v>
      </c>
      <c r="AG100" s="32">
        <v>0</v>
      </c>
      <c r="AH100" s="32">
        <f t="shared" si="21"/>
        <v>-6</v>
      </c>
      <c r="AI100" s="32" t="s">
        <v>29</v>
      </c>
      <c r="AJ100" s="38">
        <f t="shared" si="24"/>
        <v>0</v>
      </c>
      <c r="AK100" s="32">
        <v>50</v>
      </c>
      <c r="AL100" s="13">
        <f>VLOOKUP(B100,藏药系列!A:C,3,FALSE)</f>
        <v>13</v>
      </c>
      <c r="AM100" s="13">
        <f>VLOOKUP(B100,藏药系列!A:D,4,FALSE)</f>
        <v>459</v>
      </c>
      <c r="AN100" s="13">
        <f t="shared" si="22"/>
        <v>-37</v>
      </c>
      <c r="AO100" s="13" t="s">
        <v>29</v>
      </c>
      <c r="AP100" s="13">
        <f t="shared" si="30"/>
        <v>68.85</v>
      </c>
    </row>
    <row r="101" s="2" customFormat="1" spans="1:42">
      <c r="A101" s="12">
        <v>61</v>
      </c>
      <c r="B101" s="12">
        <v>747</v>
      </c>
      <c r="C101" s="12" t="s">
        <v>134</v>
      </c>
      <c r="D101" s="12" t="s">
        <v>69</v>
      </c>
      <c r="E101" s="13">
        <v>45</v>
      </c>
      <c r="F101" s="13">
        <f>VLOOKUP(B101,[1]任务明细复制表!$B:$P,15,0)</f>
        <v>14</v>
      </c>
      <c r="G101" s="13">
        <f>VLOOKUP(B101,[1]任务明细复制表!$B:$Q,16,0)</f>
        <v>284.79</v>
      </c>
      <c r="H101" s="13">
        <f>VLOOKUP(B101,[1]任务明细复制表!$B:$R,17,0)</f>
        <v>-31</v>
      </c>
      <c r="I101" s="13" t="str">
        <f>VLOOKUP(B101,[1]任务明细复制表!$B:$S,18,0)</f>
        <v>保底</v>
      </c>
      <c r="J101" s="13">
        <f>VLOOKUP(B101,[1]任务明细复制表!$B:$T,19,0)</f>
        <v>11.3916</v>
      </c>
      <c r="K101" s="18">
        <v>11</v>
      </c>
      <c r="L101" s="19">
        <v>0</v>
      </c>
      <c r="M101" s="19">
        <v>0</v>
      </c>
      <c r="N101" s="19">
        <f t="shared" si="18"/>
        <v>-11</v>
      </c>
      <c r="O101" s="19" t="s">
        <v>29</v>
      </c>
      <c r="P101" s="20">
        <f t="shared" si="29"/>
        <v>0</v>
      </c>
      <c r="Q101" s="30">
        <v>19</v>
      </c>
      <c r="R101" s="13">
        <v>0</v>
      </c>
      <c r="S101" s="13">
        <v>0</v>
      </c>
      <c r="T101" s="13">
        <f t="shared" si="19"/>
        <v>-19</v>
      </c>
      <c r="U101" s="13" t="s">
        <v>29</v>
      </c>
      <c r="V101" s="31">
        <f t="shared" si="27"/>
        <v>0</v>
      </c>
      <c r="W101" s="30">
        <v>49</v>
      </c>
      <c r="X101" s="32">
        <f>VLOOKUP(B101,呼吸类透视复制表!A:C,3,FALSE)</f>
        <v>34</v>
      </c>
      <c r="Y101" s="32">
        <f>VLOOKUP(B101,呼吸类透视复制表!A:D,4,FALSE)</f>
        <v>763.93</v>
      </c>
      <c r="Z101" s="32">
        <f t="shared" si="20"/>
        <v>-15</v>
      </c>
      <c r="AA101" s="32" t="s">
        <v>29</v>
      </c>
      <c r="AB101" s="35">
        <f t="shared" si="28"/>
        <v>38.1965</v>
      </c>
      <c r="AC101" s="30">
        <v>6</v>
      </c>
      <c r="AD101" s="32">
        <v>0</v>
      </c>
      <c r="AE101" s="32">
        <v>0</v>
      </c>
      <c r="AF101" s="32">
        <v>0</v>
      </c>
      <c r="AG101" s="32">
        <v>0</v>
      </c>
      <c r="AH101" s="32">
        <f t="shared" si="21"/>
        <v>-6</v>
      </c>
      <c r="AI101" s="32" t="s">
        <v>29</v>
      </c>
      <c r="AJ101" s="38">
        <f t="shared" si="24"/>
        <v>0</v>
      </c>
      <c r="AK101" s="32">
        <v>50</v>
      </c>
      <c r="AL101" s="13">
        <f>VLOOKUP(B101,藏药系列!A:C,3,FALSE)</f>
        <v>11</v>
      </c>
      <c r="AM101" s="13">
        <f>VLOOKUP(B101,藏药系列!A:D,4,FALSE)</f>
        <v>467</v>
      </c>
      <c r="AN101" s="13">
        <f t="shared" si="22"/>
        <v>-39</v>
      </c>
      <c r="AO101" s="13" t="s">
        <v>29</v>
      </c>
      <c r="AP101" s="13">
        <f t="shared" si="30"/>
        <v>70.05</v>
      </c>
    </row>
    <row r="102" s="2" customFormat="1" spans="1:42">
      <c r="A102" s="12">
        <v>56</v>
      </c>
      <c r="B102" s="12">
        <v>377</v>
      </c>
      <c r="C102" s="12" t="s">
        <v>135</v>
      </c>
      <c r="D102" s="12" t="s">
        <v>38</v>
      </c>
      <c r="E102" s="13">
        <v>45</v>
      </c>
      <c r="F102" s="13">
        <f>VLOOKUP(B102,[1]任务明细复制表!$B:$P,15,0)</f>
        <v>31</v>
      </c>
      <c r="G102" s="13">
        <f>VLOOKUP(B102,[1]任务明细复制表!$B:$Q,16,0)</f>
        <v>366.85</v>
      </c>
      <c r="H102" s="13">
        <f>VLOOKUP(B102,[1]任务明细复制表!$B:$R,17,0)</f>
        <v>-14</v>
      </c>
      <c r="I102" s="13" t="str">
        <f>VLOOKUP(B102,[1]任务明细复制表!$B:$S,18,0)</f>
        <v>保底</v>
      </c>
      <c r="J102" s="13">
        <f>VLOOKUP(B102,[1]任务明细复制表!$B:$T,19,0)</f>
        <v>14.674</v>
      </c>
      <c r="K102" s="18">
        <v>11</v>
      </c>
      <c r="L102" s="19">
        <f>VLOOKUP(B102,维生素透视复制表!A:C,3,FALSE)</f>
        <v>4</v>
      </c>
      <c r="M102" s="19">
        <f>VLOOKUP(B102,维生素透视复制表!A:D,4,FALSE)</f>
        <v>336.02</v>
      </c>
      <c r="N102" s="19">
        <f t="shared" si="18"/>
        <v>-7</v>
      </c>
      <c r="O102" s="19" t="s">
        <v>29</v>
      </c>
      <c r="P102" s="20">
        <f t="shared" si="29"/>
        <v>13.4408</v>
      </c>
      <c r="Q102" s="30">
        <v>19</v>
      </c>
      <c r="R102" s="13">
        <f>VLOOKUP(B102,心脑血管透视复制图!A:C,3,FALSE)</f>
        <v>2</v>
      </c>
      <c r="S102" s="13">
        <f>VLOOKUP(B102,心脑血管透视复制图!A:D,4,FALSE)</f>
        <v>78.8</v>
      </c>
      <c r="T102" s="13">
        <f t="shared" si="19"/>
        <v>-17</v>
      </c>
      <c r="U102" s="13" t="s">
        <v>29</v>
      </c>
      <c r="V102" s="31">
        <f t="shared" si="27"/>
        <v>3.152</v>
      </c>
      <c r="W102" s="30">
        <v>127</v>
      </c>
      <c r="X102" s="32">
        <f>VLOOKUP(B102,呼吸类透视复制表!A:C,3,FALSE)</f>
        <v>80</v>
      </c>
      <c r="Y102" s="32">
        <f>VLOOKUP(B102,呼吸类透视复制表!A:D,4,FALSE)</f>
        <v>1876.4</v>
      </c>
      <c r="Z102" s="32">
        <f t="shared" si="20"/>
        <v>-47</v>
      </c>
      <c r="AA102" s="32" t="s">
        <v>29</v>
      </c>
      <c r="AB102" s="35">
        <f t="shared" si="28"/>
        <v>93.82</v>
      </c>
      <c r="AC102" s="30">
        <v>6</v>
      </c>
      <c r="AD102" s="32">
        <v>0</v>
      </c>
      <c r="AE102" s="32">
        <v>0</v>
      </c>
      <c r="AF102" s="32">
        <v>0</v>
      </c>
      <c r="AG102" s="32">
        <v>0</v>
      </c>
      <c r="AH102" s="32">
        <f t="shared" si="21"/>
        <v>-6</v>
      </c>
      <c r="AI102" s="32" t="s">
        <v>29</v>
      </c>
      <c r="AJ102" s="38">
        <f t="shared" si="24"/>
        <v>0</v>
      </c>
      <c r="AK102" s="32">
        <v>50</v>
      </c>
      <c r="AL102" s="13">
        <f>VLOOKUP(B102,藏药系列!A:C,3,FALSE)</f>
        <v>8</v>
      </c>
      <c r="AM102" s="13">
        <f>VLOOKUP(B102,藏药系列!A:D,4,FALSE)</f>
        <v>250</v>
      </c>
      <c r="AN102" s="13">
        <f t="shared" si="22"/>
        <v>-42</v>
      </c>
      <c r="AO102" s="13" t="s">
        <v>29</v>
      </c>
      <c r="AP102" s="13">
        <f t="shared" si="30"/>
        <v>37.5</v>
      </c>
    </row>
    <row r="103" s="2" customFormat="1" spans="1:42">
      <c r="A103" s="12">
        <v>77</v>
      </c>
      <c r="B103" s="12">
        <v>308</v>
      </c>
      <c r="C103" s="12" t="s">
        <v>136</v>
      </c>
      <c r="D103" s="12" t="s">
        <v>69</v>
      </c>
      <c r="E103" s="13">
        <v>55</v>
      </c>
      <c r="F103" s="13">
        <f>VLOOKUP(B103,[1]任务明细复制表!$B:$P,15,0)</f>
        <v>30</v>
      </c>
      <c r="G103" s="13">
        <f>VLOOKUP(B103,[1]任务明细复制表!$B:$Q,16,0)</f>
        <v>591.35</v>
      </c>
      <c r="H103" s="13">
        <f>VLOOKUP(B103,[1]任务明细复制表!$B:$R,17,0)</f>
        <v>-25</v>
      </c>
      <c r="I103" s="13" t="str">
        <f>VLOOKUP(B103,[1]任务明细复制表!$B:$S,18,0)</f>
        <v>保底</v>
      </c>
      <c r="J103" s="13">
        <f>VLOOKUP(B103,[1]任务明细复制表!$B:$T,19,0)</f>
        <v>23.654</v>
      </c>
      <c r="K103" s="18">
        <v>11</v>
      </c>
      <c r="L103" s="19">
        <f>VLOOKUP(B103,维生素透视复制表!A:C,3,FALSE)</f>
        <v>6</v>
      </c>
      <c r="M103" s="19">
        <f>VLOOKUP(B103,维生素透视复制表!A:D,4,FALSE)</f>
        <v>504.02</v>
      </c>
      <c r="N103" s="19">
        <f t="shared" si="18"/>
        <v>-5</v>
      </c>
      <c r="O103" s="19" t="s">
        <v>29</v>
      </c>
      <c r="P103" s="20">
        <f t="shared" si="29"/>
        <v>20.1608</v>
      </c>
      <c r="Q103" s="30">
        <v>19</v>
      </c>
      <c r="R103" s="13">
        <f>VLOOKUP(B103,心脑血管透视复制图!A:C,3,FALSE)</f>
        <v>9</v>
      </c>
      <c r="S103" s="13">
        <f>VLOOKUP(B103,心脑血管透视复制图!A:D,4,FALSE)</f>
        <v>341.97</v>
      </c>
      <c r="T103" s="13">
        <f t="shared" si="19"/>
        <v>-10</v>
      </c>
      <c r="U103" s="13" t="s">
        <v>29</v>
      </c>
      <c r="V103" s="31">
        <f t="shared" si="27"/>
        <v>13.6788</v>
      </c>
      <c r="W103" s="30">
        <v>120</v>
      </c>
      <c r="X103" s="32">
        <f>VLOOKUP(B103,呼吸类透视复制表!A:C,3,FALSE)</f>
        <v>65</v>
      </c>
      <c r="Y103" s="32">
        <f>VLOOKUP(B103,呼吸类透视复制表!A:D,4,FALSE)</f>
        <v>1495.51</v>
      </c>
      <c r="Z103" s="32">
        <f t="shared" si="20"/>
        <v>-55</v>
      </c>
      <c r="AA103" s="32" t="s">
        <v>29</v>
      </c>
      <c r="AB103" s="35">
        <f t="shared" si="28"/>
        <v>74.7755</v>
      </c>
      <c r="AC103" s="30">
        <v>6</v>
      </c>
      <c r="AD103" s="32">
        <v>0</v>
      </c>
      <c r="AE103" s="32">
        <v>0</v>
      </c>
      <c r="AF103" s="32">
        <v>0</v>
      </c>
      <c r="AG103" s="32">
        <v>0</v>
      </c>
      <c r="AH103" s="32">
        <f t="shared" si="21"/>
        <v>-6</v>
      </c>
      <c r="AI103" s="32" t="s">
        <v>29</v>
      </c>
      <c r="AJ103" s="38">
        <f t="shared" si="24"/>
        <v>0</v>
      </c>
      <c r="AK103" s="32">
        <v>50</v>
      </c>
      <c r="AL103" s="13">
        <f>VLOOKUP(B103,藏药系列!A:C,3,FALSE)</f>
        <v>8</v>
      </c>
      <c r="AM103" s="13">
        <f>VLOOKUP(B103,藏药系列!A:D,4,FALSE)</f>
        <v>252</v>
      </c>
      <c r="AN103" s="13">
        <f t="shared" si="22"/>
        <v>-42</v>
      </c>
      <c r="AO103" s="13" t="s">
        <v>29</v>
      </c>
      <c r="AP103" s="13">
        <f t="shared" si="30"/>
        <v>37.8</v>
      </c>
    </row>
    <row r="104" s="2" customFormat="1" spans="1:42">
      <c r="A104" s="12">
        <v>62</v>
      </c>
      <c r="B104" s="12">
        <v>744</v>
      </c>
      <c r="C104" s="12" t="s">
        <v>137</v>
      </c>
      <c r="D104" s="12" t="s">
        <v>69</v>
      </c>
      <c r="E104" s="13">
        <v>48</v>
      </c>
      <c r="F104" s="13">
        <f>VLOOKUP(B104,[1]任务明细复制表!$B:$P,15,0)</f>
        <v>69</v>
      </c>
      <c r="G104" s="13">
        <f>VLOOKUP(B104,[1]任务明细复制表!$B:$Q,16,0)</f>
        <v>665.37</v>
      </c>
      <c r="H104" s="13">
        <f>VLOOKUP(B104,[1]任务明细复制表!$B:$R,17,0)</f>
        <v>21</v>
      </c>
      <c r="I104" s="13" t="str">
        <f>VLOOKUP(B104,[1]任务明细复制表!$B:$S,18,0)</f>
        <v>奖励6%</v>
      </c>
      <c r="J104" s="13">
        <f>VLOOKUP(B104,[1]任务明细复制表!$B:$T,19,0)</f>
        <v>39.9222</v>
      </c>
      <c r="K104" s="18">
        <v>11</v>
      </c>
      <c r="L104" s="19">
        <f>VLOOKUP(B104,维生素透视复制表!A:C,3,FALSE)</f>
        <v>12</v>
      </c>
      <c r="M104" s="19">
        <f>VLOOKUP(B104,维生素透视复制表!A:D,4,FALSE)</f>
        <v>900.94</v>
      </c>
      <c r="N104" s="19">
        <f t="shared" si="18"/>
        <v>1</v>
      </c>
      <c r="O104" s="19" t="s">
        <v>28</v>
      </c>
      <c r="P104" s="20">
        <f>M104*0.06</f>
        <v>54.0564</v>
      </c>
      <c r="Q104" s="30">
        <v>19</v>
      </c>
      <c r="R104" s="13">
        <f>VLOOKUP(B104,心脑血管透视复制图!A:C,3,FALSE)</f>
        <v>6</v>
      </c>
      <c r="S104" s="13">
        <f>VLOOKUP(B104,心脑血管透视复制图!A:D,4,FALSE)</f>
        <v>169.51</v>
      </c>
      <c r="T104" s="13">
        <f t="shared" si="19"/>
        <v>-13</v>
      </c>
      <c r="U104" s="13" t="s">
        <v>29</v>
      </c>
      <c r="V104" s="31">
        <f t="shared" si="27"/>
        <v>6.7804</v>
      </c>
      <c r="W104" s="30">
        <v>134</v>
      </c>
      <c r="X104" s="32">
        <f>VLOOKUP(B104,呼吸类透视复制表!A:C,3,FALSE)</f>
        <v>181</v>
      </c>
      <c r="Y104" s="32">
        <f>VLOOKUP(B104,呼吸类透视复制表!A:D,4,FALSE)</f>
        <v>3719.58</v>
      </c>
      <c r="Z104" s="32">
        <f t="shared" si="20"/>
        <v>47</v>
      </c>
      <c r="AA104" s="32" t="s">
        <v>28</v>
      </c>
      <c r="AB104" s="35">
        <f>Y104*0.07</f>
        <v>260.3706</v>
      </c>
      <c r="AC104" s="30">
        <v>6</v>
      </c>
      <c r="AD104" s="32">
        <v>0</v>
      </c>
      <c r="AE104" s="32">
        <v>0</v>
      </c>
      <c r="AF104" s="32">
        <v>0</v>
      </c>
      <c r="AG104" s="32">
        <v>0</v>
      </c>
      <c r="AH104" s="32">
        <f t="shared" si="21"/>
        <v>-6</v>
      </c>
      <c r="AI104" s="32" t="s">
        <v>29</v>
      </c>
      <c r="AJ104" s="38">
        <f t="shared" si="24"/>
        <v>0</v>
      </c>
      <c r="AK104" s="32">
        <v>50</v>
      </c>
      <c r="AL104" s="13">
        <f>VLOOKUP(B104,藏药系列!A:C,3,FALSE)</f>
        <v>5</v>
      </c>
      <c r="AM104" s="13">
        <f>VLOOKUP(B104,藏药系列!A:D,4,FALSE)</f>
        <v>296</v>
      </c>
      <c r="AN104" s="13">
        <f t="shared" si="22"/>
        <v>-45</v>
      </c>
      <c r="AO104" s="13" t="s">
        <v>29</v>
      </c>
      <c r="AP104" s="13">
        <f t="shared" si="30"/>
        <v>44.4</v>
      </c>
    </row>
    <row r="105" s="2" customFormat="1" spans="1:42">
      <c r="A105" s="12">
        <v>63</v>
      </c>
      <c r="B105" s="12">
        <v>742</v>
      </c>
      <c r="C105" s="12" t="s">
        <v>138</v>
      </c>
      <c r="D105" s="12" t="s">
        <v>69</v>
      </c>
      <c r="E105" s="13">
        <v>54</v>
      </c>
      <c r="F105" s="13">
        <f>VLOOKUP(B105,[1]任务明细复制表!$B:$P,15,0)</f>
        <v>35</v>
      </c>
      <c r="G105" s="13">
        <f>VLOOKUP(B105,[1]任务明细复制表!$B:$Q,16,0)</f>
        <v>571.3</v>
      </c>
      <c r="H105" s="13">
        <f>VLOOKUP(B105,[1]任务明细复制表!$B:$R,17,0)</f>
        <v>-19</v>
      </c>
      <c r="I105" s="13" t="str">
        <f>VLOOKUP(B105,[1]任务明细复制表!$B:$S,18,0)</f>
        <v>保底</v>
      </c>
      <c r="J105" s="13">
        <f>VLOOKUP(B105,[1]任务明细复制表!$B:$T,19,0)</f>
        <v>22.852</v>
      </c>
      <c r="K105" s="18">
        <v>11</v>
      </c>
      <c r="L105" s="19">
        <f>VLOOKUP(B105,维生素透视复制表!A:C,3,FALSE)</f>
        <v>4</v>
      </c>
      <c r="M105" s="19">
        <f>VLOOKUP(B105,维生素透视复制表!A:D,4,FALSE)</f>
        <v>336</v>
      </c>
      <c r="N105" s="19">
        <f t="shared" si="18"/>
        <v>-7</v>
      </c>
      <c r="O105" s="19" t="s">
        <v>29</v>
      </c>
      <c r="P105" s="20">
        <f t="shared" ref="P105:P113" si="31">M105*0.04</f>
        <v>13.44</v>
      </c>
      <c r="Q105" s="30">
        <v>19</v>
      </c>
      <c r="R105" s="13">
        <f>VLOOKUP(B105,心脑血管透视复制图!A:C,3,FALSE)</f>
        <v>6</v>
      </c>
      <c r="S105" s="13">
        <f>VLOOKUP(B105,心脑血管透视复制图!A:D,4,FALSE)</f>
        <v>199.51</v>
      </c>
      <c r="T105" s="13">
        <f t="shared" si="19"/>
        <v>-13</v>
      </c>
      <c r="U105" s="13" t="s">
        <v>29</v>
      </c>
      <c r="V105" s="31">
        <f t="shared" si="27"/>
        <v>7.9804</v>
      </c>
      <c r="W105" s="30">
        <v>70</v>
      </c>
      <c r="X105" s="32">
        <f>VLOOKUP(B105,呼吸类透视复制表!A:C,3,FALSE)</f>
        <v>60</v>
      </c>
      <c r="Y105" s="32">
        <f>VLOOKUP(B105,呼吸类透视复制表!A:D,4,FALSE)</f>
        <v>1378.89</v>
      </c>
      <c r="Z105" s="32">
        <f t="shared" si="20"/>
        <v>-10</v>
      </c>
      <c r="AA105" s="32" t="s">
        <v>29</v>
      </c>
      <c r="AB105" s="35">
        <f>Y105*0.05</f>
        <v>68.9445</v>
      </c>
      <c r="AC105" s="30">
        <v>6</v>
      </c>
      <c r="AD105" s="32">
        <v>0</v>
      </c>
      <c r="AE105" s="32">
        <v>0</v>
      </c>
      <c r="AF105" s="32">
        <v>0</v>
      </c>
      <c r="AG105" s="32">
        <v>0</v>
      </c>
      <c r="AH105" s="32">
        <f t="shared" si="21"/>
        <v>-6</v>
      </c>
      <c r="AI105" s="32" t="s">
        <v>29</v>
      </c>
      <c r="AJ105" s="38">
        <f t="shared" si="24"/>
        <v>0</v>
      </c>
      <c r="AK105" s="32">
        <v>50</v>
      </c>
      <c r="AL105" s="13">
        <f>VLOOKUP(B105,藏药系列!A:C,3,FALSE)</f>
        <v>5</v>
      </c>
      <c r="AM105" s="13">
        <f>VLOOKUP(B105,藏药系列!A:D,4,FALSE)</f>
        <v>198</v>
      </c>
      <c r="AN105" s="13">
        <f t="shared" si="22"/>
        <v>-45</v>
      </c>
      <c r="AO105" s="13" t="s">
        <v>29</v>
      </c>
      <c r="AP105" s="13">
        <f t="shared" si="30"/>
        <v>29.7</v>
      </c>
    </row>
    <row r="106" s="2" customFormat="1" spans="1:42">
      <c r="A106" s="12">
        <v>28</v>
      </c>
      <c r="B106" s="12">
        <v>343</v>
      </c>
      <c r="C106" s="12" t="s">
        <v>139</v>
      </c>
      <c r="D106" s="12" t="s">
        <v>33</v>
      </c>
      <c r="E106" s="13">
        <v>68</v>
      </c>
      <c r="F106" s="13">
        <f>VLOOKUP(B106,[1]任务明细复制表!$B:$P,15,0)</f>
        <v>55</v>
      </c>
      <c r="G106" s="13">
        <f>VLOOKUP(B106,[1]任务明细复制表!$B:$Q,16,0)</f>
        <v>573.6</v>
      </c>
      <c r="H106" s="13">
        <f>VLOOKUP(B106,[1]任务明细复制表!$B:$R,17,0)</f>
        <v>-13</v>
      </c>
      <c r="I106" s="13" t="str">
        <f>VLOOKUP(B106,[1]任务明细复制表!$B:$S,18,0)</f>
        <v>保底</v>
      </c>
      <c r="J106" s="13">
        <f>VLOOKUP(B106,[1]任务明细复制表!$B:$T,19,0)</f>
        <v>22.944</v>
      </c>
      <c r="K106" s="18">
        <v>14</v>
      </c>
      <c r="L106" s="19">
        <f>VLOOKUP(B106,维生素透视复制表!A:C,3,FALSE)</f>
        <v>8</v>
      </c>
      <c r="M106" s="19">
        <f>VLOOKUP(B106,维生素透视复制表!A:D,4,FALSE)</f>
        <v>840.02</v>
      </c>
      <c r="N106" s="19">
        <f t="shared" si="18"/>
        <v>-6</v>
      </c>
      <c r="O106" s="19" t="s">
        <v>29</v>
      </c>
      <c r="P106" s="20">
        <f t="shared" si="31"/>
        <v>33.6008</v>
      </c>
      <c r="Q106" s="30">
        <v>19</v>
      </c>
      <c r="R106" s="13">
        <f>VLOOKUP(B106,心脑血管透视复制图!A:C,3,FALSE)</f>
        <v>5</v>
      </c>
      <c r="S106" s="13">
        <f>VLOOKUP(B106,心脑血管透视复制图!A:D,4,FALSE)</f>
        <v>253.2</v>
      </c>
      <c r="T106" s="13">
        <f t="shared" si="19"/>
        <v>-14</v>
      </c>
      <c r="U106" s="13" t="s">
        <v>29</v>
      </c>
      <c r="V106" s="31">
        <f t="shared" si="27"/>
        <v>10.128</v>
      </c>
      <c r="W106" s="30">
        <v>209</v>
      </c>
      <c r="X106" s="32">
        <f>VLOOKUP(B106,呼吸类透视复制表!A:C,3,FALSE)</f>
        <v>155</v>
      </c>
      <c r="Y106" s="32">
        <f>VLOOKUP(B106,呼吸类透视复制表!A:D,4,FALSE)</f>
        <v>3719.5</v>
      </c>
      <c r="Z106" s="32">
        <f t="shared" si="20"/>
        <v>-54</v>
      </c>
      <c r="AA106" s="32" t="s">
        <v>29</v>
      </c>
      <c r="AB106" s="35">
        <f>Y106*0.05</f>
        <v>185.975</v>
      </c>
      <c r="AC106" s="30">
        <v>7</v>
      </c>
      <c r="AD106" s="32">
        <f>VLOOKUP(B106,'妇女（另外一个）'!A:C,3,FALSE)</f>
        <v>1</v>
      </c>
      <c r="AE106" s="32">
        <f>VLOOKUP(B106,'妇女（另外一个）'!A:D,4,FALSE)</f>
        <v>44</v>
      </c>
      <c r="AF106" s="32">
        <v>0</v>
      </c>
      <c r="AG106" s="32">
        <v>0</v>
      </c>
      <c r="AH106" s="32">
        <f t="shared" si="21"/>
        <v>-6</v>
      </c>
      <c r="AI106" s="32" t="s">
        <v>29</v>
      </c>
      <c r="AJ106" s="38">
        <f t="shared" si="24"/>
        <v>2.2</v>
      </c>
      <c r="AK106" s="32">
        <v>90</v>
      </c>
      <c r="AL106" s="13">
        <f>VLOOKUP(B106,藏药系列!A:C,3,FALSE)</f>
        <v>41</v>
      </c>
      <c r="AM106" s="13">
        <f>VLOOKUP(B106,藏药系列!A:D,4,FALSE)</f>
        <v>1558.68</v>
      </c>
      <c r="AN106" s="13">
        <f t="shared" si="22"/>
        <v>-49</v>
      </c>
      <c r="AO106" s="13" t="s">
        <v>29</v>
      </c>
      <c r="AP106" s="13">
        <f t="shared" si="30"/>
        <v>233.802</v>
      </c>
    </row>
    <row r="107" s="2" customFormat="1" spans="1:42">
      <c r="A107" s="12">
        <v>19</v>
      </c>
      <c r="B107" s="12">
        <v>582</v>
      </c>
      <c r="C107" s="12" t="s">
        <v>140</v>
      </c>
      <c r="D107" s="12" t="s">
        <v>33</v>
      </c>
      <c r="E107" s="13">
        <v>80</v>
      </c>
      <c r="F107" s="13">
        <f>VLOOKUP(B107,[1]任务明细复制表!$B:$P,15,0)</f>
        <v>63</v>
      </c>
      <c r="G107" s="13">
        <f>VLOOKUP(B107,[1]任务明细复制表!$B:$Q,16,0)</f>
        <v>1247.61</v>
      </c>
      <c r="H107" s="13">
        <f>VLOOKUP(B107,[1]任务明细复制表!$B:$R,17,0)</f>
        <v>-17</v>
      </c>
      <c r="I107" s="13" t="str">
        <f>VLOOKUP(B107,[1]任务明细复制表!$B:$S,18,0)</f>
        <v>保底</v>
      </c>
      <c r="J107" s="13">
        <f>VLOOKUP(B107,[1]任务明细复制表!$B:$T,19,0)</f>
        <v>49.9044</v>
      </c>
      <c r="K107" s="18">
        <v>14</v>
      </c>
      <c r="L107" s="19">
        <f>VLOOKUP(B107,维生素透视复制表!A:C,3,FALSE)</f>
        <v>3</v>
      </c>
      <c r="M107" s="19">
        <f>VLOOKUP(B107,维生素透视复制表!A:D,4,FALSE)</f>
        <v>336</v>
      </c>
      <c r="N107" s="19">
        <f t="shared" si="18"/>
        <v>-11</v>
      </c>
      <c r="O107" s="19" t="s">
        <v>29</v>
      </c>
      <c r="P107" s="20">
        <f t="shared" si="31"/>
        <v>13.44</v>
      </c>
      <c r="Q107" s="30">
        <v>26</v>
      </c>
      <c r="R107" s="13">
        <f>VLOOKUP(B107,心脑血管透视复制图!A:C,3,FALSE)</f>
        <v>7</v>
      </c>
      <c r="S107" s="13">
        <f>VLOOKUP(B107,心脑血管透视复制图!A:D,4,FALSE)</f>
        <v>230.5</v>
      </c>
      <c r="T107" s="13">
        <f t="shared" si="19"/>
        <v>-19</v>
      </c>
      <c r="U107" s="13" t="s">
        <v>29</v>
      </c>
      <c r="V107" s="31">
        <f t="shared" si="27"/>
        <v>9.22</v>
      </c>
      <c r="W107" s="30">
        <v>169</v>
      </c>
      <c r="X107" s="32">
        <f>VLOOKUP(B107,呼吸类透视复制表!A:C,3,FALSE)</f>
        <v>57</v>
      </c>
      <c r="Y107" s="32">
        <f>VLOOKUP(B107,呼吸类透视复制表!A:D,4,FALSE)</f>
        <v>1245.84</v>
      </c>
      <c r="Z107" s="32">
        <f t="shared" si="20"/>
        <v>-112</v>
      </c>
      <c r="AA107" s="32" t="s">
        <v>29</v>
      </c>
      <c r="AB107" s="35">
        <f>Y107*0.05</f>
        <v>62.292</v>
      </c>
      <c r="AC107" s="30">
        <v>7</v>
      </c>
      <c r="AD107" s="32">
        <f>VLOOKUP(B107,'妇女（另外一个）'!A:C,3,FALSE)</f>
        <v>1</v>
      </c>
      <c r="AE107" s="32">
        <f>VLOOKUP(B107,'妇女（另外一个）'!A:D,4,FALSE)</f>
        <v>45.8</v>
      </c>
      <c r="AF107" s="32">
        <v>0</v>
      </c>
      <c r="AG107" s="32">
        <v>0</v>
      </c>
      <c r="AH107" s="32">
        <f t="shared" si="21"/>
        <v>-6</v>
      </c>
      <c r="AI107" s="32" t="s">
        <v>29</v>
      </c>
      <c r="AJ107" s="38">
        <f t="shared" si="24"/>
        <v>2.29</v>
      </c>
      <c r="AK107" s="32">
        <v>130</v>
      </c>
      <c r="AL107" s="13">
        <f>VLOOKUP(B107,藏药系列!A:C,3,FALSE)</f>
        <v>11</v>
      </c>
      <c r="AM107" s="13">
        <f>VLOOKUP(B107,藏药系列!A:D,4,FALSE)</f>
        <v>491</v>
      </c>
      <c r="AN107" s="13">
        <f t="shared" si="22"/>
        <v>-119</v>
      </c>
      <c r="AO107" s="13" t="s">
        <v>29</v>
      </c>
      <c r="AP107" s="13">
        <f t="shared" si="30"/>
        <v>73.65</v>
      </c>
    </row>
    <row r="108" s="2" customFormat="1" spans="1:42">
      <c r="A108" s="12">
        <v>47</v>
      </c>
      <c r="B108" s="12">
        <v>712</v>
      </c>
      <c r="C108" s="12" t="s">
        <v>141</v>
      </c>
      <c r="D108" s="12" t="s">
        <v>38</v>
      </c>
      <c r="E108" s="13">
        <v>59</v>
      </c>
      <c r="F108" s="13">
        <f>VLOOKUP(B108,[1]任务明细复制表!$B:$P,15,0)</f>
        <v>67</v>
      </c>
      <c r="G108" s="13">
        <f>VLOOKUP(B108,[1]任务明细复制表!$B:$Q,16,0)</f>
        <v>1358.38</v>
      </c>
      <c r="H108" s="13">
        <f>VLOOKUP(B108,[1]任务明细复制表!$B:$R,17,0)</f>
        <v>8</v>
      </c>
      <c r="I108" s="13" t="str">
        <f>VLOOKUP(B108,[1]任务明细复制表!$B:$S,18,0)</f>
        <v>奖励6%</v>
      </c>
      <c r="J108" s="13">
        <f>VLOOKUP(B108,[1]任务明细复制表!$B:$T,19,0)</f>
        <v>81.5028</v>
      </c>
      <c r="K108" s="18">
        <v>15</v>
      </c>
      <c r="L108" s="19">
        <f>VLOOKUP(B108,维生素透视复制表!A:C,3,FALSE)</f>
        <v>8</v>
      </c>
      <c r="M108" s="19">
        <f>VLOOKUP(B108,维生素透视复制表!A:D,4,FALSE)</f>
        <v>672.01</v>
      </c>
      <c r="N108" s="19">
        <f t="shared" si="18"/>
        <v>-7</v>
      </c>
      <c r="O108" s="19" t="s">
        <v>29</v>
      </c>
      <c r="P108" s="20">
        <f t="shared" si="31"/>
        <v>26.8804</v>
      </c>
      <c r="Q108" s="30">
        <v>19</v>
      </c>
      <c r="R108" s="13">
        <f>VLOOKUP(B108,心脑血管透视复制图!A:C,3,FALSE)</f>
        <v>11</v>
      </c>
      <c r="S108" s="13">
        <f>VLOOKUP(B108,心脑血管透视复制图!A:D,4,FALSE)</f>
        <v>330.81</v>
      </c>
      <c r="T108" s="13">
        <f t="shared" si="19"/>
        <v>-8</v>
      </c>
      <c r="U108" s="13" t="s">
        <v>29</v>
      </c>
      <c r="V108" s="31">
        <f t="shared" si="27"/>
        <v>13.2324</v>
      </c>
      <c r="W108" s="30">
        <v>180</v>
      </c>
      <c r="X108" s="32">
        <f>VLOOKUP(B108,呼吸类透视复制表!A:C,3,FALSE)</f>
        <v>210</v>
      </c>
      <c r="Y108" s="32">
        <f>VLOOKUP(B108,呼吸类透视复制表!A:D,4,FALSE)</f>
        <v>4576.95</v>
      </c>
      <c r="Z108" s="32">
        <f t="shared" si="20"/>
        <v>30</v>
      </c>
      <c r="AA108" s="32" t="s">
        <v>28</v>
      </c>
      <c r="AB108" s="35">
        <f>Y108*0.07</f>
        <v>320.3865</v>
      </c>
      <c r="AC108" s="30">
        <v>7</v>
      </c>
      <c r="AD108" s="32">
        <v>0</v>
      </c>
      <c r="AE108" s="32">
        <v>0</v>
      </c>
      <c r="AF108" s="32">
        <v>0</v>
      </c>
      <c r="AG108" s="32">
        <v>0</v>
      </c>
      <c r="AH108" s="32">
        <f t="shared" si="21"/>
        <v>-7</v>
      </c>
      <c r="AI108" s="32" t="s">
        <v>29</v>
      </c>
      <c r="AJ108" s="38">
        <f t="shared" si="24"/>
        <v>0</v>
      </c>
      <c r="AK108" s="32">
        <v>90</v>
      </c>
      <c r="AL108" s="13">
        <f>VLOOKUP(B108,藏药系列!A:C,3,FALSE)</f>
        <v>106</v>
      </c>
      <c r="AM108" s="13">
        <f>VLOOKUP(B108,藏药系列!A:D,4,FALSE)</f>
        <v>3859</v>
      </c>
      <c r="AN108" s="13">
        <f t="shared" si="22"/>
        <v>16</v>
      </c>
      <c r="AO108" s="13" t="s">
        <v>28</v>
      </c>
      <c r="AP108" s="13">
        <f>AM108*0.25</f>
        <v>964.75</v>
      </c>
    </row>
    <row r="109" s="2" customFormat="1" spans="1:42">
      <c r="A109" s="12">
        <v>18</v>
      </c>
      <c r="B109" s="12">
        <v>585</v>
      </c>
      <c r="C109" s="12" t="s">
        <v>142</v>
      </c>
      <c r="D109" s="12" t="s">
        <v>33</v>
      </c>
      <c r="E109" s="13">
        <v>59</v>
      </c>
      <c r="F109" s="13">
        <f>VLOOKUP(B109,[1]任务明细复制表!$B:$P,15,0)</f>
        <v>48</v>
      </c>
      <c r="G109" s="13">
        <f>VLOOKUP(B109,[1]任务明细复制表!$B:$Q,16,0)</f>
        <v>522.81</v>
      </c>
      <c r="H109" s="13">
        <f>VLOOKUP(B109,[1]任务明细复制表!$B:$R,17,0)</f>
        <v>-11</v>
      </c>
      <c r="I109" s="13" t="str">
        <f>VLOOKUP(B109,[1]任务明细复制表!$B:$S,18,0)</f>
        <v>保底</v>
      </c>
      <c r="J109" s="13">
        <f>VLOOKUP(B109,[1]任务明细复制表!$B:$T,19,0)</f>
        <v>20.9124</v>
      </c>
      <c r="K109" s="18">
        <v>14</v>
      </c>
      <c r="L109" s="19">
        <f>VLOOKUP(B109,维生素透视复制表!A:C,3,FALSE)</f>
        <v>4</v>
      </c>
      <c r="M109" s="19">
        <f>VLOOKUP(B109,维生素透视复制表!A:D,4,FALSE)</f>
        <v>336.02</v>
      </c>
      <c r="N109" s="19">
        <f t="shared" si="18"/>
        <v>-10</v>
      </c>
      <c r="O109" s="19" t="s">
        <v>29</v>
      </c>
      <c r="P109" s="20">
        <f t="shared" si="31"/>
        <v>13.4408</v>
      </c>
      <c r="Q109" s="30">
        <v>19</v>
      </c>
      <c r="R109" s="13">
        <f>VLOOKUP(B109,心脑血管透视复制图!A:C,3,FALSE)</f>
        <v>1</v>
      </c>
      <c r="S109" s="13">
        <f>VLOOKUP(B109,心脑血管透视复制图!A:D,4,FALSE)</f>
        <v>57.8</v>
      </c>
      <c r="T109" s="13">
        <f t="shared" si="19"/>
        <v>-18</v>
      </c>
      <c r="U109" s="13" t="s">
        <v>29</v>
      </c>
      <c r="V109" s="31">
        <f t="shared" si="27"/>
        <v>2.312</v>
      </c>
      <c r="W109" s="30">
        <v>142</v>
      </c>
      <c r="X109" s="32">
        <f>VLOOKUP(B109,呼吸类透视复制表!A:C,3,FALSE)</f>
        <v>102</v>
      </c>
      <c r="Y109" s="32">
        <f>VLOOKUP(B109,呼吸类透视复制表!A:D,4,FALSE)</f>
        <v>2366.39</v>
      </c>
      <c r="Z109" s="32">
        <f t="shared" si="20"/>
        <v>-40</v>
      </c>
      <c r="AA109" s="32" t="s">
        <v>29</v>
      </c>
      <c r="AB109" s="35">
        <f>Y109*0.05</f>
        <v>118.3195</v>
      </c>
      <c r="AC109" s="30">
        <v>7</v>
      </c>
      <c r="AD109" s="32">
        <v>0</v>
      </c>
      <c r="AE109" s="32">
        <v>0</v>
      </c>
      <c r="AF109" s="32">
        <v>0</v>
      </c>
      <c r="AG109" s="32">
        <v>0</v>
      </c>
      <c r="AH109" s="32">
        <f t="shared" si="21"/>
        <v>-7</v>
      </c>
      <c r="AI109" s="32" t="s">
        <v>29</v>
      </c>
      <c r="AJ109" s="38">
        <f t="shared" si="24"/>
        <v>0</v>
      </c>
      <c r="AK109" s="32">
        <v>80</v>
      </c>
      <c r="AL109" s="13">
        <f>VLOOKUP(B109,藏药系列!A:C,3,FALSE)</f>
        <v>47</v>
      </c>
      <c r="AM109" s="13">
        <f>VLOOKUP(B109,藏药系列!A:D,4,FALSE)</f>
        <v>1715.02</v>
      </c>
      <c r="AN109" s="13">
        <f t="shared" si="22"/>
        <v>-33</v>
      </c>
      <c r="AO109" s="13" t="s">
        <v>29</v>
      </c>
      <c r="AP109" s="13">
        <f t="shared" ref="AP109:AP115" si="32">AM109*0.15</f>
        <v>257.253</v>
      </c>
    </row>
    <row r="110" s="2" customFormat="1" spans="1:42">
      <c r="A110" s="12">
        <v>51</v>
      </c>
      <c r="B110" s="12">
        <v>571</v>
      </c>
      <c r="C110" s="12" t="s">
        <v>143</v>
      </c>
      <c r="D110" s="12" t="s">
        <v>38</v>
      </c>
      <c r="E110" s="13">
        <v>75</v>
      </c>
      <c r="F110" s="13">
        <f>VLOOKUP(B110,[1]任务明细复制表!$B:$P,15,0)</f>
        <v>61</v>
      </c>
      <c r="G110" s="13">
        <f>VLOOKUP(B110,[1]任务明细复制表!$B:$Q,16,0)</f>
        <v>697.9</v>
      </c>
      <c r="H110" s="13">
        <f>VLOOKUP(B110,[1]任务明细复制表!$B:$R,17,0)</f>
        <v>-14</v>
      </c>
      <c r="I110" s="13" t="str">
        <f>VLOOKUP(B110,[1]任务明细复制表!$B:$S,18,0)</f>
        <v>保底</v>
      </c>
      <c r="J110" s="13">
        <f>VLOOKUP(B110,[1]任务明细复制表!$B:$T,19,0)</f>
        <v>27.916</v>
      </c>
      <c r="K110" s="18">
        <v>14</v>
      </c>
      <c r="L110" s="19">
        <f>VLOOKUP(B110,维生素透视复制表!A:C,3,FALSE)</f>
        <v>13</v>
      </c>
      <c r="M110" s="19">
        <f>VLOOKUP(B110,维生素透视复制表!A:D,4,FALSE)</f>
        <v>1132.51</v>
      </c>
      <c r="N110" s="19">
        <f t="shared" si="18"/>
        <v>-1</v>
      </c>
      <c r="O110" s="19" t="s">
        <v>29</v>
      </c>
      <c r="P110" s="20">
        <f t="shared" si="31"/>
        <v>45.3004</v>
      </c>
      <c r="Q110" s="30">
        <v>19</v>
      </c>
      <c r="R110" s="13">
        <f>VLOOKUP(B110,心脑血管透视复制图!A:C,3,FALSE)</f>
        <v>20</v>
      </c>
      <c r="S110" s="13">
        <f>VLOOKUP(B110,心脑血管透视复制图!A:D,4,FALSE)</f>
        <v>737.8</v>
      </c>
      <c r="T110" s="13">
        <f t="shared" si="19"/>
        <v>1</v>
      </c>
      <c r="U110" s="13" t="s">
        <v>28</v>
      </c>
      <c r="V110" s="31">
        <f>S110*0.06</f>
        <v>44.268</v>
      </c>
      <c r="W110" s="30">
        <v>271</v>
      </c>
      <c r="X110" s="32">
        <f>VLOOKUP(B110,呼吸类透视复制表!A:C,3,FALSE)</f>
        <v>177</v>
      </c>
      <c r="Y110" s="32">
        <f>VLOOKUP(B110,呼吸类透视复制表!A:D,4,FALSE)</f>
        <v>3928.56</v>
      </c>
      <c r="Z110" s="32">
        <f t="shared" si="20"/>
        <v>-94</v>
      </c>
      <c r="AA110" s="32" t="s">
        <v>29</v>
      </c>
      <c r="AB110" s="35">
        <f>Y110*0.05</f>
        <v>196.428</v>
      </c>
      <c r="AC110" s="30">
        <v>7</v>
      </c>
      <c r="AD110" s="32">
        <v>0</v>
      </c>
      <c r="AE110" s="32">
        <v>0</v>
      </c>
      <c r="AF110" s="32">
        <v>0</v>
      </c>
      <c r="AG110" s="32">
        <v>0</v>
      </c>
      <c r="AH110" s="32">
        <f t="shared" si="21"/>
        <v>-7</v>
      </c>
      <c r="AI110" s="32" t="s">
        <v>29</v>
      </c>
      <c r="AJ110" s="38">
        <f t="shared" si="24"/>
        <v>0</v>
      </c>
      <c r="AK110" s="32">
        <v>80</v>
      </c>
      <c r="AL110" s="13">
        <f>VLOOKUP(B110,藏药系列!A:C,3,FALSE)</f>
        <v>37</v>
      </c>
      <c r="AM110" s="13">
        <f>VLOOKUP(B110,藏药系列!A:D,4,FALSE)</f>
        <v>1321</v>
      </c>
      <c r="AN110" s="13">
        <f t="shared" si="22"/>
        <v>-43</v>
      </c>
      <c r="AO110" s="13" t="s">
        <v>29</v>
      </c>
      <c r="AP110" s="13">
        <f t="shared" si="32"/>
        <v>198.15</v>
      </c>
    </row>
    <row r="111" s="2" customFormat="1" spans="1:42">
      <c r="A111" s="12">
        <v>76</v>
      </c>
      <c r="B111" s="12">
        <v>337</v>
      </c>
      <c r="C111" s="12" t="s">
        <v>144</v>
      </c>
      <c r="D111" s="12" t="s">
        <v>69</v>
      </c>
      <c r="E111" s="13">
        <v>80</v>
      </c>
      <c r="F111" s="13">
        <f>VLOOKUP(B111,[1]任务明细复制表!$B:$P,15,0)</f>
        <v>76</v>
      </c>
      <c r="G111" s="13">
        <f>VLOOKUP(B111,[1]任务明细复制表!$B:$Q,16,0)</f>
        <v>1316.57</v>
      </c>
      <c r="H111" s="13">
        <f>VLOOKUP(B111,[1]任务明细复制表!$B:$R,17,0)</f>
        <v>-4</v>
      </c>
      <c r="I111" s="13" t="str">
        <f>VLOOKUP(B111,[1]任务明细复制表!$B:$S,18,0)</f>
        <v>保底</v>
      </c>
      <c r="J111" s="13">
        <f>VLOOKUP(B111,[1]任务明细复制表!$B:$T,19,0)</f>
        <v>52.6628</v>
      </c>
      <c r="K111" s="18">
        <v>14</v>
      </c>
      <c r="L111" s="19">
        <f>VLOOKUP(B111,维生素透视复制表!A:C,3,FALSE)</f>
        <v>12</v>
      </c>
      <c r="M111" s="19">
        <f>VLOOKUP(B111,维生素透视复制表!A:D,4,FALSE)</f>
        <v>1008.05</v>
      </c>
      <c r="N111" s="19">
        <f t="shared" si="18"/>
        <v>-2</v>
      </c>
      <c r="O111" s="19" t="s">
        <v>29</v>
      </c>
      <c r="P111" s="20">
        <f t="shared" si="31"/>
        <v>40.322</v>
      </c>
      <c r="Q111" s="30">
        <v>26</v>
      </c>
      <c r="R111" s="13">
        <f>VLOOKUP(B111,心脑血管透视复制图!A:C,3,FALSE)</f>
        <v>13</v>
      </c>
      <c r="S111" s="13">
        <f>VLOOKUP(B111,心脑血管透视复制图!A:D,4,FALSE)</f>
        <v>434.92</v>
      </c>
      <c r="T111" s="13">
        <f t="shared" si="19"/>
        <v>-13</v>
      </c>
      <c r="U111" s="13" t="s">
        <v>29</v>
      </c>
      <c r="V111" s="31">
        <f>S111*0.04</f>
        <v>17.3968</v>
      </c>
      <c r="W111" s="30">
        <v>223</v>
      </c>
      <c r="X111" s="32">
        <f>VLOOKUP(B111,呼吸类透视复制表!A:C,3,FALSE)</f>
        <v>176</v>
      </c>
      <c r="Y111" s="32">
        <f>VLOOKUP(B111,呼吸类透视复制表!A:D,4,FALSE)</f>
        <v>3903.79</v>
      </c>
      <c r="Z111" s="32">
        <f t="shared" si="20"/>
        <v>-47</v>
      </c>
      <c r="AA111" s="32" t="s">
        <v>29</v>
      </c>
      <c r="AB111" s="35">
        <f>Y111*0.05</f>
        <v>195.1895</v>
      </c>
      <c r="AC111" s="30">
        <v>7</v>
      </c>
      <c r="AD111" s="32">
        <v>0</v>
      </c>
      <c r="AE111" s="32">
        <v>0</v>
      </c>
      <c r="AF111" s="32">
        <v>0</v>
      </c>
      <c r="AG111" s="32">
        <v>0</v>
      </c>
      <c r="AH111" s="32">
        <f t="shared" si="21"/>
        <v>-7</v>
      </c>
      <c r="AI111" s="32" t="s">
        <v>29</v>
      </c>
      <c r="AJ111" s="38">
        <f t="shared" si="24"/>
        <v>0</v>
      </c>
      <c r="AK111" s="32">
        <v>180</v>
      </c>
      <c r="AL111" s="13">
        <f>VLOOKUP(B111,藏药系列!A:C,3,FALSE)</f>
        <v>134</v>
      </c>
      <c r="AM111" s="13">
        <f>VLOOKUP(B111,藏药系列!A:D,4,FALSE)</f>
        <v>4889</v>
      </c>
      <c r="AN111" s="13">
        <f t="shared" si="22"/>
        <v>-46</v>
      </c>
      <c r="AO111" s="13" t="s">
        <v>29</v>
      </c>
      <c r="AP111" s="13">
        <f t="shared" si="32"/>
        <v>733.35</v>
      </c>
    </row>
    <row r="112" s="2" customFormat="1" spans="1:42">
      <c r="A112" s="12">
        <v>69</v>
      </c>
      <c r="B112" s="12">
        <v>517</v>
      </c>
      <c r="C112" s="12" t="s">
        <v>145</v>
      </c>
      <c r="D112" s="12" t="s">
        <v>69</v>
      </c>
      <c r="E112" s="13">
        <v>58</v>
      </c>
      <c r="F112" s="13">
        <f>VLOOKUP(B112,[1]任务明细复制表!$B:$P,15,0)</f>
        <v>44</v>
      </c>
      <c r="G112" s="13">
        <f>VLOOKUP(B112,[1]任务明细复制表!$B:$Q,16,0)</f>
        <v>912.71</v>
      </c>
      <c r="H112" s="13">
        <f>VLOOKUP(B112,[1]任务明细复制表!$B:$R,17,0)</f>
        <v>-14</v>
      </c>
      <c r="I112" s="13" t="str">
        <f>VLOOKUP(B112,[1]任务明细复制表!$B:$S,18,0)</f>
        <v>保底</v>
      </c>
      <c r="J112" s="13">
        <f>VLOOKUP(B112,[1]任务明细复制表!$B:$T,19,0)</f>
        <v>36.5084</v>
      </c>
      <c r="K112" s="18">
        <v>14</v>
      </c>
      <c r="L112" s="19">
        <f>VLOOKUP(B112,维生素透视复制表!A:C,3,FALSE)</f>
        <v>12</v>
      </c>
      <c r="M112" s="19">
        <f>VLOOKUP(B112,维生素透视复制表!A:D,4,FALSE)</f>
        <v>1008.02</v>
      </c>
      <c r="N112" s="19">
        <f t="shared" si="18"/>
        <v>-2</v>
      </c>
      <c r="O112" s="19" t="s">
        <v>29</v>
      </c>
      <c r="P112" s="20">
        <f t="shared" si="31"/>
        <v>40.3208</v>
      </c>
      <c r="Q112" s="30">
        <v>21</v>
      </c>
      <c r="R112" s="13">
        <f>VLOOKUP(B112,心脑血管透视复制图!A:C,3,FALSE)</f>
        <v>8</v>
      </c>
      <c r="S112" s="13">
        <f>VLOOKUP(B112,心脑血管透视复制图!A:D,4,FALSE)</f>
        <v>297.2</v>
      </c>
      <c r="T112" s="13">
        <f t="shared" si="19"/>
        <v>-13</v>
      </c>
      <c r="U112" s="13" t="s">
        <v>29</v>
      </c>
      <c r="V112" s="31">
        <f>S112*0.04</f>
        <v>11.888</v>
      </c>
      <c r="W112" s="30">
        <v>145</v>
      </c>
      <c r="X112" s="32">
        <f>VLOOKUP(B112,呼吸类透视复制表!A:C,3,FALSE)</f>
        <v>107</v>
      </c>
      <c r="Y112" s="32">
        <f>VLOOKUP(B112,呼吸类透视复制表!A:D,4,FALSE)</f>
        <v>2611.38</v>
      </c>
      <c r="Z112" s="32">
        <f t="shared" si="20"/>
        <v>-38</v>
      </c>
      <c r="AA112" s="32" t="s">
        <v>29</v>
      </c>
      <c r="AB112" s="35">
        <f>Y112*0.05</f>
        <v>130.569</v>
      </c>
      <c r="AC112" s="30">
        <v>7</v>
      </c>
      <c r="AD112" s="32">
        <v>0</v>
      </c>
      <c r="AE112" s="32">
        <v>0</v>
      </c>
      <c r="AF112" s="32">
        <v>0</v>
      </c>
      <c r="AG112" s="32">
        <v>0</v>
      </c>
      <c r="AH112" s="32">
        <f t="shared" si="21"/>
        <v>-7</v>
      </c>
      <c r="AI112" s="32" t="s">
        <v>29</v>
      </c>
      <c r="AJ112" s="38">
        <f t="shared" si="24"/>
        <v>0</v>
      </c>
      <c r="AK112" s="32">
        <v>80</v>
      </c>
      <c r="AL112" s="13">
        <f>VLOOKUP(B112,藏药系列!A:C,3,FALSE)</f>
        <v>7</v>
      </c>
      <c r="AM112" s="13">
        <f>VLOOKUP(B112,藏药系列!A:D,4,FALSE)</f>
        <v>309</v>
      </c>
      <c r="AN112" s="13">
        <f t="shared" si="22"/>
        <v>-73</v>
      </c>
      <c r="AO112" s="13" t="s">
        <v>29</v>
      </c>
      <c r="AP112" s="13">
        <f t="shared" si="32"/>
        <v>46.35</v>
      </c>
    </row>
    <row r="113" s="2" customFormat="1" spans="1:42">
      <c r="A113" s="12">
        <v>48</v>
      </c>
      <c r="B113" s="12">
        <v>707</v>
      </c>
      <c r="C113" s="12" t="s">
        <v>146</v>
      </c>
      <c r="D113" s="12" t="s">
        <v>38</v>
      </c>
      <c r="E113" s="13">
        <v>68</v>
      </c>
      <c r="F113" s="13">
        <f>VLOOKUP(B113,[1]任务明细复制表!$B:$P,15,0)</f>
        <v>48</v>
      </c>
      <c r="G113" s="13">
        <f>VLOOKUP(B113,[1]任务明细复制表!$B:$Q,16,0)</f>
        <v>679.47</v>
      </c>
      <c r="H113" s="13">
        <f>VLOOKUP(B113,[1]任务明细复制表!$B:$R,17,0)</f>
        <v>-20</v>
      </c>
      <c r="I113" s="13" t="str">
        <f>VLOOKUP(B113,[1]任务明细复制表!$B:$S,18,0)</f>
        <v>保底</v>
      </c>
      <c r="J113" s="13">
        <f>VLOOKUP(B113,[1]任务明细复制表!$B:$T,19,0)</f>
        <v>27.1788</v>
      </c>
      <c r="K113" s="18">
        <v>20</v>
      </c>
      <c r="L113" s="19">
        <f>VLOOKUP(B113,维生素透视复制表!A:C,3,FALSE)</f>
        <v>16</v>
      </c>
      <c r="M113" s="19">
        <f>VLOOKUP(B113,维生素透视复制表!A:D,4,FALSE)</f>
        <v>1344</v>
      </c>
      <c r="N113" s="19">
        <f t="shared" si="18"/>
        <v>-4</v>
      </c>
      <c r="O113" s="19" t="s">
        <v>29</v>
      </c>
      <c r="P113" s="20">
        <f t="shared" si="31"/>
        <v>53.76</v>
      </c>
      <c r="Q113" s="30">
        <v>19</v>
      </c>
      <c r="R113" s="13">
        <f>VLOOKUP(B113,心脑血管透视复制图!A:C,3,FALSE)</f>
        <v>8</v>
      </c>
      <c r="S113" s="13">
        <f>VLOOKUP(B113,心脑血管透视复制图!A:D,4,FALSE)</f>
        <v>137.4</v>
      </c>
      <c r="T113" s="13">
        <f t="shared" si="19"/>
        <v>-11</v>
      </c>
      <c r="U113" s="13" t="s">
        <v>29</v>
      </c>
      <c r="V113" s="31">
        <f>S113*0.04</f>
        <v>5.496</v>
      </c>
      <c r="W113" s="30">
        <v>173</v>
      </c>
      <c r="X113" s="32">
        <f>VLOOKUP(B113,呼吸类透视复制表!A:C,3,FALSE)</f>
        <v>127</v>
      </c>
      <c r="Y113" s="32">
        <f>VLOOKUP(B113,呼吸类透视复制表!A:D,4,FALSE)</f>
        <v>2842</v>
      </c>
      <c r="Z113" s="32">
        <f t="shared" si="20"/>
        <v>-46</v>
      </c>
      <c r="AA113" s="32" t="s">
        <v>29</v>
      </c>
      <c r="AB113" s="35">
        <f>Y113*0.05</f>
        <v>142.1</v>
      </c>
      <c r="AC113" s="30">
        <v>7</v>
      </c>
      <c r="AD113" s="32">
        <v>0</v>
      </c>
      <c r="AE113" s="32">
        <v>0</v>
      </c>
      <c r="AF113" s="32">
        <v>0</v>
      </c>
      <c r="AG113" s="32">
        <v>0</v>
      </c>
      <c r="AH113" s="32">
        <f t="shared" si="21"/>
        <v>-7</v>
      </c>
      <c r="AI113" s="32" t="s">
        <v>29</v>
      </c>
      <c r="AJ113" s="38">
        <f t="shared" si="24"/>
        <v>0</v>
      </c>
      <c r="AK113" s="32">
        <v>80</v>
      </c>
      <c r="AL113" s="13">
        <f>VLOOKUP(B113,藏药系列!A:C,3,FALSE)</f>
        <v>5</v>
      </c>
      <c r="AM113" s="13">
        <f>VLOOKUP(B113,藏药系列!A:D,4,FALSE)</f>
        <v>246</v>
      </c>
      <c r="AN113" s="13">
        <f t="shared" si="22"/>
        <v>-75</v>
      </c>
      <c r="AO113" s="13" t="s">
        <v>29</v>
      </c>
      <c r="AP113" s="13">
        <f t="shared" si="32"/>
        <v>36.9</v>
      </c>
    </row>
    <row r="114" s="2" customFormat="1" spans="1:42">
      <c r="A114" s="12">
        <v>81</v>
      </c>
      <c r="B114" s="12">
        <v>385</v>
      </c>
      <c r="C114" s="12" t="s">
        <v>147</v>
      </c>
      <c r="D114" s="12" t="s">
        <v>63</v>
      </c>
      <c r="E114" s="13">
        <v>58</v>
      </c>
      <c r="F114" s="13">
        <f>VLOOKUP(B114,[1]任务明细复制表!$B:$P,15,0)</f>
        <v>32</v>
      </c>
      <c r="G114" s="13">
        <f>VLOOKUP(B114,[1]任务明细复制表!$B:$Q,16,0)</f>
        <v>280.88</v>
      </c>
      <c r="H114" s="13">
        <f>VLOOKUP(B114,[1]任务明细复制表!$B:$R,17,0)</f>
        <v>-26</v>
      </c>
      <c r="I114" s="13" t="str">
        <f>VLOOKUP(B114,[1]任务明细复制表!$B:$S,18,0)</f>
        <v>保底</v>
      </c>
      <c r="J114" s="13">
        <f>VLOOKUP(B114,[1]任务明细复制表!$B:$T,19,0)</f>
        <v>11.2352</v>
      </c>
      <c r="K114" s="18">
        <v>14</v>
      </c>
      <c r="L114" s="19">
        <f>VLOOKUP(B114,维生素透视复制表!A:C,3,FALSE)</f>
        <v>16</v>
      </c>
      <c r="M114" s="19">
        <f>VLOOKUP(B114,维生素透视复制表!A:D,4,FALSE)</f>
        <v>1344.05</v>
      </c>
      <c r="N114" s="19">
        <f t="shared" si="18"/>
        <v>2</v>
      </c>
      <c r="O114" s="19" t="s">
        <v>28</v>
      </c>
      <c r="P114" s="20">
        <f>M114*0.06</f>
        <v>80.643</v>
      </c>
      <c r="Q114" s="30">
        <v>19</v>
      </c>
      <c r="R114" s="13">
        <v>0</v>
      </c>
      <c r="S114" s="13">
        <v>0</v>
      </c>
      <c r="T114" s="13">
        <f t="shared" si="19"/>
        <v>-19</v>
      </c>
      <c r="U114" s="13" t="s">
        <v>29</v>
      </c>
      <c r="V114" s="31">
        <f>S114*0.04</f>
        <v>0</v>
      </c>
      <c r="W114" s="30">
        <v>67</v>
      </c>
      <c r="X114" s="32">
        <f>VLOOKUP(B114,呼吸类透视复制表!A:C,3,FALSE)</f>
        <v>85</v>
      </c>
      <c r="Y114" s="32">
        <f>VLOOKUP(B114,呼吸类透视复制表!A:D,4,FALSE)</f>
        <v>1563.29</v>
      </c>
      <c r="Z114" s="32">
        <f t="shared" si="20"/>
        <v>18</v>
      </c>
      <c r="AA114" s="32" t="s">
        <v>28</v>
      </c>
      <c r="AB114" s="35">
        <f>Y114*0.07</f>
        <v>109.4303</v>
      </c>
      <c r="AC114" s="30">
        <v>7</v>
      </c>
      <c r="AD114" s="32">
        <v>0</v>
      </c>
      <c r="AE114" s="32">
        <v>0</v>
      </c>
      <c r="AF114" s="32">
        <v>0</v>
      </c>
      <c r="AG114" s="32">
        <v>0</v>
      </c>
      <c r="AH114" s="32">
        <f t="shared" si="21"/>
        <v>-7</v>
      </c>
      <c r="AI114" s="32" t="s">
        <v>29</v>
      </c>
      <c r="AJ114" s="38">
        <f t="shared" si="24"/>
        <v>0</v>
      </c>
      <c r="AK114" s="32">
        <v>80</v>
      </c>
      <c r="AL114" s="13">
        <f>VLOOKUP(B114,藏药系列!A:C,3,FALSE)</f>
        <v>1</v>
      </c>
      <c r="AM114" s="13">
        <f>VLOOKUP(B114,藏药系列!A:D,4,FALSE)</f>
        <v>32</v>
      </c>
      <c r="AN114" s="13">
        <f t="shared" si="22"/>
        <v>-79</v>
      </c>
      <c r="AO114" s="13" t="s">
        <v>29</v>
      </c>
      <c r="AP114" s="13">
        <f t="shared" si="32"/>
        <v>4.8</v>
      </c>
    </row>
    <row r="115" s="2" customFormat="1" spans="1:42">
      <c r="A115" s="12">
        <v>32</v>
      </c>
      <c r="B115" s="12">
        <v>307</v>
      </c>
      <c r="C115" s="12" t="s">
        <v>148</v>
      </c>
      <c r="D115" s="12" t="s">
        <v>54</v>
      </c>
      <c r="E115" s="13">
        <v>189</v>
      </c>
      <c r="F115" s="13">
        <f>VLOOKUP(B115,[1]任务明细复制表!$B:$P,15,0)</f>
        <v>148</v>
      </c>
      <c r="G115" s="13">
        <f>VLOOKUP(B115,[1]任务明细复制表!$B:$Q,16,0)</f>
        <v>1922.94</v>
      </c>
      <c r="H115" s="13">
        <f>VLOOKUP(B115,[1]任务明细复制表!$B:$R,17,0)</f>
        <v>-41</v>
      </c>
      <c r="I115" s="13" t="str">
        <f>VLOOKUP(B115,[1]任务明细复制表!$B:$S,18,0)</f>
        <v>保底</v>
      </c>
      <c r="J115" s="13">
        <f>VLOOKUP(B115,[1]任务明细复制表!$B:$T,19,0)</f>
        <v>76.9176</v>
      </c>
      <c r="K115" s="18">
        <v>55</v>
      </c>
      <c r="L115" s="19">
        <f>VLOOKUP(B115,维生素透视复制表!A:C,3,FALSE)</f>
        <v>59</v>
      </c>
      <c r="M115" s="19">
        <f>VLOOKUP(B115,维生素透视复制表!A:D,4,FALSE)</f>
        <v>4935.07</v>
      </c>
      <c r="N115" s="19">
        <f t="shared" si="18"/>
        <v>4</v>
      </c>
      <c r="O115" s="19" t="s">
        <v>28</v>
      </c>
      <c r="P115" s="20">
        <f>M115*0.06</f>
        <v>296.1042</v>
      </c>
      <c r="Q115" s="30">
        <v>60</v>
      </c>
      <c r="R115" s="13">
        <f>VLOOKUP(B115,心脑血管透视复制图!A:C,3,FALSE)</f>
        <v>102</v>
      </c>
      <c r="S115" s="13">
        <f>VLOOKUP(B115,心脑血管透视复制图!A:D,4,FALSE)</f>
        <v>3241.97</v>
      </c>
      <c r="T115" s="13">
        <f t="shared" si="19"/>
        <v>42</v>
      </c>
      <c r="U115" s="13" t="s">
        <v>28</v>
      </c>
      <c r="V115" s="31">
        <f>S115*0.06</f>
        <v>194.5182</v>
      </c>
      <c r="W115" s="30">
        <v>530</v>
      </c>
      <c r="X115" s="32">
        <f>VLOOKUP(B115,呼吸类透视复制表!A:C,3,FALSE)</f>
        <v>315</v>
      </c>
      <c r="Y115" s="32">
        <f>VLOOKUP(B115,呼吸类透视复制表!A:D,4,FALSE)</f>
        <v>7390.6</v>
      </c>
      <c r="Z115" s="32">
        <f t="shared" si="20"/>
        <v>-215</v>
      </c>
      <c r="AA115" s="32" t="s">
        <v>29</v>
      </c>
      <c r="AB115" s="35">
        <f>Y115*0.05</f>
        <v>369.53</v>
      </c>
      <c r="AC115" s="30">
        <v>16</v>
      </c>
      <c r="AD115" s="32">
        <f>VLOOKUP(B115,'妇女（另外一个）'!A:C,3,FALSE)</f>
        <v>4</v>
      </c>
      <c r="AE115" s="32">
        <f>VLOOKUP(B115,'妇女（另外一个）'!A:D,4,FALSE)</f>
        <v>169.4</v>
      </c>
      <c r="AF115" s="32">
        <f>VLOOKUP(B115,'妇女系列（妇宝）'!A:C,3,FALSE)</f>
        <v>1</v>
      </c>
      <c r="AG115" s="32">
        <f>VLOOKUP(B115,'妇女系列（妇宝）'!A:D,4,FALSE)</f>
        <v>32</v>
      </c>
      <c r="AH115" s="32">
        <f t="shared" si="21"/>
        <v>-11</v>
      </c>
      <c r="AI115" s="32" t="s">
        <v>29</v>
      </c>
      <c r="AJ115" s="38">
        <f t="shared" si="24"/>
        <v>8.47</v>
      </c>
      <c r="AK115" s="32">
        <v>295</v>
      </c>
      <c r="AL115" s="13">
        <f>VLOOKUP(B115,藏药系列!A:C,3,FALSE)</f>
        <v>183</v>
      </c>
      <c r="AM115" s="13">
        <f>VLOOKUP(B115,藏药系列!A:D,4,FALSE)</f>
        <v>6636.9</v>
      </c>
      <c r="AN115" s="13">
        <f t="shared" si="22"/>
        <v>-112</v>
      </c>
      <c r="AO115" s="13" t="s">
        <v>29</v>
      </c>
      <c r="AP115" s="13">
        <f t="shared" si="32"/>
        <v>995.535</v>
      </c>
    </row>
    <row r="116" ht="14.25" spans="1:42">
      <c r="A116" s="40" t="s">
        <v>149</v>
      </c>
      <c r="B116" s="41"/>
      <c r="C116" s="41"/>
      <c r="D116" s="42"/>
      <c r="E116" s="43">
        <f>SUM(E3:E115)</f>
        <v>4632</v>
      </c>
      <c r="F116" s="43">
        <f>SUM(F3:F115)</f>
        <v>3869</v>
      </c>
      <c r="G116" s="44">
        <f>SUM(G3:G115)</f>
        <v>52488.3</v>
      </c>
      <c r="H116" s="44">
        <f>SUM(H3:H115)</f>
        <v>-763</v>
      </c>
      <c r="I116" s="44" t="e">
        <f>VLOOKUP(B116,[1]任务明细复制表!$B:$S,18,0)</f>
        <v>#N/A</v>
      </c>
      <c r="J116" s="44">
        <f>SUM(J3:J115)</f>
        <v>2447.0442</v>
      </c>
      <c r="K116" s="45">
        <f t="shared" ref="K116:AC116" si="33">SUM(K3:K115)</f>
        <v>1002</v>
      </c>
      <c r="L116" s="46">
        <f t="shared" si="33"/>
        <v>781</v>
      </c>
      <c r="M116" s="46">
        <f t="shared" si="33"/>
        <v>67279.17</v>
      </c>
      <c r="N116" s="46">
        <f t="shared" si="33"/>
        <v>-221</v>
      </c>
      <c r="O116" s="46">
        <f t="shared" si="33"/>
        <v>0</v>
      </c>
      <c r="P116" s="47">
        <f t="shared" si="33"/>
        <v>3465.9416</v>
      </c>
      <c r="Q116" s="45">
        <f t="shared" si="33"/>
        <v>1648</v>
      </c>
      <c r="R116" s="46">
        <f t="shared" si="33"/>
        <v>726</v>
      </c>
      <c r="S116" s="46">
        <f t="shared" si="33"/>
        <v>25233.92</v>
      </c>
      <c r="T116" s="46">
        <f t="shared" si="33"/>
        <v>-922</v>
      </c>
      <c r="U116" s="46">
        <f t="shared" si="33"/>
        <v>0</v>
      </c>
      <c r="V116" s="47">
        <f t="shared" si="33"/>
        <v>1248.411</v>
      </c>
      <c r="W116" s="45">
        <f t="shared" si="33"/>
        <v>11225</v>
      </c>
      <c r="X116" s="46">
        <f t="shared" si="33"/>
        <v>8944</v>
      </c>
      <c r="Y116" s="46">
        <f t="shared" si="33"/>
        <v>202364.62</v>
      </c>
      <c r="Z116" s="46">
        <f t="shared" si="33"/>
        <v>-2281</v>
      </c>
      <c r="AA116" s="46">
        <f t="shared" si="33"/>
        <v>0</v>
      </c>
      <c r="AB116" s="46">
        <f t="shared" si="33"/>
        <v>11564.1094</v>
      </c>
      <c r="AC116" s="45">
        <f t="shared" ref="AC116:AR116" si="34">SUM(AC3:AC115)</f>
        <v>588</v>
      </c>
      <c r="AD116" s="46">
        <f t="shared" si="34"/>
        <v>83</v>
      </c>
      <c r="AE116" s="46">
        <f t="shared" si="34"/>
        <v>3490.62</v>
      </c>
      <c r="AF116" s="46">
        <f t="shared" si="34"/>
        <v>55</v>
      </c>
      <c r="AG116" s="46">
        <f t="shared" si="34"/>
        <v>1284.69</v>
      </c>
      <c r="AH116" s="46">
        <f t="shared" si="34"/>
        <v>-450</v>
      </c>
      <c r="AI116" s="46">
        <f t="shared" si="34"/>
        <v>0</v>
      </c>
      <c r="AJ116" s="47">
        <f t="shared" si="34"/>
        <v>188.507</v>
      </c>
      <c r="AK116" s="46">
        <f t="shared" si="34"/>
        <v>4790</v>
      </c>
      <c r="AL116" s="46">
        <f t="shared" si="34"/>
        <v>2049</v>
      </c>
      <c r="AM116" s="46">
        <f t="shared" si="34"/>
        <v>75806.62</v>
      </c>
      <c r="AN116" s="46">
        <f t="shared" si="34"/>
        <v>-2741</v>
      </c>
      <c r="AO116" s="46">
        <f t="shared" si="34"/>
        <v>0</v>
      </c>
      <c r="AP116" s="46">
        <f t="shared" si="34"/>
        <v>13418.142</v>
      </c>
    </row>
  </sheetData>
  <mergeCells count="7">
    <mergeCell ref="E1:J1"/>
    <mergeCell ref="K1:P1"/>
    <mergeCell ref="Q1:V1"/>
    <mergeCell ref="W1:AB1"/>
    <mergeCell ref="AC1:AJ1"/>
    <mergeCell ref="AK1:AP1"/>
    <mergeCell ref="A116:D1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workbookViewId="0">
      <selection activeCell="G26" sqref="G26"/>
    </sheetView>
  </sheetViews>
  <sheetFormatPr defaultColWidth="9" defaultRowHeight="13.5" outlineLevelCol="3"/>
  <cols>
    <col min="3" max="3" width="16.125" customWidth="1"/>
    <col min="4" max="4" width="12" customWidth="1"/>
  </cols>
  <sheetData>
    <row r="1" spans="1:4">
      <c r="A1" t="s">
        <v>1</v>
      </c>
      <c r="B1" t="s">
        <v>150</v>
      </c>
      <c r="C1" t="s">
        <v>151</v>
      </c>
      <c r="D1" t="s">
        <v>152</v>
      </c>
    </row>
    <row r="2" spans="1:4">
      <c r="A2">
        <v>52</v>
      </c>
      <c r="B2" t="s">
        <v>153</v>
      </c>
      <c r="C2">
        <v>6</v>
      </c>
      <c r="D2">
        <v>504.02</v>
      </c>
    </row>
    <row r="3" spans="1:4">
      <c r="A3">
        <v>54</v>
      </c>
      <c r="B3" t="s">
        <v>154</v>
      </c>
      <c r="C3">
        <v>4</v>
      </c>
      <c r="D3">
        <v>336.02</v>
      </c>
    </row>
    <row r="4" spans="1:4">
      <c r="A4">
        <v>56</v>
      </c>
      <c r="B4" t="s">
        <v>155</v>
      </c>
      <c r="C4">
        <v>8</v>
      </c>
      <c r="D4">
        <v>672.02</v>
      </c>
    </row>
    <row r="5" spans="1:4">
      <c r="A5">
        <v>307</v>
      </c>
      <c r="B5" t="s">
        <v>156</v>
      </c>
      <c r="C5">
        <v>59</v>
      </c>
      <c r="D5">
        <v>4935.07</v>
      </c>
    </row>
    <row r="6" spans="1:4">
      <c r="A6">
        <v>308</v>
      </c>
      <c r="B6" t="s">
        <v>157</v>
      </c>
      <c r="C6">
        <v>6</v>
      </c>
      <c r="D6">
        <v>504.02</v>
      </c>
    </row>
    <row r="7" spans="1:4">
      <c r="A7">
        <v>311</v>
      </c>
      <c r="B7" t="s">
        <v>158</v>
      </c>
      <c r="C7">
        <v>6</v>
      </c>
      <c r="D7">
        <v>504.03</v>
      </c>
    </row>
    <row r="8" spans="1:4">
      <c r="A8">
        <v>329</v>
      </c>
      <c r="B8" t="s">
        <v>159</v>
      </c>
      <c r="C8">
        <v>4</v>
      </c>
      <c r="D8">
        <v>336</v>
      </c>
    </row>
    <row r="9" spans="1:4">
      <c r="A9">
        <v>337</v>
      </c>
      <c r="B9" t="s">
        <v>160</v>
      </c>
      <c r="C9">
        <v>12</v>
      </c>
      <c r="D9">
        <v>1008.05</v>
      </c>
    </row>
    <row r="10" spans="1:4">
      <c r="A10">
        <v>339</v>
      </c>
      <c r="B10" t="s">
        <v>161</v>
      </c>
      <c r="C10">
        <v>6</v>
      </c>
      <c r="D10">
        <v>504</v>
      </c>
    </row>
    <row r="11" spans="1:4">
      <c r="A11">
        <v>341</v>
      </c>
      <c r="B11" t="s">
        <v>162</v>
      </c>
      <c r="C11">
        <v>19</v>
      </c>
      <c r="D11">
        <v>1678.73</v>
      </c>
    </row>
    <row r="12" spans="1:4">
      <c r="A12">
        <v>343</v>
      </c>
      <c r="B12" t="s">
        <v>163</v>
      </c>
      <c r="C12">
        <v>8</v>
      </c>
      <c r="D12">
        <v>840.02</v>
      </c>
    </row>
    <row r="13" spans="1:4">
      <c r="A13">
        <v>347</v>
      </c>
      <c r="B13" t="s">
        <v>164</v>
      </c>
      <c r="C13">
        <v>4</v>
      </c>
      <c r="D13">
        <v>336.01</v>
      </c>
    </row>
    <row r="14" spans="1:4">
      <c r="A14">
        <v>349</v>
      </c>
      <c r="B14" t="s">
        <v>165</v>
      </c>
      <c r="C14">
        <v>7</v>
      </c>
      <c r="D14">
        <v>672.01</v>
      </c>
    </row>
    <row r="15" spans="1:4">
      <c r="A15">
        <v>351</v>
      </c>
      <c r="B15" t="s">
        <v>166</v>
      </c>
      <c r="C15">
        <v>8</v>
      </c>
      <c r="D15">
        <v>672.04</v>
      </c>
    </row>
    <row r="16" spans="1:4">
      <c r="A16">
        <v>355</v>
      </c>
      <c r="B16" t="s">
        <v>167</v>
      </c>
      <c r="C16">
        <v>7</v>
      </c>
      <c r="D16">
        <v>672.01</v>
      </c>
    </row>
    <row r="17" spans="1:4">
      <c r="A17">
        <v>357</v>
      </c>
      <c r="B17" t="s">
        <v>168</v>
      </c>
      <c r="C17">
        <v>8</v>
      </c>
      <c r="D17">
        <v>672.01</v>
      </c>
    </row>
    <row r="18" spans="1:4">
      <c r="A18">
        <v>359</v>
      </c>
      <c r="B18" t="s">
        <v>169</v>
      </c>
      <c r="C18">
        <v>6</v>
      </c>
      <c r="D18">
        <v>504.02</v>
      </c>
    </row>
    <row r="19" spans="1:4">
      <c r="A19">
        <v>365</v>
      </c>
      <c r="B19" t="s">
        <v>170</v>
      </c>
      <c r="C19">
        <v>12</v>
      </c>
      <c r="D19">
        <v>1176.03</v>
      </c>
    </row>
    <row r="20" spans="1:4">
      <c r="A20">
        <v>367</v>
      </c>
      <c r="B20" t="s">
        <v>171</v>
      </c>
      <c r="C20">
        <v>11</v>
      </c>
      <c r="D20">
        <v>1008.03</v>
      </c>
    </row>
    <row r="21" spans="1:4">
      <c r="A21">
        <v>371</v>
      </c>
      <c r="B21" t="s">
        <v>172</v>
      </c>
      <c r="C21">
        <v>6</v>
      </c>
      <c r="D21">
        <v>504.02</v>
      </c>
    </row>
    <row r="22" spans="1:4">
      <c r="A22">
        <v>373</v>
      </c>
      <c r="B22" t="s">
        <v>173</v>
      </c>
      <c r="C22">
        <v>10</v>
      </c>
      <c r="D22">
        <v>840.01</v>
      </c>
    </row>
    <row r="23" spans="1:4">
      <c r="A23">
        <v>377</v>
      </c>
      <c r="B23" t="s">
        <v>174</v>
      </c>
      <c r="C23">
        <v>4</v>
      </c>
      <c r="D23">
        <v>336.02</v>
      </c>
    </row>
    <row r="24" spans="1:4">
      <c r="A24">
        <v>379</v>
      </c>
      <c r="B24" t="s">
        <v>175</v>
      </c>
      <c r="C24">
        <v>6</v>
      </c>
      <c r="D24">
        <v>504</v>
      </c>
    </row>
    <row r="25" spans="1:4">
      <c r="A25">
        <v>385</v>
      </c>
      <c r="B25" t="s">
        <v>176</v>
      </c>
      <c r="C25">
        <v>16</v>
      </c>
      <c r="D25">
        <v>1344.05</v>
      </c>
    </row>
    <row r="26" spans="1:4">
      <c r="A26">
        <v>387</v>
      </c>
      <c r="B26" t="s">
        <v>177</v>
      </c>
      <c r="C26">
        <v>2</v>
      </c>
      <c r="D26">
        <v>168</v>
      </c>
    </row>
    <row r="27" spans="1:4">
      <c r="A27">
        <v>391</v>
      </c>
      <c r="B27" t="s">
        <v>178</v>
      </c>
      <c r="C27">
        <v>2</v>
      </c>
      <c r="D27">
        <v>168</v>
      </c>
    </row>
    <row r="28" spans="1:4">
      <c r="A28">
        <v>399</v>
      </c>
      <c r="B28" t="s">
        <v>179</v>
      </c>
      <c r="C28">
        <v>10</v>
      </c>
      <c r="D28">
        <v>840.03</v>
      </c>
    </row>
    <row r="29" spans="1:4">
      <c r="A29">
        <v>513</v>
      </c>
      <c r="B29" t="s">
        <v>180</v>
      </c>
      <c r="C29">
        <v>16</v>
      </c>
      <c r="D29">
        <v>1344.05</v>
      </c>
    </row>
    <row r="30" spans="1:4">
      <c r="A30">
        <v>514</v>
      </c>
      <c r="B30" t="s">
        <v>181</v>
      </c>
      <c r="C30">
        <v>4</v>
      </c>
      <c r="D30">
        <v>336.01</v>
      </c>
    </row>
    <row r="31" spans="1:4">
      <c r="A31">
        <v>515</v>
      </c>
      <c r="B31" t="s">
        <v>182</v>
      </c>
      <c r="C31">
        <v>11</v>
      </c>
      <c r="D31">
        <v>1008.04</v>
      </c>
    </row>
    <row r="32" spans="1:4">
      <c r="A32">
        <v>517</v>
      </c>
      <c r="B32" t="s">
        <v>183</v>
      </c>
      <c r="C32">
        <v>12</v>
      </c>
      <c r="D32">
        <v>1008.02</v>
      </c>
    </row>
    <row r="33" spans="1:4">
      <c r="A33">
        <v>539</v>
      </c>
      <c r="B33" t="s">
        <v>184</v>
      </c>
      <c r="C33">
        <v>8</v>
      </c>
      <c r="D33">
        <v>672.02</v>
      </c>
    </row>
    <row r="34" spans="1:4">
      <c r="A34">
        <v>545</v>
      </c>
      <c r="B34" t="s">
        <v>185</v>
      </c>
      <c r="C34">
        <v>6</v>
      </c>
      <c r="D34">
        <v>504.01</v>
      </c>
    </row>
    <row r="35" spans="1:4">
      <c r="A35">
        <v>546</v>
      </c>
      <c r="B35" t="s">
        <v>186</v>
      </c>
      <c r="C35">
        <v>8</v>
      </c>
      <c r="D35">
        <v>672.01</v>
      </c>
    </row>
    <row r="36" spans="1:4">
      <c r="A36">
        <v>549</v>
      </c>
      <c r="B36" t="s">
        <v>187</v>
      </c>
      <c r="C36">
        <v>4</v>
      </c>
      <c r="D36">
        <v>336.01</v>
      </c>
    </row>
    <row r="37" spans="1:4">
      <c r="A37">
        <v>570</v>
      </c>
      <c r="B37" t="s">
        <v>188</v>
      </c>
      <c r="C37">
        <v>4</v>
      </c>
      <c r="D37">
        <v>336.01</v>
      </c>
    </row>
    <row r="38" spans="1:4">
      <c r="A38">
        <v>571</v>
      </c>
      <c r="B38" t="s">
        <v>189</v>
      </c>
      <c r="C38">
        <v>13</v>
      </c>
      <c r="D38">
        <v>1132.51</v>
      </c>
    </row>
    <row r="39" spans="1:4">
      <c r="A39">
        <v>572</v>
      </c>
      <c r="B39" t="s">
        <v>190</v>
      </c>
      <c r="C39">
        <v>2</v>
      </c>
      <c r="D39">
        <v>168</v>
      </c>
    </row>
    <row r="40" spans="1:4">
      <c r="A40">
        <v>573</v>
      </c>
      <c r="B40" t="s">
        <v>191</v>
      </c>
      <c r="C40">
        <v>6</v>
      </c>
      <c r="D40">
        <v>504.02</v>
      </c>
    </row>
    <row r="41" spans="1:4">
      <c r="A41">
        <v>578</v>
      </c>
      <c r="B41" t="s">
        <v>192</v>
      </c>
      <c r="C41">
        <v>6</v>
      </c>
      <c r="D41">
        <v>504.01</v>
      </c>
    </row>
    <row r="42" spans="1:4">
      <c r="A42">
        <v>581</v>
      </c>
      <c r="B42" t="s">
        <v>193</v>
      </c>
      <c r="C42">
        <v>12</v>
      </c>
      <c r="D42">
        <v>1008.02</v>
      </c>
    </row>
    <row r="43" spans="1:4">
      <c r="A43">
        <v>582</v>
      </c>
      <c r="B43" t="s">
        <v>194</v>
      </c>
      <c r="C43">
        <v>3</v>
      </c>
      <c r="D43">
        <v>336</v>
      </c>
    </row>
    <row r="44" spans="1:4">
      <c r="A44">
        <v>585</v>
      </c>
      <c r="B44" t="s">
        <v>195</v>
      </c>
      <c r="C44">
        <v>4</v>
      </c>
      <c r="D44">
        <v>336.02</v>
      </c>
    </row>
    <row r="45" spans="1:4">
      <c r="A45">
        <v>587</v>
      </c>
      <c r="B45" t="s">
        <v>196</v>
      </c>
      <c r="C45">
        <v>1</v>
      </c>
      <c r="D45">
        <v>88</v>
      </c>
    </row>
    <row r="46" spans="1:4">
      <c r="A46">
        <v>594</v>
      </c>
      <c r="B46" t="s">
        <v>197</v>
      </c>
      <c r="C46">
        <v>2</v>
      </c>
      <c r="D46">
        <v>168.01</v>
      </c>
    </row>
    <row r="47" spans="1:4">
      <c r="A47">
        <v>598</v>
      </c>
      <c r="B47" t="s">
        <v>198</v>
      </c>
      <c r="C47">
        <v>8</v>
      </c>
      <c r="D47">
        <v>672.03</v>
      </c>
    </row>
    <row r="48" spans="1:4">
      <c r="A48">
        <v>706</v>
      </c>
      <c r="B48" t="s">
        <v>199</v>
      </c>
      <c r="C48">
        <v>2</v>
      </c>
      <c r="D48">
        <v>168.01</v>
      </c>
    </row>
    <row r="49" spans="1:4">
      <c r="A49">
        <v>707</v>
      </c>
      <c r="B49" t="s">
        <v>200</v>
      </c>
      <c r="C49">
        <v>16</v>
      </c>
      <c r="D49">
        <v>1344</v>
      </c>
    </row>
    <row r="50" spans="1:4">
      <c r="A50">
        <v>709</v>
      </c>
      <c r="B50" t="s">
        <v>201</v>
      </c>
      <c r="C50">
        <v>5</v>
      </c>
      <c r="D50">
        <v>504</v>
      </c>
    </row>
    <row r="51" spans="1:4">
      <c r="A51">
        <v>710</v>
      </c>
      <c r="B51" t="s">
        <v>202</v>
      </c>
      <c r="C51">
        <v>12</v>
      </c>
      <c r="D51">
        <v>1008.05</v>
      </c>
    </row>
    <row r="52" spans="1:4">
      <c r="A52">
        <v>712</v>
      </c>
      <c r="B52" t="s">
        <v>203</v>
      </c>
      <c r="C52">
        <v>8</v>
      </c>
      <c r="D52">
        <v>672.01</v>
      </c>
    </row>
    <row r="53" spans="1:4">
      <c r="A53">
        <v>713</v>
      </c>
      <c r="B53" t="s">
        <v>204</v>
      </c>
      <c r="C53">
        <v>14</v>
      </c>
      <c r="D53">
        <v>1176.06</v>
      </c>
    </row>
    <row r="54" spans="1:4">
      <c r="A54">
        <v>716</v>
      </c>
      <c r="B54" t="s">
        <v>205</v>
      </c>
      <c r="C54">
        <v>10</v>
      </c>
      <c r="D54">
        <v>840.02</v>
      </c>
    </row>
    <row r="55" spans="1:4">
      <c r="A55">
        <v>717</v>
      </c>
      <c r="B55" t="s">
        <v>206</v>
      </c>
      <c r="C55">
        <v>4</v>
      </c>
      <c r="D55">
        <v>336.02</v>
      </c>
    </row>
    <row r="56" spans="1:4">
      <c r="A56">
        <v>718</v>
      </c>
      <c r="B56" t="s">
        <v>207</v>
      </c>
      <c r="C56">
        <v>1</v>
      </c>
      <c r="D56">
        <v>168</v>
      </c>
    </row>
    <row r="57" spans="1:4">
      <c r="A57">
        <v>720</v>
      </c>
      <c r="B57" t="s">
        <v>208</v>
      </c>
      <c r="C57">
        <v>4</v>
      </c>
      <c r="D57">
        <v>336</v>
      </c>
    </row>
    <row r="58" spans="1:4">
      <c r="A58">
        <v>721</v>
      </c>
      <c r="B58" t="s">
        <v>209</v>
      </c>
      <c r="C58">
        <v>8</v>
      </c>
      <c r="D58">
        <v>672.02</v>
      </c>
    </row>
    <row r="59" spans="1:4">
      <c r="A59">
        <v>723</v>
      </c>
      <c r="B59" t="s">
        <v>210</v>
      </c>
      <c r="C59">
        <v>6</v>
      </c>
      <c r="D59">
        <v>504.01</v>
      </c>
    </row>
    <row r="60" spans="1:4">
      <c r="A60">
        <v>724</v>
      </c>
      <c r="B60" t="s">
        <v>211</v>
      </c>
      <c r="C60">
        <v>2</v>
      </c>
      <c r="D60">
        <v>168</v>
      </c>
    </row>
    <row r="61" spans="1:4">
      <c r="A61">
        <v>726</v>
      </c>
      <c r="B61" t="s">
        <v>212</v>
      </c>
      <c r="C61">
        <v>11</v>
      </c>
      <c r="D61">
        <v>1008.03</v>
      </c>
    </row>
    <row r="62" spans="1:4">
      <c r="A62">
        <v>727</v>
      </c>
      <c r="B62" t="s">
        <v>213</v>
      </c>
      <c r="C62">
        <v>6</v>
      </c>
      <c r="D62">
        <v>503.96</v>
      </c>
    </row>
    <row r="63" spans="1:4">
      <c r="A63">
        <v>730</v>
      </c>
      <c r="B63" t="s">
        <v>214</v>
      </c>
      <c r="C63">
        <v>4</v>
      </c>
      <c r="D63">
        <v>336.02</v>
      </c>
    </row>
    <row r="64" spans="1:4">
      <c r="A64">
        <v>732</v>
      </c>
      <c r="B64" t="s">
        <v>215</v>
      </c>
      <c r="C64">
        <v>4</v>
      </c>
      <c r="D64">
        <v>336.02</v>
      </c>
    </row>
    <row r="65" spans="1:4">
      <c r="A65">
        <v>733</v>
      </c>
      <c r="B65" t="s">
        <v>216</v>
      </c>
      <c r="C65">
        <v>7</v>
      </c>
      <c r="D65">
        <v>672.03</v>
      </c>
    </row>
    <row r="66" spans="1:4">
      <c r="A66">
        <v>737</v>
      </c>
      <c r="B66" t="s">
        <v>217</v>
      </c>
      <c r="C66">
        <v>16</v>
      </c>
      <c r="D66">
        <v>1344.04</v>
      </c>
    </row>
    <row r="67" spans="1:4">
      <c r="A67">
        <v>738</v>
      </c>
      <c r="B67" t="s">
        <v>218</v>
      </c>
      <c r="C67">
        <v>6</v>
      </c>
      <c r="D67">
        <v>504.02</v>
      </c>
    </row>
    <row r="68" spans="1:4">
      <c r="A68">
        <v>740</v>
      </c>
      <c r="B68" t="s">
        <v>219</v>
      </c>
      <c r="C68">
        <v>6</v>
      </c>
      <c r="D68">
        <v>504.01</v>
      </c>
    </row>
    <row r="69" spans="1:4">
      <c r="A69">
        <v>741</v>
      </c>
      <c r="B69" t="s">
        <v>220</v>
      </c>
      <c r="C69">
        <v>4</v>
      </c>
      <c r="D69">
        <v>336.02</v>
      </c>
    </row>
    <row r="70" spans="1:4">
      <c r="A70">
        <v>742</v>
      </c>
      <c r="B70" t="s">
        <v>221</v>
      </c>
      <c r="C70">
        <v>4</v>
      </c>
      <c r="D70">
        <v>336</v>
      </c>
    </row>
    <row r="71" spans="1:4">
      <c r="A71">
        <v>743</v>
      </c>
      <c r="B71" t="s">
        <v>222</v>
      </c>
      <c r="C71">
        <v>14</v>
      </c>
      <c r="D71">
        <v>1176.04</v>
      </c>
    </row>
    <row r="72" spans="1:4">
      <c r="A72">
        <v>744</v>
      </c>
      <c r="B72" t="s">
        <v>223</v>
      </c>
      <c r="C72">
        <v>12</v>
      </c>
      <c r="D72">
        <v>900.94</v>
      </c>
    </row>
    <row r="73" spans="1:4">
      <c r="A73">
        <v>745</v>
      </c>
      <c r="B73" t="s">
        <v>224</v>
      </c>
      <c r="C73">
        <v>10</v>
      </c>
      <c r="D73">
        <v>840.12</v>
      </c>
    </row>
    <row r="74" spans="1:4">
      <c r="A74">
        <v>746</v>
      </c>
      <c r="B74" t="s">
        <v>225</v>
      </c>
      <c r="C74">
        <v>6</v>
      </c>
      <c r="D74">
        <v>504.02</v>
      </c>
    </row>
    <row r="75" spans="1:4">
      <c r="A75">
        <v>748</v>
      </c>
      <c r="B75" t="s">
        <v>226</v>
      </c>
      <c r="C75">
        <v>5</v>
      </c>
      <c r="D75">
        <v>478.81</v>
      </c>
    </row>
    <row r="76" spans="1:4">
      <c r="A76">
        <v>750</v>
      </c>
      <c r="B76" t="s">
        <v>227</v>
      </c>
      <c r="C76">
        <v>9</v>
      </c>
      <c r="D76">
        <v>1132.52</v>
      </c>
    </row>
    <row r="77" spans="1:4">
      <c r="A77">
        <v>752</v>
      </c>
      <c r="B77" t="s">
        <v>228</v>
      </c>
      <c r="C77">
        <v>8</v>
      </c>
      <c r="D77">
        <v>672.03</v>
      </c>
    </row>
    <row r="78" spans="1:4">
      <c r="A78">
        <v>101453</v>
      </c>
      <c r="B78" t="s">
        <v>229</v>
      </c>
      <c r="C78">
        <v>8</v>
      </c>
      <c r="D78">
        <v>672.02</v>
      </c>
    </row>
    <row r="79" spans="1:4">
      <c r="A79">
        <v>102478</v>
      </c>
      <c r="B79" t="s">
        <v>230</v>
      </c>
      <c r="C79">
        <v>6</v>
      </c>
      <c r="D79">
        <v>504</v>
      </c>
    </row>
    <row r="80" spans="1:4">
      <c r="A80">
        <v>102479</v>
      </c>
      <c r="B80" t="s">
        <v>231</v>
      </c>
      <c r="C80">
        <v>8</v>
      </c>
      <c r="D80">
        <v>672.02</v>
      </c>
    </row>
    <row r="81" spans="1:4">
      <c r="A81">
        <v>102564</v>
      </c>
      <c r="B81" t="s">
        <v>232</v>
      </c>
      <c r="C81">
        <v>2</v>
      </c>
      <c r="D81">
        <v>168.01</v>
      </c>
    </row>
    <row r="82" spans="1:4">
      <c r="A82">
        <v>102565</v>
      </c>
      <c r="B82" t="s">
        <v>233</v>
      </c>
      <c r="C82">
        <v>8</v>
      </c>
      <c r="D82">
        <v>672.02</v>
      </c>
    </row>
    <row r="83" spans="1:4">
      <c r="A83">
        <v>102934</v>
      </c>
      <c r="B83" t="s">
        <v>234</v>
      </c>
      <c r="C83">
        <v>8</v>
      </c>
      <c r="D83">
        <v>672.03</v>
      </c>
    </row>
    <row r="84" spans="1:4">
      <c r="A84">
        <v>102935</v>
      </c>
      <c r="B84" t="s">
        <v>235</v>
      </c>
      <c r="C84">
        <v>6</v>
      </c>
      <c r="D84">
        <v>504.01</v>
      </c>
    </row>
    <row r="85" spans="1:4">
      <c r="A85">
        <v>103198</v>
      </c>
      <c r="B85" t="s">
        <v>236</v>
      </c>
      <c r="C85">
        <v>6</v>
      </c>
      <c r="D85">
        <v>504.01</v>
      </c>
    </row>
    <row r="86" spans="1:4">
      <c r="A86">
        <v>103199</v>
      </c>
      <c r="B86" t="s">
        <v>237</v>
      </c>
      <c r="C86">
        <v>10</v>
      </c>
      <c r="D86">
        <v>840.05</v>
      </c>
    </row>
    <row r="87" spans="1:4">
      <c r="A87">
        <v>103639</v>
      </c>
      <c r="B87" t="s">
        <v>238</v>
      </c>
      <c r="C87">
        <v>5</v>
      </c>
      <c r="D87">
        <v>424.01</v>
      </c>
    </row>
    <row r="88" spans="1:4">
      <c r="A88">
        <v>104428</v>
      </c>
      <c r="B88" t="s">
        <v>239</v>
      </c>
      <c r="C88">
        <v>10</v>
      </c>
      <c r="D88">
        <v>840.03</v>
      </c>
    </row>
    <row r="89" spans="1:4">
      <c r="A89">
        <v>104429</v>
      </c>
      <c r="B89" t="s">
        <v>240</v>
      </c>
      <c r="C89">
        <v>4</v>
      </c>
      <c r="D89">
        <v>336.01</v>
      </c>
    </row>
    <row r="90" spans="1:4">
      <c r="A90">
        <v>104430</v>
      </c>
      <c r="B90" t="s">
        <v>241</v>
      </c>
      <c r="C90">
        <v>8</v>
      </c>
      <c r="D90">
        <v>672.03</v>
      </c>
    </row>
    <row r="91" spans="1:4">
      <c r="A91">
        <v>104533</v>
      </c>
      <c r="B91" t="s">
        <v>242</v>
      </c>
      <c r="C91">
        <v>2</v>
      </c>
      <c r="D91">
        <v>168.01</v>
      </c>
    </row>
    <row r="92" spans="1:4">
      <c r="A92">
        <v>104838</v>
      </c>
      <c r="B92" t="s">
        <v>243</v>
      </c>
      <c r="C92">
        <v>6</v>
      </c>
      <c r="D92">
        <v>504.01</v>
      </c>
    </row>
    <row r="93" spans="1:4">
      <c r="A93">
        <v>105267</v>
      </c>
      <c r="B93" t="s">
        <v>244</v>
      </c>
      <c r="C93">
        <v>12</v>
      </c>
      <c r="D93">
        <v>1008.03</v>
      </c>
    </row>
    <row r="94" spans="1:4">
      <c r="A94">
        <v>105396</v>
      </c>
      <c r="B94" t="s">
        <v>245</v>
      </c>
      <c r="C94">
        <v>2</v>
      </c>
      <c r="D94">
        <v>168</v>
      </c>
    </row>
    <row r="95" spans="1:4">
      <c r="A95">
        <v>105751</v>
      </c>
      <c r="B95" t="s">
        <v>246</v>
      </c>
      <c r="C95">
        <v>9</v>
      </c>
      <c r="D95">
        <v>840.03</v>
      </c>
    </row>
    <row r="96" spans="1:4">
      <c r="A96">
        <v>106066</v>
      </c>
      <c r="B96" t="s">
        <v>247</v>
      </c>
      <c r="C96">
        <v>8</v>
      </c>
      <c r="D96">
        <v>672.02</v>
      </c>
    </row>
    <row r="97" spans="1:4">
      <c r="A97">
        <v>106399</v>
      </c>
      <c r="B97" t="s">
        <v>82</v>
      </c>
      <c r="C97">
        <v>7</v>
      </c>
      <c r="D97">
        <v>646.84</v>
      </c>
    </row>
    <row r="98" spans="1:4">
      <c r="A98">
        <v>106568</v>
      </c>
      <c r="B98" t="s">
        <v>79</v>
      </c>
      <c r="C98">
        <v>3</v>
      </c>
      <c r="D98">
        <v>252</v>
      </c>
    </row>
    <row r="99" spans="1:4">
      <c r="A99">
        <v>106569</v>
      </c>
      <c r="B99" t="s">
        <v>52</v>
      </c>
      <c r="C99">
        <v>4</v>
      </c>
      <c r="D99">
        <v>336.02</v>
      </c>
    </row>
    <row r="100" spans="1:4">
      <c r="A100">
        <v>106865</v>
      </c>
      <c r="B100" t="s">
        <v>248</v>
      </c>
      <c r="C100">
        <v>2</v>
      </c>
      <c r="D100">
        <v>168</v>
      </c>
    </row>
    <row r="101" spans="1:4">
      <c r="A101">
        <v>107658</v>
      </c>
      <c r="B101" t="s">
        <v>249</v>
      </c>
      <c r="C101">
        <v>6</v>
      </c>
      <c r="D101">
        <v>504.02</v>
      </c>
    </row>
    <row r="102" spans="1:4">
      <c r="A102">
        <v>107728</v>
      </c>
      <c r="B102" t="s">
        <v>250</v>
      </c>
      <c r="C102">
        <v>6</v>
      </c>
      <c r="D102">
        <v>504.02</v>
      </c>
    </row>
    <row r="103" spans="1:4">
      <c r="A103">
        <v>108277</v>
      </c>
      <c r="B103" t="s">
        <v>55</v>
      </c>
      <c r="C103">
        <v>8</v>
      </c>
      <c r="D103">
        <v>672.02</v>
      </c>
    </row>
    <row r="104" spans="1:4">
      <c r="A104">
        <v>108656</v>
      </c>
      <c r="B104" t="s">
        <v>251</v>
      </c>
      <c r="C104">
        <v>6</v>
      </c>
      <c r="D104">
        <v>504</v>
      </c>
    </row>
    <row r="105" spans="3:4">
      <c r="C105">
        <v>781</v>
      </c>
      <c r="D105">
        <v>67279.17</v>
      </c>
    </row>
    <row r="106" spans="1:4">
      <c r="A106" t="s">
        <v>252</v>
      </c>
      <c r="C106">
        <v>1562</v>
      </c>
      <c r="D106">
        <v>134558.34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workbookViewId="0">
      <selection activeCell="F14" sqref="F14"/>
    </sheetView>
  </sheetViews>
  <sheetFormatPr defaultColWidth="9" defaultRowHeight="13.5" outlineLevelCol="3"/>
  <cols>
    <col min="2" max="2" width="13" customWidth="1"/>
    <col min="3" max="3" width="19.5" customWidth="1"/>
  </cols>
  <sheetData>
    <row r="1" spans="1:4">
      <c r="A1" t="s">
        <v>1</v>
      </c>
      <c r="B1" t="s">
        <v>150</v>
      </c>
      <c r="C1" t="s">
        <v>151</v>
      </c>
      <c r="D1" t="s">
        <v>152</v>
      </c>
    </row>
    <row r="2" spans="1:4">
      <c r="A2">
        <v>52</v>
      </c>
      <c r="B2" t="s">
        <v>153</v>
      </c>
      <c r="C2">
        <v>1</v>
      </c>
      <c r="D2">
        <v>39.9</v>
      </c>
    </row>
    <row r="3" spans="1:4">
      <c r="A3">
        <v>54</v>
      </c>
      <c r="B3" t="s">
        <v>154</v>
      </c>
      <c r="C3">
        <v>4</v>
      </c>
      <c r="D3">
        <v>150.8</v>
      </c>
    </row>
    <row r="4" spans="1:4">
      <c r="A4">
        <v>56</v>
      </c>
      <c r="B4" t="s">
        <v>155</v>
      </c>
      <c r="C4">
        <v>2</v>
      </c>
      <c r="D4">
        <v>62</v>
      </c>
    </row>
    <row r="5" spans="1:4">
      <c r="A5">
        <v>307</v>
      </c>
      <c r="B5" t="s">
        <v>156</v>
      </c>
      <c r="C5">
        <v>102</v>
      </c>
      <c r="D5">
        <v>3241.97</v>
      </c>
    </row>
    <row r="6" spans="1:4">
      <c r="A6">
        <v>308</v>
      </c>
      <c r="B6" t="s">
        <v>157</v>
      </c>
      <c r="C6">
        <v>9</v>
      </c>
      <c r="D6">
        <v>341.97</v>
      </c>
    </row>
    <row r="7" spans="1:4">
      <c r="A7">
        <v>329</v>
      </c>
      <c r="B7" t="s">
        <v>159</v>
      </c>
      <c r="C7">
        <v>1</v>
      </c>
      <c r="D7">
        <v>39.9</v>
      </c>
    </row>
    <row r="8" spans="1:4">
      <c r="A8">
        <v>337</v>
      </c>
      <c r="B8" t="s">
        <v>160</v>
      </c>
      <c r="C8">
        <v>13</v>
      </c>
      <c r="D8">
        <v>434.92</v>
      </c>
    </row>
    <row r="9" spans="1:4">
      <c r="A9">
        <v>339</v>
      </c>
      <c r="B9" t="s">
        <v>161</v>
      </c>
      <c r="C9">
        <v>28</v>
      </c>
      <c r="D9">
        <v>1163.3</v>
      </c>
    </row>
    <row r="10" spans="1:4">
      <c r="A10">
        <v>343</v>
      </c>
      <c r="B10" t="s">
        <v>163</v>
      </c>
      <c r="C10">
        <v>5</v>
      </c>
      <c r="D10">
        <v>253.2</v>
      </c>
    </row>
    <row r="11" spans="1:4">
      <c r="A11">
        <v>349</v>
      </c>
      <c r="B11" t="s">
        <v>165</v>
      </c>
      <c r="C11">
        <v>7</v>
      </c>
      <c r="D11">
        <v>386.7</v>
      </c>
    </row>
    <row r="12" spans="1:4">
      <c r="A12">
        <v>351</v>
      </c>
      <c r="B12" t="s">
        <v>166</v>
      </c>
      <c r="C12">
        <v>7</v>
      </c>
      <c r="D12">
        <v>297.3</v>
      </c>
    </row>
    <row r="13" spans="1:4">
      <c r="A13">
        <v>355</v>
      </c>
      <c r="B13" t="s">
        <v>167</v>
      </c>
      <c r="C13">
        <v>9</v>
      </c>
      <c r="D13">
        <v>319.2</v>
      </c>
    </row>
    <row r="14" spans="1:4">
      <c r="A14">
        <v>357</v>
      </c>
      <c r="B14" t="s">
        <v>168</v>
      </c>
      <c r="C14">
        <v>5</v>
      </c>
      <c r="D14">
        <v>201.41</v>
      </c>
    </row>
    <row r="15" spans="1:4">
      <c r="A15">
        <v>359</v>
      </c>
      <c r="B15" t="s">
        <v>169</v>
      </c>
      <c r="C15">
        <v>1</v>
      </c>
      <c r="D15">
        <v>32.8</v>
      </c>
    </row>
    <row r="16" spans="1:4">
      <c r="A16">
        <v>365</v>
      </c>
      <c r="B16" t="s">
        <v>170</v>
      </c>
      <c r="C16">
        <v>2</v>
      </c>
      <c r="D16">
        <v>73.81</v>
      </c>
    </row>
    <row r="17" spans="1:4">
      <c r="A17">
        <v>371</v>
      </c>
      <c r="B17" t="s">
        <v>172</v>
      </c>
      <c r="C17">
        <v>3</v>
      </c>
      <c r="D17">
        <v>65.6</v>
      </c>
    </row>
    <row r="18" spans="1:4">
      <c r="A18">
        <v>373</v>
      </c>
      <c r="B18" t="s">
        <v>173</v>
      </c>
      <c r="C18">
        <v>53</v>
      </c>
      <c r="D18">
        <v>1875.3</v>
      </c>
    </row>
    <row r="19" spans="1:4">
      <c r="A19">
        <v>377</v>
      </c>
      <c r="B19" t="s">
        <v>174</v>
      </c>
      <c r="C19">
        <v>2</v>
      </c>
      <c r="D19">
        <v>78.8</v>
      </c>
    </row>
    <row r="20" spans="1:4">
      <c r="A20">
        <v>379</v>
      </c>
      <c r="B20" t="s">
        <v>175</v>
      </c>
      <c r="C20">
        <v>2</v>
      </c>
      <c r="D20">
        <v>115.6</v>
      </c>
    </row>
    <row r="21" spans="1:4">
      <c r="A21">
        <v>387</v>
      </c>
      <c r="B21" t="s">
        <v>177</v>
      </c>
      <c r="C21">
        <v>11</v>
      </c>
      <c r="D21">
        <v>351.92</v>
      </c>
    </row>
    <row r="22" spans="1:4">
      <c r="A22">
        <v>391</v>
      </c>
      <c r="B22" t="s">
        <v>178</v>
      </c>
      <c r="C22">
        <v>1</v>
      </c>
      <c r="D22">
        <v>39.9</v>
      </c>
    </row>
    <row r="23" spans="1:4">
      <c r="A23">
        <v>399</v>
      </c>
      <c r="B23" t="s">
        <v>179</v>
      </c>
      <c r="C23">
        <v>3</v>
      </c>
      <c r="D23">
        <v>65.6</v>
      </c>
    </row>
    <row r="24" spans="1:4">
      <c r="A24">
        <v>513</v>
      </c>
      <c r="B24" t="s">
        <v>180</v>
      </c>
      <c r="C24">
        <v>13</v>
      </c>
      <c r="D24">
        <v>478.8</v>
      </c>
    </row>
    <row r="25" spans="1:4">
      <c r="A25">
        <v>514</v>
      </c>
      <c r="B25" t="s">
        <v>181</v>
      </c>
      <c r="C25">
        <v>2</v>
      </c>
      <c r="D25">
        <v>33.8</v>
      </c>
    </row>
    <row r="26" spans="1:4">
      <c r="A26">
        <v>515</v>
      </c>
      <c r="B26" t="s">
        <v>182</v>
      </c>
      <c r="C26">
        <v>6</v>
      </c>
      <c r="D26">
        <v>233.41</v>
      </c>
    </row>
    <row r="27" spans="1:4">
      <c r="A27">
        <v>517</v>
      </c>
      <c r="B27" t="s">
        <v>183</v>
      </c>
      <c r="C27">
        <v>8</v>
      </c>
      <c r="D27">
        <v>297.2</v>
      </c>
    </row>
    <row r="28" spans="1:4">
      <c r="A28">
        <v>539</v>
      </c>
      <c r="B28" t="s">
        <v>184</v>
      </c>
      <c r="C28">
        <v>12</v>
      </c>
      <c r="D28">
        <v>399</v>
      </c>
    </row>
    <row r="29" spans="1:4">
      <c r="A29">
        <v>545</v>
      </c>
      <c r="B29" t="s">
        <v>185</v>
      </c>
      <c r="C29">
        <v>6</v>
      </c>
      <c r="D29">
        <v>199.5</v>
      </c>
    </row>
    <row r="30" spans="1:4">
      <c r="A30">
        <v>549</v>
      </c>
      <c r="B30" t="s">
        <v>187</v>
      </c>
      <c r="C30">
        <v>19</v>
      </c>
      <c r="D30">
        <v>572.15</v>
      </c>
    </row>
    <row r="31" spans="1:4">
      <c r="A31">
        <v>570</v>
      </c>
      <c r="B31" t="s">
        <v>188</v>
      </c>
      <c r="C31">
        <v>26</v>
      </c>
      <c r="D31">
        <v>881.77</v>
      </c>
    </row>
    <row r="32" spans="1:4">
      <c r="A32">
        <v>571</v>
      </c>
      <c r="B32" t="s">
        <v>189</v>
      </c>
      <c r="C32">
        <v>20</v>
      </c>
      <c r="D32">
        <v>737.8</v>
      </c>
    </row>
    <row r="33" spans="1:4">
      <c r="A33">
        <v>572</v>
      </c>
      <c r="B33" t="s">
        <v>190</v>
      </c>
      <c r="C33">
        <v>1</v>
      </c>
      <c r="D33">
        <v>31</v>
      </c>
    </row>
    <row r="34" spans="1:4">
      <c r="A34">
        <v>573</v>
      </c>
      <c r="B34" t="s">
        <v>191</v>
      </c>
      <c r="C34">
        <v>2</v>
      </c>
      <c r="D34">
        <v>79.8</v>
      </c>
    </row>
    <row r="35" spans="1:4">
      <c r="A35">
        <v>578</v>
      </c>
      <c r="B35" t="s">
        <v>192</v>
      </c>
      <c r="C35">
        <v>4</v>
      </c>
      <c r="D35">
        <v>153.61</v>
      </c>
    </row>
    <row r="36" spans="1:4">
      <c r="A36">
        <v>581</v>
      </c>
      <c r="B36" t="s">
        <v>193</v>
      </c>
      <c r="C36">
        <v>6</v>
      </c>
      <c r="D36">
        <v>182.7</v>
      </c>
    </row>
    <row r="37" spans="1:4">
      <c r="A37">
        <v>582</v>
      </c>
      <c r="B37" t="s">
        <v>194</v>
      </c>
      <c r="C37">
        <v>7</v>
      </c>
      <c r="D37">
        <v>230.5</v>
      </c>
    </row>
    <row r="38" spans="1:4">
      <c r="A38">
        <v>585</v>
      </c>
      <c r="B38" t="s">
        <v>195</v>
      </c>
      <c r="C38">
        <v>1</v>
      </c>
      <c r="D38">
        <v>57.8</v>
      </c>
    </row>
    <row r="39" spans="1:4">
      <c r="A39">
        <v>591</v>
      </c>
      <c r="B39" t="s">
        <v>253</v>
      </c>
      <c r="C39">
        <v>1</v>
      </c>
      <c r="D39">
        <v>31</v>
      </c>
    </row>
    <row r="40" spans="1:4">
      <c r="A40">
        <v>594</v>
      </c>
      <c r="B40" t="s">
        <v>197</v>
      </c>
      <c r="C40">
        <v>2</v>
      </c>
      <c r="D40">
        <v>79.8</v>
      </c>
    </row>
    <row r="41" spans="1:4">
      <c r="A41">
        <v>598</v>
      </c>
      <c r="B41" t="s">
        <v>198</v>
      </c>
      <c r="C41">
        <v>6</v>
      </c>
      <c r="D41">
        <v>199.5</v>
      </c>
    </row>
    <row r="42" spans="1:4">
      <c r="A42">
        <v>706</v>
      </c>
      <c r="B42" t="s">
        <v>199</v>
      </c>
      <c r="C42">
        <v>1</v>
      </c>
      <c r="D42">
        <v>31</v>
      </c>
    </row>
    <row r="43" spans="1:4">
      <c r="A43">
        <v>707</v>
      </c>
      <c r="B43" t="s">
        <v>200</v>
      </c>
      <c r="C43">
        <v>8</v>
      </c>
      <c r="D43">
        <v>137.4</v>
      </c>
    </row>
    <row r="44" spans="1:4">
      <c r="A44">
        <v>709</v>
      </c>
      <c r="B44" t="s">
        <v>201</v>
      </c>
      <c r="C44">
        <v>20</v>
      </c>
      <c r="D44">
        <v>664.8</v>
      </c>
    </row>
    <row r="45" spans="1:4">
      <c r="A45">
        <v>712</v>
      </c>
      <c r="B45" t="s">
        <v>203</v>
      </c>
      <c r="C45">
        <v>11</v>
      </c>
      <c r="D45">
        <v>330.81</v>
      </c>
    </row>
    <row r="46" spans="1:4">
      <c r="A46">
        <v>713</v>
      </c>
      <c r="B46" t="s">
        <v>204</v>
      </c>
      <c r="C46">
        <v>2</v>
      </c>
      <c r="D46">
        <v>62</v>
      </c>
    </row>
    <row r="47" spans="1:4">
      <c r="A47">
        <v>716</v>
      </c>
      <c r="B47" t="s">
        <v>205</v>
      </c>
      <c r="C47">
        <v>14</v>
      </c>
      <c r="D47">
        <v>468.41</v>
      </c>
    </row>
    <row r="48" spans="1:4">
      <c r="A48">
        <v>720</v>
      </c>
      <c r="B48" t="s">
        <v>208</v>
      </c>
      <c r="C48">
        <v>4</v>
      </c>
      <c r="D48">
        <v>129.82</v>
      </c>
    </row>
    <row r="49" spans="1:4">
      <c r="A49">
        <v>721</v>
      </c>
      <c r="B49" t="s">
        <v>209</v>
      </c>
      <c r="C49">
        <v>1</v>
      </c>
      <c r="D49">
        <v>31</v>
      </c>
    </row>
    <row r="50" spans="1:4">
      <c r="A50">
        <v>724</v>
      </c>
      <c r="B50" t="s">
        <v>211</v>
      </c>
      <c r="C50">
        <v>8</v>
      </c>
      <c r="D50">
        <v>404.6</v>
      </c>
    </row>
    <row r="51" spans="1:4">
      <c r="A51">
        <v>726</v>
      </c>
      <c r="B51" t="s">
        <v>212</v>
      </c>
      <c r="C51">
        <v>10</v>
      </c>
      <c r="D51">
        <v>363.62</v>
      </c>
    </row>
    <row r="52" spans="1:4">
      <c r="A52">
        <v>727</v>
      </c>
      <c r="B52" t="s">
        <v>213</v>
      </c>
      <c r="C52">
        <v>2</v>
      </c>
      <c r="D52">
        <v>79.8</v>
      </c>
    </row>
    <row r="53" spans="1:4">
      <c r="A53">
        <v>730</v>
      </c>
      <c r="B53" t="s">
        <v>214</v>
      </c>
      <c r="C53">
        <v>9</v>
      </c>
      <c r="D53">
        <v>366.81</v>
      </c>
    </row>
    <row r="54" spans="1:4">
      <c r="A54">
        <v>732</v>
      </c>
      <c r="B54" t="s">
        <v>215</v>
      </c>
      <c r="C54">
        <v>8</v>
      </c>
      <c r="D54">
        <v>260.84</v>
      </c>
    </row>
    <row r="55" spans="1:4">
      <c r="A55">
        <v>733</v>
      </c>
      <c r="B55" t="s">
        <v>216</v>
      </c>
      <c r="C55">
        <v>1</v>
      </c>
      <c r="D55">
        <v>21.16</v>
      </c>
    </row>
    <row r="56" spans="1:4">
      <c r="A56">
        <v>737</v>
      </c>
      <c r="B56" t="s">
        <v>217</v>
      </c>
      <c r="C56">
        <v>12</v>
      </c>
      <c r="D56">
        <v>403.79</v>
      </c>
    </row>
    <row r="57" spans="1:4">
      <c r="A57">
        <v>738</v>
      </c>
      <c r="B57" t="s">
        <v>218</v>
      </c>
      <c r="C57">
        <v>2</v>
      </c>
      <c r="D57">
        <v>60.9</v>
      </c>
    </row>
    <row r="58" spans="1:4">
      <c r="A58">
        <v>740</v>
      </c>
      <c r="B58" t="s">
        <v>219</v>
      </c>
      <c r="C58">
        <v>5</v>
      </c>
      <c r="D58">
        <v>199.5</v>
      </c>
    </row>
    <row r="59" spans="1:4">
      <c r="A59">
        <v>741</v>
      </c>
      <c r="B59" t="s">
        <v>220</v>
      </c>
      <c r="C59">
        <v>6</v>
      </c>
      <c r="D59">
        <v>199.51</v>
      </c>
    </row>
    <row r="60" spans="1:4">
      <c r="A60">
        <v>742</v>
      </c>
      <c r="B60" t="s">
        <v>221</v>
      </c>
      <c r="C60">
        <v>6</v>
      </c>
      <c r="D60">
        <v>199.51</v>
      </c>
    </row>
    <row r="61" spans="1:4">
      <c r="A61">
        <v>743</v>
      </c>
      <c r="B61" t="s">
        <v>222</v>
      </c>
      <c r="C61">
        <v>6</v>
      </c>
      <c r="D61">
        <v>199.5</v>
      </c>
    </row>
    <row r="62" spans="1:4">
      <c r="A62">
        <v>744</v>
      </c>
      <c r="B62" t="s">
        <v>223</v>
      </c>
      <c r="C62">
        <v>6</v>
      </c>
      <c r="D62">
        <v>169.51</v>
      </c>
    </row>
    <row r="63" spans="1:4">
      <c r="A63">
        <v>745</v>
      </c>
      <c r="B63" t="s">
        <v>224</v>
      </c>
      <c r="C63">
        <v>7</v>
      </c>
      <c r="D63">
        <v>233.41</v>
      </c>
    </row>
    <row r="64" spans="1:4">
      <c r="A64">
        <v>746</v>
      </c>
      <c r="B64" t="s">
        <v>225</v>
      </c>
      <c r="C64">
        <v>14</v>
      </c>
      <c r="D64">
        <v>498.31</v>
      </c>
    </row>
    <row r="65" spans="1:4">
      <c r="A65">
        <v>748</v>
      </c>
      <c r="B65" t="s">
        <v>226</v>
      </c>
      <c r="C65">
        <v>7</v>
      </c>
      <c r="D65">
        <v>231.4</v>
      </c>
    </row>
    <row r="66" spans="1:4">
      <c r="A66">
        <v>750</v>
      </c>
      <c r="B66" t="s">
        <v>227</v>
      </c>
      <c r="C66">
        <v>7</v>
      </c>
      <c r="D66">
        <v>273.3</v>
      </c>
    </row>
    <row r="67" spans="1:4">
      <c r="A67">
        <v>752</v>
      </c>
      <c r="B67" t="s">
        <v>228</v>
      </c>
      <c r="C67">
        <v>3</v>
      </c>
      <c r="D67">
        <v>119.7</v>
      </c>
    </row>
    <row r="68" spans="1:4">
      <c r="A68">
        <v>753</v>
      </c>
      <c r="B68" t="s">
        <v>254</v>
      </c>
      <c r="C68">
        <v>2</v>
      </c>
      <c r="D68">
        <v>62</v>
      </c>
    </row>
    <row r="69" spans="1:4">
      <c r="A69">
        <v>754</v>
      </c>
      <c r="B69" t="s">
        <v>255</v>
      </c>
      <c r="C69">
        <v>1</v>
      </c>
      <c r="D69">
        <v>57.8</v>
      </c>
    </row>
    <row r="70" spans="1:4">
      <c r="A70">
        <v>101453</v>
      </c>
      <c r="B70" t="s">
        <v>229</v>
      </c>
      <c r="C70">
        <v>2</v>
      </c>
      <c r="D70">
        <v>79.8</v>
      </c>
    </row>
    <row r="71" spans="1:4">
      <c r="A71">
        <v>102478</v>
      </c>
      <c r="B71" t="s">
        <v>230</v>
      </c>
      <c r="C71">
        <v>2</v>
      </c>
      <c r="D71">
        <v>60.26</v>
      </c>
    </row>
    <row r="72" spans="1:4">
      <c r="A72">
        <v>102479</v>
      </c>
      <c r="B72" t="s">
        <v>231</v>
      </c>
      <c r="C72">
        <v>1</v>
      </c>
      <c r="D72">
        <v>32.8</v>
      </c>
    </row>
    <row r="73" spans="1:4">
      <c r="A73">
        <v>102564</v>
      </c>
      <c r="B73" t="s">
        <v>232</v>
      </c>
      <c r="C73">
        <v>1</v>
      </c>
      <c r="D73">
        <v>33.91</v>
      </c>
    </row>
    <row r="74" spans="1:4">
      <c r="A74">
        <v>102565</v>
      </c>
      <c r="B74" t="s">
        <v>233</v>
      </c>
      <c r="C74">
        <v>7</v>
      </c>
      <c r="D74">
        <v>239.4</v>
      </c>
    </row>
    <row r="75" spans="1:4">
      <c r="A75">
        <v>102567</v>
      </c>
      <c r="B75" t="s">
        <v>256</v>
      </c>
      <c r="C75">
        <v>6</v>
      </c>
      <c r="D75">
        <v>141</v>
      </c>
    </row>
    <row r="76" spans="1:4">
      <c r="A76">
        <v>102934</v>
      </c>
      <c r="B76" t="s">
        <v>234</v>
      </c>
      <c r="C76">
        <v>1</v>
      </c>
      <c r="D76">
        <v>41.58</v>
      </c>
    </row>
    <row r="77" spans="1:4">
      <c r="A77">
        <v>102935</v>
      </c>
      <c r="B77" t="s">
        <v>235</v>
      </c>
      <c r="C77">
        <v>20</v>
      </c>
      <c r="D77">
        <v>781.11</v>
      </c>
    </row>
    <row r="78" spans="1:4">
      <c r="A78">
        <v>103198</v>
      </c>
      <c r="B78" t="s">
        <v>236</v>
      </c>
      <c r="C78">
        <v>3</v>
      </c>
      <c r="D78">
        <v>86.6</v>
      </c>
    </row>
    <row r="79" spans="1:4">
      <c r="A79">
        <v>103199</v>
      </c>
      <c r="B79" t="s">
        <v>237</v>
      </c>
      <c r="C79">
        <v>1</v>
      </c>
      <c r="D79">
        <v>39.9</v>
      </c>
    </row>
    <row r="80" spans="1:4">
      <c r="A80">
        <v>104428</v>
      </c>
      <c r="B80" t="s">
        <v>239</v>
      </c>
      <c r="C80">
        <v>2</v>
      </c>
      <c r="D80">
        <v>91.92</v>
      </c>
    </row>
    <row r="81" spans="1:4">
      <c r="A81">
        <v>104429</v>
      </c>
      <c r="B81" t="s">
        <v>240</v>
      </c>
      <c r="C81">
        <v>1</v>
      </c>
      <c r="D81">
        <v>31.12</v>
      </c>
    </row>
    <row r="82" spans="1:4">
      <c r="A82">
        <v>104430</v>
      </c>
      <c r="B82" t="s">
        <v>241</v>
      </c>
      <c r="C82">
        <v>2</v>
      </c>
      <c r="D82">
        <v>115.6</v>
      </c>
    </row>
    <row r="83" spans="1:4">
      <c r="A83">
        <v>104533</v>
      </c>
      <c r="B83" t="s">
        <v>242</v>
      </c>
      <c r="C83">
        <v>7</v>
      </c>
      <c r="D83">
        <v>152.3</v>
      </c>
    </row>
    <row r="84" spans="1:4">
      <c r="A84">
        <v>104838</v>
      </c>
      <c r="B84" t="s">
        <v>243</v>
      </c>
      <c r="C84">
        <v>3</v>
      </c>
      <c r="D84">
        <v>114.71</v>
      </c>
    </row>
    <row r="85" spans="1:4">
      <c r="A85">
        <v>105267</v>
      </c>
      <c r="B85" t="s">
        <v>244</v>
      </c>
      <c r="C85">
        <v>36</v>
      </c>
      <c r="D85">
        <v>1167.1</v>
      </c>
    </row>
    <row r="86" spans="1:4">
      <c r="A86">
        <v>105396</v>
      </c>
      <c r="B86" t="s">
        <v>245</v>
      </c>
      <c r="C86">
        <v>2</v>
      </c>
      <c r="D86">
        <v>89.03</v>
      </c>
    </row>
    <row r="87" spans="1:4">
      <c r="A87">
        <v>105751</v>
      </c>
      <c r="B87" t="s">
        <v>246</v>
      </c>
      <c r="C87">
        <v>6</v>
      </c>
      <c r="D87">
        <v>203.49</v>
      </c>
    </row>
    <row r="88" spans="1:4">
      <c r="A88">
        <v>106066</v>
      </c>
      <c r="B88" t="s">
        <v>247</v>
      </c>
      <c r="C88">
        <v>8</v>
      </c>
      <c r="D88">
        <v>239.4</v>
      </c>
    </row>
    <row r="89" spans="1:4">
      <c r="A89">
        <v>106399</v>
      </c>
      <c r="B89" t="s">
        <v>82</v>
      </c>
      <c r="C89">
        <v>3</v>
      </c>
      <c r="D89">
        <v>65.6</v>
      </c>
    </row>
    <row r="90" spans="1:4">
      <c r="A90">
        <v>106485</v>
      </c>
      <c r="B90" t="s">
        <v>37</v>
      </c>
      <c r="C90">
        <v>2</v>
      </c>
      <c r="D90">
        <v>115.6</v>
      </c>
    </row>
    <row r="91" spans="1:4">
      <c r="A91">
        <v>106569</v>
      </c>
      <c r="B91" t="s">
        <v>52</v>
      </c>
      <c r="C91">
        <v>4</v>
      </c>
      <c r="D91">
        <v>159.6</v>
      </c>
    </row>
    <row r="92" spans="1:4">
      <c r="A92">
        <v>106865</v>
      </c>
      <c r="B92" t="s">
        <v>248</v>
      </c>
      <c r="C92">
        <v>2</v>
      </c>
      <c r="D92">
        <v>51.2</v>
      </c>
    </row>
    <row r="93" spans="1:4">
      <c r="A93">
        <v>107658</v>
      </c>
      <c r="B93" t="s">
        <v>249</v>
      </c>
      <c r="C93">
        <v>1</v>
      </c>
      <c r="D93">
        <v>57.8</v>
      </c>
    </row>
    <row r="94" spans="1:4">
      <c r="A94">
        <v>107728</v>
      </c>
      <c r="B94" t="s">
        <v>250</v>
      </c>
      <c r="C94">
        <v>4</v>
      </c>
      <c r="D94">
        <v>162.12</v>
      </c>
    </row>
    <row r="95" spans="1:4">
      <c r="A95">
        <v>107829</v>
      </c>
      <c r="B95" t="s">
        <v>257</v>
      </c>
      <c r="C95">
        <v>2</v>
      </c>
      <c r="D95">
        <v>79.8</v>
      </c>
    </row>
    <row r="96" spans="1:4">
      <c r="A96">
        <v>108277</v>
      </c>
      <c r="B96" t="s">
        <v>55</v>
      </c>
      <c r="C96">
        <v>1</v>
      </c>
      <c r="D96">
        <v>29.92</v>
      </c>
    </row>
    <row r="97" spans="3:4">
      <c r="C97">
        <v>726</v>
      </c>
      <c r="D97">
        <v>25233.92</v>
      </c>
    </row>
    <row r="98" spans="1:2">
      <c r="A98" t="s">
        <v>258</v>
      </c>
      <c r="B98" t="s">
        <v>258</v>
      </c>
    </row>
    <row r="99" spans="1:4">
      <c r="A99" t="s">
        <v>252</v>
      </c>
      <c r="C99">
        <v>1452</v>
      </c>
      <c r="D99">
        <v>50467.84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workbookViewId="0">
      <selection activeCell="G104" sqref="G104"/>
    </sheetView>
  </sheetViews>
  <sheetFormatPr defaultColWidth="9" defaultRowHeight="13.5" outlineLevelCol="3"/>
  <sheetData>
    <row r="1" spans="1:4">
      <c r="A1" t="s">
        <v>1</v>
      </c>
      <c r="B1" t="s">
        <v>150</v>
      </c>
      <c r="C1" t="s">
        <v>151</v>
      </c>
      <c r="D1" t="s">
        <v>152</v>
      </c>
    </row>
    <row r="2" spans="1:4">
      <c r="A2">
        <v>52</v>
      </c>
      <c r="B2" t="s">
        <v>153</v>
      </c>
      <c r="C2">
        <v>43</v>
      </c>
      <c r="D2">
        <v>1019.65</v>
      </c>
    </row>
    <row r="3" spans="1:4">
      <c r="A3">
        <v>54</v>
      </c>
      <c r="B3" t="s">
        <v>154</v>
      </c>
      <c r="C3">
        <v>37</v>
      </c>
      <c r="D3">
        <v>918.37</v>
      </c>
    </row>
    <row r="4" spans="1:4">
      <c r="A4">
        <v>56</v>
      </c>
      <c r="B4" t="s">
        <v>155</v>
      </c>
      <c r="C4">
        <v>39</v>
      </c>
      <c r="D4">
        <v>863.48</v>
      </c>
    </row>
    <row r="5" spans="1:4">
      <c r="A5">
        <v>307</v>
      </c>
      <c r="B5" t="s">
        <v>156</v>
      </c>
      <c r="C5">
        <v>315</v>
      </c>
      <c r="D5">
        <v>7390.6</v>
      </c>
    </row>
    <row r="6" spans="1:4">
      <c r="A6">
        <v>308</v>
      </c>
      <c r="B6" t="s">
        <v>157</v>
      </c>
      <c r="C6">
        <v>65</v>
      </c>
      <c r="D6">
        <v>1495.51</v>
      </c>
    </row>
    <row r="7" spans="1:4">
      <c r="A7">
        <v>311</v>
      </c>
      <c r="B7" t="s">
        <v>158</v>
      </c>
      <c r="C7">
        <v>20</v>
      </c>
      <c r="D7">
        <v>479.88</v>
      </c>
    </row>
    <row r="8" spans="1:4">
      <c r="A8">
        <v>329</v>
      </c>
      <c r="B8" t="s">
        <v>159</v>
      </c>
      <c r="C8">
        <v>25</v>
      </c>
      <c r="D8">
        <v>589.36</v>
      </c>
    </row>
    <row r="9" spans="1:4">
      <c r="A9">
        <v>337</v>
      </c>
      <c r="B9" t="s">
        <v>160</v>
      </c>
      <c r="C9">
        <v>176</v>
      </c>
      <c r="D9">
        <v>3903.79</v>
      </c>
    </row>
    <row r="10" spans="1:4">
      <c r="A10">
        <v>339</v>
      </c>
      <c r="B10" t="s">
        <v>161</v>
      </c>
      <c r="C10">
        <v>50</v>
      </c>
      <c r="D10">
        <v>1112.36</v>
      </c>
    </row>
    <row r="11" spans="1:4">
      <c r="A11">
        <v>341</v>
      </c>
      <c r="B11" t="s">
        <v>162</v>
      </c>
      <c r="C11">
        <v>35</v>
      </c>
      <c r="D11">
        <v>848.11</v>
      </c>
    </row>
    <row r="12" spans="1:4">
      <c r="A12">
        <v>343</v>
      </c>
      <c r="B12" t="s">
        <v>163</v>
      </c>
      <c r="C12">
        <v>155</v>
      </c>
      <c r="D12">
        <v>3719.5</v>
      </c>
    </row>
    <row r="13" spans="1:4">
      <c r="A13">
        <v>347</v>
      </c>
      <c r="B13" t="s">
        <v>164</v>
      </c>
      <c r="C13">
        <v>91</v>
      </c>
      <c r="D13">
        <v>2204.65</v>
      </c>
    </row>
    <row r="14" spans="1:4">
      <c r="A14">
        <v>349</v>
      </c>
      <c r="B14" t="s">
        <v>165</v>
      </c>
      <c r="C14">
        <v>97</v>
      </c>
      <c r="D14">
        <v>2334.67</v>
      </c>
    </row>
    <row r="15" spans="1:4">
      <c r="A15">
        <v>351</v>
      </c>
      <c r="B15" t="s">
        <v>166</v>
      </c>
      <c r="C15">
        <v>33</v>
      </c>
      <c r="D15">
        <v>740.21</v>
      </c>
    </row>
    <row r="16" spans="1:4">
      <c r="A16">
        <v>355</v>
      </c>
      <c r="B16" t="s">
        <v>167</v>
      </c>
      <c r="C16">
        <v>74</v>
      </c>
      <c r="D16">
        <v>1824.49</v>
      </c>
    </row>
    <row r="17" spans="1:4">
      <c r="A17">
        <v>357</v>
      </c>
      <c r="B17" t="s">
        <v>168</v>
      </c>
      <c r="C17">
        <v>64</v>
      </c>
      <c r="D17">
        <v>1450.29</v>
      </c>
    </row>
    <row r="18" spans="1:4">
      <c r="A18">
        <v>359</v>
      </c>
      <c r="B18" t="s">
        <v>169</v>
      </c>
      <c r="C18">
        <v>99</v>
      </c>
      <c r="D18">
        <v>2056.97</v>
      </c>
    </row>
    <row r="19" spans="1:4">
      <c r="A19">
        <v>365</v>
      </c>
      <c r="B19" t="s">
        <v>170</v>
      </c>
      <c r="C19">
        <v>97</v>
      </c>
      <c r="D19">
        <v>2407.02</v>
      </c>
    </row>
    <row r="20" spans="1:4">
      <c r="A20">
        <v>367</v>
      </c>
      <c r="B20" t="s">
        <v>171</v>
      </c>
      <c r="C20">
        <v>57</v>
      </c>
      <c r="D20">
        <v>1312.86</v>
      </c>
    </row>
    <row r="21" spans="1:4">
      <c r="A21">
        <v>371</v>
      </c>
      <c r="B21" t="s">
        <v>172</v>
      </c>
      <c r="C21">
        <v>87</v>
      </c>
      <c r="D21">
        <v>1980.83</v>
      </c>
    </row>
    <row r="22" spans="1:4">
      <c r="A22">
        <v>373</v>
      </c>
      <c r="B22" t="s">
        <v>173</v>
      </c>
      <c r="C22">
        <v>98</v>
      </c>
      <c r="D22">
        <v>2265.26</v>
      </c>
    </row>
    <row r="23" spans="1:4">
      <c r="A23">
        <v>377</v>
      </c>
      <c r="B23" t="s">
        <v>174</v>
      </c>
      <c r="C23">
        <v>80</v>
      </c>
      <c r="D23">
        <v>1876.4</v>
      </c>
    </row>
    <row r="24" spans="1:4">
      <c r="A24">
        <v>379</v>
      </c>
      <c r="B24" t="s">
        <v>175</v>
      </c>
      <c r="C24">
        <v>84</v>
      </c>
      <c r="D24">
        <v>1715.42</v>
      </c>
    </row>
    <row r="25" spans="1:4">
      <c r="A25">
        <v>385</v>
      </c>
      <c r="B25" t="s">
        <v>176</v>
      </c>
      <c r="C25">
        <v>85</v>
      </c>
      <c r="D25">
        <v>1563.29</v>
      </c>
    </row>
    <row r="26" spans="1:4">
      <c r="A26">
        <v>387</v>
      </c>
      <c r="B26" t="s">
        <v>177</v>
      </c>
      <c r="C26">
        <v>78</v>
      </c>
      <c r="D26">
        <v>1716.22</v>
      </c>
    </row>
    <row r="27" spans="1:4">
      <c r="A27">
        <v>391</v>
      </c>
      <c r="B27" t="s">
        <v>178</v>
      </c>
      <c r="C27">
        <v>100</v>
      </c>
      <c r="D27">
        <v>2483.03</v>
      </c>
    </row>
    <row r="28" spans="1:4">
      <c r="A28">
        <v>399</v>
      </c>
      <c r="B28" t="s">
        <v>179</v>
      </c>
      <c r="C28">
        <v>83</v>
      </c>
      <c r="D28">
        <v>1945.01</v>
      </c>
    </row>
    <row r="29" spans="1:4">
      <c r="A29">
        <v>511</v>
      </c>
      <c r="B29" t="s">
        <v>259</v>
      </c>
      <c r="C29">
        <v>105</v>
      </c>
      <c r="D29">
        <v>2485.13</v>
      </c>
    </row>
    <row r="30" spans="1:4">
      <c r="A30">
        <v>513</v>
      </c>
      <c r="B30" t="s">
        <v>180</v>
      </c>
      <c r="C30">
        <v>121</v>
      </c>
      <c r="D30">
        <v>2894.35</v>
      </c>
    </row>
    <row r="31" spans="1:4">
      <c r="A31">
        <v>514</v>
      </c>
      <c r="B31" t="s">
        <v>181</v>
      </c>
      <c r="C31">
        <v>93</v>
      </c>
      <c r="D31">
        <v>2044.84</v>
      </c>
    </row>
    <row r="32" spans="1:4">
      <c r="A32">
        <v>515</v>
      </c>
      <c r="B32" t="s">
        <v>182</v>
      </c>
      <c r="C32">
        <v>83</v>
      </c>
      <c r="D32">
        <v>1945.66</v>
      </c>
    </row>
    <row r="33" spans="1:4">
      <c r="A33">
        <v>517</v>
      </c>
      <c r="B33" t="s">
        <v>183</v>
      </c>
      <c r="C33">
        <v>107</v>
      </c>
      <c r="D33">
        <v>2611.38</v>
      </c>
    </row>
    <row r="34" spans="1:4">
      <c r="A34">
        <v>539</v>
      </c>
      <c r="B34" t="s">
        <v>184</v>
      </c>
      <c r="C34">
        <v>44</v>
      </c>
      <c r="D34">
        <v>1058.48</v>
      </c>
    </row>
    <row r="35" spans="1:4">
      <c r="A35">
        <v>545</v>
      </c>
      <c r="B35" t="s">
        <v>185</v>
      </c>
      <c r="C35">
        <v>43</v>
      </c>
      <c r="D35">
        <v>1014.35</v>
      </c>
    </row>
    <row r="36" spans="1:4">
      <c r="A36">
        <v>546</v>
      </c>
      <c r="B36" t="s">
        <v>186</v>
      </c>
      <c r="C36">
        <v>112</v>
      </c>
      <c r="D36">
        <v>2574.13</v>
      </c>
    </row>
    <row r="37" spans="1:4">
      <c r="A37">
        <v>549</v>
      </c>
      <c r="B37" t="s">
        <v>187</v>
      </c>
      <c r="C37">
        <v>61</v>
      </c>
      <c r="D37">
        <v>1390.23</v>
      </c>
    </row>
    <row r="38" spans="1:4">
      <c r="A38">
        <v>570</v>
      </c>
      <c r="B38" t="s">
        <v>188</v>
      </c>
      <c r="C38">
        <v>72</v>
      </c>
      <c r="D38">
        <v>1747.48</v>
      </c>
    </row>
    <row r="39" spans="1:4">
      <c r="A39">
        <v>571</v>
      </c>
      <c r="B39" t="s">
        <v>189</v>
      </c>
      <c r="C39">
        <v>177</v>
      </c>
      <c r="D39">
        <v>3928.56</v>
      </c>
    </row>
    <row r="40" spans="1:4">
      <c r="A40">
        <v>572</v>
      </c>
      <c r="B40" t="s">
        <v>190</v>
      </c>
      <c r="C40">
        <v>59</v>
      </c>
      <c r="D40">
        <v>1415.33</v>
      </c>
    </row>
    <row r="41" spans="1:4">
      <c r="A41">
        <v>573</v>
      </c>
      <c r="B41" t="s">
        <v>191</v>
      </c>
      <c r="C41">
        <v>65</v>
      </c>
      <c r="D41">
        <v>1416.78</v>
      </c>
    </row>
    <row r="42" spans="1:4">
      <c r="A42">
        <v>578</v>
      </c>
      <c r="B42" t="s">
        <v>192</v>
      </c>
      <c r="C42">
        <v>156</v>
      </c>
      <c r="D42">
        <v>3554.94</v>
      </c>
    </row>
    <row r="43" spans="1:4">
      <c r="A43">
        <v>581</v>
      </c>
      <c r="B43" t="s">
        <v>193</v>
      </c>
      <c r="C43">
        <v>97</v>
      </c>
      <c r="D43">
        <v>2166.45</v>
      </c>
    </row>
    <row r="44" spans="1:4">
      <c r="A44">
        <v>582</v>
      </c>
      <c r="B44" t="s">
        <v>194</v>
      </c>
      <c r="C44">
        <v>57</v>
      </c>
      <c r="D44">
        <v>1245.84</v>
      </c>
    </row>
    <row r="45" spans="1:4">
      <c r="A45">
        <v>585</v>
      </c>
      <c r="B45" t="s">
        <v>195</v>
      </c>
      <c r="C45">
        <v>102</v>
      </c>
      <c r="D45">
        <v>2366.39</v>
      </c>
    </row>
    <row r="46" spans="1:4">
      <c r="A46">
        <v>587</v>
      </c>
      <c r="B46" t="s">
        <v>196</v>
      </c>
      <c r="C46">
        <v>46</v>
      </c>
      <c r="D46">
        <v>992.41</v>
      </c>
    </row>
    <row r="47" spans="1:4">
      <c r="A47">
        <v>591</v>
      </c>
      <c r="B47" t="s">
        <v>253</v>
      </c>
      <c r="C47">
        <v>42</v>
      </c>
      <c r="D47">
        <v>967.93</v>
      </c>
    </row>
    <row r="48" spans="1:4">
      <c r="A48">
        <v>594</v>
      </c>
      <c r="B48" t="s">
        <v>197</v>
      </c>
      <c r="C48">
        <v>36</v>
      </c>
      <c r="D48">
        <v>834.97</v>
      </c>
    </row>
    <row r="49" spans="1:4">
      <c r="A49">
        <v>598</v>
      </c>
      <c r="B49" t="s">
        <v>198</v>
      </c>
      <c r="C49">
        <v>72</v>
      </c>
      <c r="D49">
        <v>1542.28</v>
      </c>
    </row>
    <row r="50" spans="1:4">
      <c r="A50">
        <v>704</v>
      </c>
      <c r="B50" t="s">
        <v>260</v>
      </c>
      <c r="C50">
        <v>44</v>
      </c>
      <c r="D50">
        <v>941.39</v>
      </c>
    </row>
    <row r="51" spans="1:4">
      <c r="A51">
        <v>706</v>
      </c>
      <c r="B51" t="s">
        <v>199</v>
      </c>
      <c r="C51">
        <v>46</v>
      </c>
      <c r="D51">
        <v>1042.54</v>
      </c>
    </row>
    <row r="52" spans="1:4">
      <c r="A52">
        <v>707</v>
      </c>
      <c r="B52" t="s">
        <v>200</v>
      </c>
      <c r="C52">
        <v>127</v>
      </c>
      <c r="D52">
        <v>2842</v>
      </c>
    </row>
    <row r="53" spans="1:4">
      <c r="A53">
        <v>709</v>
      </c>
      <c r="B53" t="s">
        <v>201</v>
      </c>
      <c r="C53">
        <v>195</v>
      </c>
      <c r="D53">
        <v>3982.76</v>
      </c>
    </row>
    <row r="54" spans="1:4">
      <c r="A54">
        <v>710</v>
      </c>
      <c r="B54" t="s">
        <v>202</v>
      </c>
      <c r="C54">
        <v>92</v>
      </c>
      <c r="D54">
        <v>2102.17</v>
      </c>
    </row>
    <row r="55" spans="1:4">
      <c r="A55">
        <v>712</v>
      </c>
      <c r="B55" t="s">
        <v>203</v>
      </c>
      <c r="C55">
        <v>210</v>
      </c>
      <c r="D55">
        <v>4576.95</v>
      </c>
    </row>
    <row r="56" spans="1:4">
      <c r="A56">
        <v>713</v>
      </c>
      <c r="B56" t="s">
        <v>204</v>
      </c>
      <c r="C56">
        <v>29</v>
      </c>
      <c r="D56">
        <v>670.9</v>
      </c>
    </row>
    <row r="57" spans="1:4">
      <c r="A57">
        <v>716</v>
      </c>
      <c r="B57" t="s">
        <v>205</v>
      </c>
      <c r="C57">
        <v>71</v>
      </c>
      <c r="D57">
        <v>1554.75</v>
      </c>
    </row>
    <row r="58" spans="1:4">
      <c r="A58">
        <v>717</v>
      </c>
      <c r="B58" t="s">
        <v>206</v>
      </c>
      <c r="C58">
        <v>63</v>
      </c>
      <c r="D58">
        <v>1558.19</v>
      </c>
    </row>
    <row r="59" spans="1:4">
      <c r="A59">
        <v>718</v>
      </c>
      <c r="B59" t="s">
        <v>207</v>
      </c>
      <c r="C59">
        <v>38</v>
      </c>
      <c r="D59">
        <v>736.87</v>
      </c>
    </row>
    <row r="60" spans="1:4">
      <c r="A60">
        <v>720</v>
      </c>
      <c r="B60" t="s">
        <v>208</v>
      </c>
      <c r="C60">
        <v>50</v>
      </c>
      <c r="D60">
        <v>1075.98</v>
      </c>
    </row>
    <row r="61" spans="1:4">
      <c r="A61">
        <v>721</v>
      </c>
      <c r="B61" t="s">
        <v>209</v>
      </c>
      <c r="C61">
        <v>100</v>
      </c>
      <c r="D61">
        <v>2208.66</v>
      </c>
    </row>
    <row r="62" spans="1:4">
      <c r="A62">
        <v>723</v>
      </c>
      <c r="B62" t="s">
        <v>210</v>
      </c>
      <c r="C62">
        <v>90</v>
      </c>
      <c r="D62">
        <v>2066.18</v>
      </c>
    </row>
    <row r="63" spans="1:4">
      <c r="A63">
        <v>724</v>
      </c>
      <c r="B63" t="s">
        <v>211</v>
      </c>
      <c r="C63">
        <v>178</v>
      </c>
      <c r="D63">
        <v>4154.36</v>
      </c>
    </row>
    <row r="64" spans="1:4">
      <c r="A64">
        <v>726</v>
      </c>
      <c r="B64" t="s">
        <v>212</v>
      </c>
      <c r="C64">
        <v>106</v>
      </c>
      <c r="D64">
        <v>2259.44</v>
      </c>
    </row>
    <row r="65" spans="1:4">
      <c r="A65">
        <v>727</v>
      </c>
      <c r="B65" t="s">
        <v>213</v>
      </c>
      <c r="C65">
        <v>66</v>
      </c>
      <c r="D65">
        <v>1556.39</v>
      </c>
    </row>
    <row r="66" spans="1:4">
      <c r="A66">
        <v>730</v>
      </c>
      <c r="B66" t="s">
        <v>214</v>
      </c>
      <c r="C66">
        <v>51</v>
      </c>
      <c r="D66">
        <v>1156.17</v>
      </c>
    </row>
    <row r="67" spans="1:4">
      <c r="A67">
        <v>732</v>
      </c>
      <c r="B67" t="s">
        <v>215</v>
      </c>
      <c r="C67">
        <v>22</v>
      </c>
      <c r="D67">
        <v>535.1</v>
      </c>
    </row>
    <row r="68" spans="1:4">
      <c r="A68">
        <v>733</v>
      </c>
      <c r="B68" t="s">
        <v>216</v>
      </c>
      <c r="C68">
        <v>47</v>
      </c>
      <c r="D68">
        <v>1060.66</v>
      </c>
    </row>
    <row r="69" spans="1:4">
      <c r="A69">
        <v>737</v>
      </c>
      <c r="B69" t="s">
        <v>217</v>
      </c>
      <c r="C69">
        <v>73</v>
      </c>
      <c r="D69">
        <v>1688.49</v>
      </c>
    </row>
    <row r="70" spans="1:4">
      <c r="A70">
        <v>738</v>
      </c>
      <c r="B70" t="s">
        <v>218</v>
      </c>
      <c r="C70">
        <v>50</v>
      </c>
      <c r="D70">
        <v>1126.3</v>
      </c>
    </row>
    <row r="71" spans="1:4">
      <c r="A71">
        <v>740</v>
      </c>
      <c r="B71" t="s">
        <v>219</v>
      </c>
      <c r="C71">
        <v>38</v>
      </c>
      <c r="D71">
        <v>893.04</v>
      </c>
    </row>
    <row r="72" spans="1:4">
      <c r="A72">
        <v>741</v>
      </c>
      <c r="B72" t="s">
        <v>220</v>
      </c>
      <c r="C72">
        <v>34</v>
      </c>
      <c r="D72">
        <v>786.33</v>
      </c>
    </row>
    <row r="73" spans="1:4">
      <c r="A73">
        <v>742</v>
      </c>
      <c r="B73" t="s">
        <v>221</v>
      </c>
      <c r="C73">
        <v>60</v>
      </c>
      <c r="D73">
        <v>1378.89</v>
      </c>
    </row>
    <row r="74" spans="1:4">
      <c r="A74">
        <v>743</v>
      </c>
      <c r="B74" t="s">
        <v>222</v>
      </c>
      <c r="C74">
        <v>80</v>
      </c>
      <c r="D74">
        <v>1945.76</v>
      </c>
    </row>
    <row r="75" spans="1:4">
      <c r="A75">
        <v>744</v>
      </c>
      <c r="B75" t="s">
        <v>223</v>
      </c>
      <c r="C75">
        <v>181</v>
      </c>
      <c r="D75">
        <v>3719.58</v>
      </c>
    </row>
    <row r="76" spans="1:4">
      <c r="A76">
        <v>745</v>
      </c>
      <c r="B76" t="s">
        <v>224</v>
      </c>
      <c r="C76">
        <v>67</v>
      </c>
      <c r="D76">
        <v>1421.84</v>
      </c>
    </row>
    <row r="77" spans="1:4">
      <c r="A77">
        <v>746</v>
      </c>
      <c r="B77" t="s">
        <v>225</v>
      </c>
      <c r="C77">
        <v>107</v>
      </c>
      <c r="D77">
        <v>2450.61</v>
      </c>
    </row>
    <row r="78" spans="1:4">
      <c r="A78">
        <v>747</v>
      </c>
      <c r="B78" t="s">
        <v>261</v>
      </c>
      <c r="C78">
        <v>34</v>
      </c>
      <c r="D78">
        <v>763.93</v>
      </c>
    </row>
    <row r="79" spans="1:4">
      <c r="A79">
        <v>748</v>
      </c>
      <c r="B79" t="s">
        <v>226</v>
      </c>
      <c r="C79">
        <v>48</v>
      </c>
      <c r="D79">
        <v>1165.9</v>
      </c>
    </row>
    <row r="80" spans="1:4">
      <c r="A80">
        <v>750</v>
      </c>
      <c r="B80" t="s">
        <v>227</v>
      </c>
      <c r="C80">
        <v>443</v>
      </c>
      <c r="D80">
        <v>10694.48</v>
      </c>
    </row>
    <row r="81" spans="1:4">
      <c r="A81">
        <v>752</v>
      </c>
      <c r="B81" t="s">
        <v>228</v>
      </c>
      <c r="C81">
        <v>75</v>
      </c>
      <c r="D81">
        <v>1675.87</v>
      </c>
    </row>
    <row r="82" spans="1:4">
      <c r="A82">
        <v>753</v>
      </c>
      <c r="B82" t="s">
        <v>254</v>
      </c>
      <c r="C82">
        <v>25</v>
      </c>
      <c r="D82">
        <v>587.5</v>
      </c>
    </row>
    <row r="83" spans="1:4">
      <c r="A83">
        <v>754</v>
      </c>
      <c r="B83" t="s">
        <v>255</v>
      </c>
      <c r="C83">
        <v>98</v>
      </c>
      <c r="D83">
        <v>2127.69</v>
      </c>
    </row>
    <row r="84" spans="1:4">
      <c r="A84">
        <v>101453</v>
      </c>
      <c r="B84" t="s">
        <v>229</v>
      </c>
      <c r="C84">
        <v>86</v>
      </c>
      <c r="D84">
        <v>2002.01</v>
      </c>
    </row>
    <row r="85" spans="1:4">
      <c r="A85">
        <v>102478</v>
      </c>
      <c r="B85" t="s">
        <v>230</v>
      </c>
      <c r="C85">
        <v>27</v>
      </c>
      <c r="D85">
        <v>625.67</v>
      </c>
    </row>
    <row r="86" spans="1:4">
      <c r="A86">
        <v>102479</v>
      </c>
      <c r="B86" t="s">
        <v>231</v>
      </c>
      <c r="C86">
        <v>96</v>
      </c>
      <c r="D86">
        <v>2028.84</v>
      </c>
    </row>
    <row r="87" spans="1:4">
      <c r="A87">
        <v>102564</v>
      </c>
      <c r="B87" t="s">
        <v>232</v>
      </c>
      <c r="C87">
        <v>62</v>
      </c>
      <c r="D87">
        <v>1295.4</v>
      </c>
    </row>
    <row r="88" spans="1:4">
      <c r="A88">
        <v>102565</v>
      </c>
      <c r="B88" t="s">
        <v>233</v>
      </c>
      <c r="C88">
        <v>144</v>
      </c>
      <c r="D88">
        <v>3415.48</v>
      </c>
    </row>
    <row r="89" spans="1:4">
      <c r="A89">
        <v>102567</v>
      </c>
      <c r="B89" t="s">
        <v>256</v>
      </c>
      <c r="C89">
        <v>32</v>
      </c>
      <c r="D89">
        <v>721.21</v>
      </c>
    </row>
    <row r="90" spans="1:4">
      <c r="A90">
        <v>102934</v>
      </c>
      <c r="B90" t="s">
        <v>234</v>
      </c>
      <c r="C90">
        <v>152</v>
      </c>
      <c r="D90">
        <v>3120.46</v>
      </c>
    </row>
    <row r="91" spans="1:4">
      <c r="A91">
        <v>102935</v>
      </c>
      <c r="B91" t="s">
        <v>235</v>
      </c>
      <c r="C91">
        <v>113</v>
      </c>
      <c r="D91">
        <v>2613.68</v>
      </c>
    </row>
    <row r="92" spans="1:4">
      <c r="A92">
        <v>103198</v>
      </c>
      <c r="B92" t="s">
        <v>236</v>
      </c>
      <c r="C92">
        <v>69</v>
      </c>
      <c r="D92">
        <v>1460.01</v>
      </c>
    </row>
    <row r="93" spans="1:4">
      <c r="A93">
        <v>103199</v>
      </c>
      <c r="B93" t="s">
        <v>237</v>
      </c>
      <c r="C93">
        <v>106</v>
      </c>
      <c r="D93">
        <v>2377.15</v>
      </c>
    </row>
    <row r="94" spans="1:4">
      <c r="A94">
        <v>103639</v>
      </c>
      <c r="B94" t="s">
        <v>238</v>
      </c>
      <c r="C94">
        <v>69</v>
      </c>
      <c r="D94">
        <v>1549.25</v>
      </c>
    </row>
    <row r="95" spans="1:4">
      <c r="A95">
        <v>104428</v>
      </c>
      <c r="B95" t="s">
        <v>239</v>
      </c>
      <c r="C95">
        <v>49</v>
      </c>
      <c r="D95">
        <v>1108.85</v>
      </c>
    </row>
    <row r="96" spans="1:4">
      <c r="A96">
        <v>104429</v>
      </c>
      <c r="B96" t="s">
        <v>240</v>
      </c>
      <c r="C96">
        <v>28</v>
      </c>
      <c r="D96">
        <v>557.64</v>
      </c>
    </row>
    <row r="97" spans="1:4">
      <c r="A97">
        <v>104430</v>
      </c>
      <c r="B97" t="s">
        <v>241</v>
      </c>
      <c r="C97">
        <v>44</v>
      </c>
      <c r="D97">
        <v>921.12</v>
      </c>
    </row>
    <row r="98" spans="1:4">
      <c r="A98">
        <v>104533</v>
      </c>
      <c r="B98" t="s">
        <v>242</v>
      </c>
      <c r="C98">
        <v>42</v>
      </c>
      <c r="D98">
        <v>875.04</v>
      </c>
    </row>
    <row r="99" spans="1:4">
      <c r="A99">
        <v>104838</v>
      </c>
      <c r="B99" t="s">
        <v>243</v>
      </c>
      <c r="C99">
        <v>54</v>
      </c>
      <c r="D99">
        <v>1179.43</v>
      </c>
    </row>
    <row r="100" spans="1:4">
      <c r="A100">
        <v>105267</v>
      </c>
      <c r="B100" t="s">
        <v>244</v>
      </c>
      <c r="C100">
        <v>91</v>
      </c>
      <c r="D100">
        <v>2064.84</v>
      </c>
    </row>
    <row r="101" spans="1:4">
      <c r="A101">
        <v>105396</v>
      </c>
      <c r="B101" t="s">
        <v>245</v>
      </c>
      <c r="C101">
        <v>62</v>
      </c>
      <c r="D101">
        <v>1295.56</v>
      </c>
    </row>
    <row r="102" spans="1:4">
      <c r="A102">
        <v>105751</v>
      </c>
      <c r="B102" t="s">
        <v>246</v>
      </c>
      <c r="C102">
        <v>72</v>
      </c>
      <c r="D102">
        <v>1608.68</v>
      </c>
    </row>
    <row r="103" spans="1:4">
      <c r="A103">
        <v>105910</v>
      </c>
      <c r="B103" t="s">
        <v>84</v>
      </c>
      <c r="C103">
        <v>33</v>
      </c>
      <c r="D103">
        <v>709.12</v>
      </c>
    </row>
    <row r="104" spans="1:4">
      <c r="A104">
        <v>106066</v>
      </c>
      <c r="B104" t="s">
        <v>247</v>
      </c>
      <c r="C104">
        <v>105</v>
      </c>
      <c r="D104">
        <v>2331.6</v>
      </c>
    </row>
    <row r="105" spans="1:4">
      <c r="A105">
        <v>106399</v>
      </c>
      <c r="B105" t="s">
        <v>82</v>
      </c>
      <c r="C105">
        <v>30</v>
      </c>
      <c r="D105">
        <v>708.77</v>
      </c>
    </row>
    <row r="106" spans="1:4">
      <c r="A106">
        <v>106485</v>
      </c>
      <c r="B106" t="s">
        <v>37</v>
      </c>
      <c r="C106">
        <v>14</v>
      </c>
      <c r="D106">
        <v>349.12</v>
      </c>
    </row>
    <row r="107" spans="1:4">
      <c r="A107">
        <v>106568</v>
      </c>
      <c r="B107" t="s">
        <v>79</v>
      </c>
      <c r="C107">
        <v>36</v>
      </c>
      <c r="D107">
        <v>819.74</v>
      </c>
    </row>
    <row r="108" spans="1:4">
      <c r="A108">
        <v>106569</v>
      </c>
      <c r="B108" t="s">
        <v>52</v>
      </c>
      <c r="C108">
        <v>30</v>
      </c>
      <c r="D108">
        <v>655.08</v>
      </c>
    </row>
    <row r="109" spans="1:4">
      <c r="A109">
        <v>106865</v>
      </c>
      <c r="B109" t="s">
        <v>248</v>
      </c>
      <c r="C109">
        <v>38</v>
      </c>
      <c r="D109">
        <v>807.8</v>
      </c>
    </row>
    <row r="110" spans="1:4">
      <c r="A110">
        <v>107658</v>
      </c>
      <c r="B110" t="s">
        <v>249</v>
      </c>
      <c r="C110">
        <v>57</v>
      </c>
      <c r="D110">
        <v>1248.09</v>
      </c>
    </row>
    <row r="111" spans="1:4">
      <c r="A111">
        <v>107728</v>
      </c>
      <c r="B111" t="s">
        <v>250</v>
      </c>
      <c r="C111">
        <v>37</v>
      </c>
      <c r="D111">
        <v>747.22</v>
      </c>
    </row>
    <row r="112" spans="1:4">
      <c r="A112">
        <v>107829</v>
      </c>
      <c r="B112" t="s">
        <v>257</v>
      </c>
      <c r="C112">
        <v>40</v>
      </c>
      <c r="D112">
        <v>899.79</v>
      </c>
    </row>
    <row r="113" spans="1:4">
      <c r="A113">
        <v>108277</v>
      </c>
      <c r="B113" t="s">
        <v>55</v>
      </c>
      <c r="C113">
        <v>68</v>
      </c>
      <c r="D113">
        <v>1295.3</v>
      </c>
    </row>
    <row r="114" spans="1:4">
      <c r="A114">
        <v>108656</v>
      </c>
      <c r="B114" t="s">
        <v>251</v>
      </c>
      <c r="C114">
        <v>3</v>
      </c>
      <c r="D114">
        <v>49.86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I28" sqref="I28"/>
    </sheetView>
  </sheetViews>
  <sheetFormatPr defaultColWidth="9" defaultRowHeight="13.5" outlineLevelCol="3"/>
  <sheetData>
    <row r="1" spans="1:4">
      <c r="A1" s="1" t="s">
        <v>1</v>
      </c>
      <c r="B1" s="1" t="s">
        <v>150</v>
      </c>
      <c r="C1" s="1" t="s">
        <v>151</v>
      </c>
      <c r="D1" s="1" t="s">
        <v>152</v>
      </c>
    </row>
    <row r="2" spans="1:4">
      <c r="A2" s="1">
        <v>307</v>
      </c>
      <c r="B2" s="1" t="s">
        <v>156</v>
      </c>
      <c r="C2" s="1">
        <v>1</v>
      </c>
      <c r="D2" s="1">
        <v>32</v>
      </c>
    </row>
    <row r="3" spans="1:4">
      <c r="A3" s="1">
        <v>347</v>
      </c>
      <c r="B3" s="1" t="s">
        <v>164</v>
      </c>
      <c r="C3" s="1">
        <v>3</v>
      </c>
      <c r="D3" s="1">
        <v>64</v>
      </c>
    </row>
    <row r="4" spans="1:4">
      <c r="A4" s="1">
        <v>359</v>
      </c>
      <c r="B4" s="1" t="s">
        <v>169</v>
      </c>
      <c r="C4" s="1">
        <v>3</v>
      </c>
      <c r="D4" s="1">
        <v>64</v>
      </c>
    </row>
    <row r="5" spans="1:4">
      <c r="A5" s="1">
        <v>387</v>
      </c>
      <c r="B5" s="1" t="s">
        <v>177</v>
      </c>
      <c r="C5" s="1">
        <v>1</v>
      </c>
      <c r="D5" s="1">
        <v>28</v>
      </c>
    </row>
    <row r="6" spans="1:4">
      <c r="A6" s="1">
        <v>513</v>
      </c>
      <c r="B6" s="1" t="s">
        <v>180</v>
      </c>
      <c r="C6" s="1">
        <v>1</v>
      </c>
      <c r="D6" s="1">
        <v>20.13</v>
      </c>
    </row>
    <row r="7" spans="1:4">
      <c r="A7" s="1">
        <v>549</v>
      </c>
      <c r="B7" s="1" t="s">
        <v>187</v>
      </c>
      <c r="C7" s="1">
        <v>1</v>
      </c>
      <c r="D7" s="1">
        <v>32</v>
      </c>
    </row>
    <row r="8" spans="1:4">
      <c r="A8" s="1">
        <v>581</v>
      </c>
      <c r="B8" s="1" t="s">
        <v>193</v>
      </c>
      <c r="C8" s="1">
        <v>4</v>
      </c>
      <c r="D8" s="1">
        <v>73.18</v>
      </c>
    </row>
    <row r="9" spans="1:4">
      <c r="A9" s="1">
        <v>591</v>
      </c>
      <c r="B9" s="1" t="s">
        <v>253</v>
      </c>
      <c r="C9" s="1">
        <v>4</v>
      </c>
      <c r="D9" s="1">
        <v>96</v>
      </c>
    </row>
    <row r="10" spans="1:4">
      <c r="A10" s="1">
        <v>716</v>
      </c>
      <c r="B10" s="1" t="s">
        <v>205</v>
      </c>
      <c r="C10" s="1">
        <v>6</v>
      </c>
      <c r="D10" s="1">
        <v>160</v>
      </c>
    </row>
    <row r="11" spans="1:4">
      <c r="A11" s="1">
        <v>723</v>
      </c>
      <c r="B11" s="1" t="s">
        <v>210</v>
      </c>
      <c r="C11" s="1">
        <v>1</v>
      </c>
      <c r="D11" s="1">
        <v>32</v>
      </c>
    </row>
    <row r="12" spans="1:4">
      <c r="A12" s="1">
        <v>724</v>
      </c>
      <c r="B12" s="1" t="s">
        <v>211</v>
      </c>
      <c r="C12" s="1">
        <v>5</v>
      </c>
      <c r="D12" s="1">
        <v>102.79</v>
      </c>
    </row>
    <row r="13" spans="1:4">
      <c r="A13" s="1">
        <v>726</v>
      </c>
      <c r="B13" s="1" t="s">
        <v>212</v>
      </c>
      <c r="C13" s="1">
        <v>3</v>
      </c>
      <c r="D13" s="1">
        <v>64</v>
      </c>
    </row>
    <row r="14" spans="1:4">
      <c r="A14" s="1">
        <v>737</v>
      </c>
      <c r="B14" s="1" t="s">
        <v>217</v>
      </c>
      <c r="C14" s="1">
        <v>2</v>
      </c>
      <c r="D14" s="1">
        <v>44.1</v>
      </c>
    </row>
    <row r="15" spans="1:4">
      <c r="A15" s="1">
        <v>738</v>
      </c>
      <c r="B15" s="1" t="s">
        <v>218</v>
      </c>
      <c r="C15" s="1">
        <v>3</v>
      </c>
      <c r="D15" s="1">
        <v>66</v>
      </c>
    </row>
    <row r="16" spans="1:4">
      <c r="A16" s="1">
        <v>746</v>
      </c>
      <c r="B16" s="1" t="s">
        <v>225</v>
      </c>
      <c r="C16" s="1">
        <v>3</v>
      </c>
      <c r="D16" s="1">
        <v>64</v>
      </c>
    </row>
    <row r="17" spans="1:4">
      <c r="A17" s="1">
        <v>102564</v>
      </c>
      <c r="B17" s="1" t="s">
        <v>232</v>
      </c>
      <c r="C17" s="1">
        <v>1</v>
      </c>
      <c r="D17" s="1">
        <v>32</v>
      </c>
    </row>
    <row r="18" spans="1:4">
      <c r="A18" s="1">
        <v>102934</v>
      </c>
      <c r="B18" s="1" t="s">
        <v>234</v>
      </c>
      <c r="C18" s="1">
        <v>4</v>
      </c>
      <c r="D18" s="1">
        <v>96</v>
      </c>
    </row>
    <row r="19" spans="1:4">
      <c r="A19" s="1">
        <v>103639</v>
      </c>
      <c r="B19" s="1" t="s">
        <v>238</v>
      </c>
      <c r="C19" s="1">
        <v>2</v>
      </c>
      <c r="D19" s="1">
        <v>26.88</v>
      </c>
    </row>
    <row r="20" spans="1:4">
      <c r="A20" s="1">
        <v>104428</v>
      </c>
      <c r="B20" s="1" t="s">
        <v>239</v>
      </c>
      <c r="C20" s="1">
        <v>1</v>
      </c>
      <c r="D20" s="1">
        <v>27.61</v>
      </c>
    </row>
    <row r="21" spans="1:4">
      <c r="A21" s="1">
        <v>104838</v>
      </c>
      <c r="B21" s="1" t="s">
        <v>243</v>
      </c>
      <c r="C21" s="1">
        <v>1</v>
      </c>
      <c r="D21" s="1">
        <v>32</v>
      </c>
    </row>
    <row r="22" spans="1:4">
      <c r="A22" s="1">
        <v>106485</v>
      </c>
      <c r="B22" s="1" t="s">
        <v>37</v>
      </c>
      <c r="C22" s="1">
        <v>4</v>
      </c>
      <c r="D22" s="1">
        <v>96</v>
      </c>
    </row>
    <row r="23" spans="1:4">
      <c r="A23" s="1">
        <v>107658</v>
      </c>
      <c r="B23" s="1" t="s">
        <v>249</v>
      </c>
      <c r="C23" s="1">
        <v>1</v>
      </c>
      <c r="D23" s="1">
        <v>32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G19" sqref="G19"/>
    </sheetView>
  </sheetViews>
  <sheetFormatPr defaultColWidth="8" defaultRowHeight="12.75" outlineLevelCol="3"/>
  <cols>
    <col min="1" max="16384" width="8" style="1"/>
  </cols>
  <sheetData>
    <row r="1" s="1" customFormat="1" spans="1:4">
      <c r="A1" s="1" t="s">
        <v>1</v>
      </c>
      <c r="B1" s="1" t="s">
        <v>150</v>
      </c>
      <c r="C1" s="1" t="s">
        <v>151</v>
      </c>
      <c r="D1" s="1" t="s">
        <v>152</v>
      </c>
    </row>
    <row r="2" s="1" customFormat="1" spans="1:4">
      <c r="A2" s="1">
        <v>52</v>
      </c>
      <c r="B2" s="1" t="s">
        <v>153</v>
      </c>
      <c r="C2" s="1">
        <v>2</v>
      </c>
      <c r="D2" s="1">
        <v>88</v>
      </c>
    </row>
    <row r="3" s="1" customFormat="1" spans="1:4">
      <c r="A3" s="1">
        <v>307</v>
      </c>
      <c r="B3" s="1" t="s">
        <v>156</v>
      </c>
      <c r="C3" s="1">
        <v>4</v>
      </c>
      <c r="D3" s="1">
        <v>169.4</v>
      </c>
    </row>
    <row r="4" s="1" customFormat="1" spans="1:4">
      <c r="A4" s="1">
        <v>329</v>
      </c>
      <c r="B4" s="1" t="s">
        <v>159</v>
      </c>
      <c r="C4" s="1">
        <v>3</v>
      </c>
      <c r="D4" s="1">
        <v>132</v>
      </c>
    </row>
    <row r="5" s="1" customFormat="1" spans="1:4">
      <c r="A5" s="1">
        <v>341</v>
      </c>
      <c r="B5" s="1" t="s">
        <v>162</v>
      </c>
      <c r="C5" s="1">
        <v>2</v>
      </c>
      <c r="D5" s="1">
        <v>89.8</v>
      </c>
    </row>
    <row r="6" s="1" customFormat="1" spans="1:4">
      <c r="A6" s="1">
        <v>343</v>
      </c>
      <c r="B6" s="1" t="s">
        <v>163</v>
      </c>
      <c r="C6" s="1">
        <v>1</v>
      </c>
      <c r="D6" s="1">
        <v>44</v>
      </c>
    </row>
    <row r="7" s="1" customFormat="1" spans="1:4">
      <c r="A7" s="1">
        <v>349</v>
      </c>
      <c r="B7" s="1" t="s">
        <v>165</v>
      </c>
      <c r="C7" s="1">
        <v>1</v>
      </c>
      <c r="D7" s="1">
        <v>44</v>
      </c>
    </row>
    <row r="8" s="1" customFormat="1" spans="1:4">
      <c r="A8" s="1">
        <v>359</v>
      </c>
      <c r="B8" s="1" t="s">
        <v>169</v>
      </c>
      <c r="C8" s="1">
        <v>2</v>
      </c>
      <c r="D8" s="1">
        <v>88</v>
      </c>
    </row>
    <row r="9" s="1" customFormat="1" spans="1:4">
      <c r="A9" s="1">
        <v>371</v>
      </c>
      <c r="B9" s="1" t="s">
        <v>172</v>
      </c>
      <c r="C9" s="1">
        <v>1</v>
      </c>
      <c r="D9" s="1">
        <v>45.8</v>
      </c>
    </row>
    <row r="10" s="1" customFormat="1" spans="1:4">
      <c r="A10" s="1">
        <v>373</v>
      </c>
      <c r="B10" s="1" t="s">
        <v>173</v>
      </c>
      <c r="C10" s="1">
        <v>1</v>
      </c>
      <c r="D10" s="1">
        <v>44</v>
      </c>
    </row>
    <row r="11" s="1" customFormat="1" spans="1:4">
      <c r="A11" s="1">
        <v>379</v>
      </c>
      <c r="B11" s="1" t="s">
        <v>175</v>
      </c>
      <c r="C11" s="1">
        <v>1</v>
      </c>
      <c r="D11" s="1">
        <v>44</v>
      </c>
    </row>
    <row r="12" s="1" customFormat="1" spans="1:4">
      <c r="A12" s="1">
        <v>513</v>
      </c>
      <c r="B12" s="1" t="s">
        <v>180</v>
      </c>
      <c r="C12" s="1">
        <v>2</v>
      </c>
      <c r="D12" s="1">
        <v>88</v>
      </c>
    </row>
    <row r="13" s="1" customFormat="1" spans="1:4">
      <c r="A13" s="1">
        <v>539</v>
      </c>
      <c r="B13" s="1" t="s">
        <v>184</v>
      </c>
      <c r="C13" s="1">
        <v>1</v>
      </c>
      <c r="D13" s="1">
        <v>44</v>
      </c>
    </row>
    <row r="14" s="1" customFormat="1" spans="1:4">
      <c r="A14" s="1">
        <v>546</v>
      </c>
      <c r="B14" s="1" t="s">
        <v>186</v>
      </c>
      <c r="C14" s="1">
        <v>1</v>
      </c>
      <c r="D14" s="1">
        <v>44</v>
      </c>
    </row>
    <row r="15" s="1" customFormat="1" spans="1:4">
      <c r="A15" s="1">
        <v>549</v>
      </c>
      <c r="B15" s="1" t="s">
        <v>187</v>
      </c>
      <c r="C15" s="1">
        <v>1</v>
      </c>
      <c r="D15" s="1">
        <v>44</v>
      </c>
    </row>
    <row r="16" s="1" customFormat="1" spans="1:4">
      <c r="A16" s="1">
        <v>573</v>
      </c>
      <c r="B16" s="1" t="s">
        <v>191</v>
      </c>
      <c r="C16" s="1">
        <v>1</v>
      </c>
      <c r="D16" s="1">
        <v>45.8</v>
      </c>
    </row>
    <row r="17" s="1" customFormat="1" spans="1:4">
      <c r="A17" s="1">
        <v>582</v>
      </c>
      <c r="B17" s="1" t="s">
        <v>194</v>
      </c>
      <c r="C17" s="1">
        <v>1</v>
      </c>
      <c r="D17" s="1">
        <v>45.8</v>
      </c>
    </row>
    <row r="18" s="1" customFormat="1" spans="1:4">
      <c r="A18" s="1">
        <v>587</v>
      </c>
      <c r="B18" s="1" t="s">
        <v>196</v>
      </c>
      <c r="C18" s="1">
        <v>1</v>
      </c>
      <c r="D18" s="1">
        <v>38.5</v>
      </c>
    </row>
    <row r="19" s="1" customFormat="1" spans="1:4">
      <c r="A19" s="1">
        <v>591</v>
      </c>
      <c r="B19" s="1" t="s">
        <v>253</v>
      </c>
      <c r="C19" s="1">
        <v>2</v>
      </c>
      <c r="D19" s="1">
        <v>88</v>
      </c>
    </row>
    <row r="20" s="1" customFormat="1" spans="1:4">
      <c r="A20" s="1">
        <v>594</v>
      </c>
      <c r="B20" s="1" t="s">
        <v>197</v>
      </c>
      <c r="C20" s="1">
        <v>1</v>
      </c>
      <c r="D20" s="1">
        <v>44</v>
      </c>
    </row>
    <row r="21" s="1" customFormat="1" spans="1:4">
      <c r="A21" s="1">
        <v>598</v>
      </c>
      <c r="B21" s="1" t="s">
        <v>198</v>
      </c>
      <c r="C21" s="1">
        <v>1</v>
      </c>
      <c r="D21" s="1">
        <v>15.8</v>
      </c>
    </row>
    <row r="22" s="1" customFormat="1" spans="1:4">
      <c r="A22" s="1">
        <v>709</v>
      </c>
      <c r="B22" s="1" t="s">
        <v>201</v>
      </c>
      <c r="C22" s="1">
        <v>1</v>
      </c>
      <c r="D22" s="1">
        <v>44</v>
      </c>
    </row>
    <row r="23" s="1" customFormat="1" spans="1:4">
      <c r="A23" s="1">
        <v>710</v>
      </c>
      <c r="B23" s="1" t="s">
        <v>202</v>
      </c>
      <c r="C23" s="1">
        <v>1</v>
      </c>
      <c r="D23" s="1">
        <v>44</v>
      </c>
    </row>
    <row r="24" s="1" customFormat="1" spans="1:4">
      <c r="A24" s="1">
        <v>713</v>
      </c>
      <c r="B24" s="1" t="s">
        <v>204</v>
      </c>
      <c r="C24" s="1">
        <v>1</v>
      </c>
      <c r="D24" s="1">
        <v>44</v>
      </c>
    </row>
    <row r="25" s="1" customFormat="1" spans="1:4">
      <c r="A25" s="1">
        <v>716</v>
      </c>
      <c r="B25" s="1" t="s">
        <v>205</v>
      </c>
      <c r="C25" s="1">
        <v>3</v>
      </c>
      <c r="D25" s="1">
        <v>132</v>
      </c>
    </row>
    <row r="26" s="1" customFormat="1" spans="1:4">
      <c r="A26" s="1">
        <v>717</v>
      </c>
      <c r="B26" s="1" t="s">
        <v>206</v>
      </c>
      <c r="C26" s="1">
        <v>1</v>
      </c>
      <c r="D26" s="1">
        <v>44</v>
      </c>
    </row>
    <row r="27" s="1" customFormat="1" spans="1:4">
      <c r="A27" s="1">
        <v>721</v>
      </c>
      <c r="B27" s="1" t="s">
        <v>209</v>
      </c>
      <c r="C27" s="1">
        <v>2</v>
      </c>
      <c r="D27" s="1">
        <v>89.8</v>
      </c>
    </row>
    <row r="28" s="1" customFormat="1" spans="1:4">
      <c r="A28" s="1">
        <v>726</v>
      </c>
      <c r="B28" s="1" t="s">
        <v>212</v>
      </c>
      <c r="C28" s="1">
        <v>1</v>
      </c>
      <c r="D28" s="1">
        <v>44</v>
      </c>
    </row>
    <row r="29" s="1" customFormat="1" spans="1:4">
      <c r="A29" s="1">
        <v>730</v>
      </c>
      <c r="B29" s="1" t="s">
        <v>214</v>
      </c>
      <c r="C29" s="1">
        <v>2</v>
      </c>
      <c r="D29" s="1">
        <v>77.52</v>
      </c>
    </row>
    <row r="30" s="1" customFormat="1" spans="1:4">
      <c r="A30" s="1">
        <v>733</v>
      </c>
      <c r="B30" s="1" t="s">
        <v>216</v>
      </c>
      <c r="C30" s="1">
        <v>3</v>
      </c>
      <c r="D30" s="1">
        <v>133.8</v>
      </c>
    </row>
    <row r="31" s="1" customFormat="1" spans="1:4">
      <c r="A31" s="1">
        <v>740</v>
      </c>
      <c r="B31" s="1" t="s">
        <v>219</v>
      </c>
      <c r="C31" s="1">
        <v>1</v>
      </c>
      <c r="D31" s="1">
        <v>44</v>
      </c>
    </row>
    <row r="32" s="1" customFormat="1" spans="1:4">
      <c r="A32" s="1">
        <v>741</v>
      </c>
      <c r="B32" s="1" t="s">
        <v>220</v>
      </c>
      <c r="C32" s="1">
        <v>1</v>
      </c>
      <c r="D32" s="1">
        <v>44</v>
      </c>
    </row>
    <row r="33" s="1" customFormat="1" spans="1:4">
      <c r="A33" s="1">
        <v>745</v>
      </c>
      <c r="B33" s="1" t="s">
        <v>224</v>
      </c>
      <c r="C33" s="1">
        <v>4</v>
      </c>
      <c r="D33" s="1">
        <v>164.6</v>
      </c>
    </row>
    <row r="34" s="1" customFormat="1" spans="1:4">
      <c r="A34" s="1">
        <v>746</v>
      </c>
      <c r="B34" s="1" t="s">
        <v>225</v>
      </c>
      <c r="C34" s="1">
        <v>2</v>
      </c>
      <c r="D34" s="1">
        <v>88.6</v>
      </c>
    </row>
    <row r="35" s="1" customFormat="1" spans="1:4">
      <c r="A35" s="1">
        <v>748</v>
      </c>
      <c r="B35" s="1" t="s">
        <v>226</v>
      </c>
      <c r="C35" s="1">
        <v>2</v>
      </c>
      <c r="D35" s="1">
        <v>91.6</v>
      </c>
    </row>
    <row r="36" s="1" customFormat="1" spans="1:4">
      <c r="A36" s="1">
        <v>750</v>
      </c>
      <c r="B36" s="1" t="s">
        <v>227</v>
      </c>
      <c r="C36" s="1">
        <v>5</v>
      </c>
      <c r="D36" s="1">
        <v>217</v>
      </c>
    </row>
    <row r="37" s="1" customFormat="1" spans="1:4">
      <c r="A37" s="1">
        <v>754</v>
      </c>
      <c r="B37" s="1" t="s">
        <v>255</v>
      </c>
      <c r="C37" s="1">
        <v>1</v>
      </c>
      <c r="D37" s="1">
        <v>37.4</v>
      </c>
    </row>
    <row r="38" s="1" customFormat="1" spans="1:4">
      <c r="A38" s="1">
        <v>102564</v>
      </c>
      <c r="B38" s="1" t="s">
        <v>232</v>
      </c>
      <c r="C38" s="1">
        <v>1</v>
      </c>
      <c r="D38" s="1">
        <v>44</v>
      </c>
    </row>
    <row r="39" s="1" customFormat="1" spans="1:4">
      <c r="A39" s="1">
        <v>102565</v>
      </c>
      <c r="B39" s="1" t="s">
        <v>233</v>
      </c>
      <c r="C39" s="1">
        <v>1</v>
      </c>
      <c r="D39" s="1">
        <v>44</v>
      </c>
    </row>
    <row r="40" s="1" customFormat="1" spans="1:4">
      <c r="A40" s="1">
        <v>102567</v>
      </c>
      <c r="B40" s="1" t="s">
        <v>256</v>
      </c>
      <c r="C40" s="1">
        <v>1</v>
      </c>
      <c r="D40" s="1">
        <v>37.4</v>
      </c>
    </row>
    <row r="41" s="1" customFormat="1" spans="1:4">
      <c r="A41" s="1">
        <v>102934</v>
      </c>
      <c r="B41" s="1" t="s">
        <v>234</v>
      </c>
      <c r="C41" s="1">
        <v>3</v>
      </c>
      <c r="D41" s="1">
        <v>105.6</v>
      </c>
    </row>
    <row r="42" s="1" customFormat="1" spans="1:4">
      <c r="A42" s="1">
        <v>103199</v>
      </c>
      <c r="B42" s="1" t="s">
        <v>237</v>
      </c>
      <c r="C42" s="1">
        <v>2</v>
      </c>
      <c r="D42" s="1">
        <v>83.2</v>
      </c>
    </row>
    <row r="43" s="1" customFormat="1" spans="1:4">
      <c r="A43" s="1">
        <v>103639</v>
      </c>
      <c r="B43" s="1" t="s">
        <v>238</v>
      </c>
      <c r="C43" s="1">
        <v>2</v>
      </c>
      <c r="D43" s="1">
        <v>88</v>
      </c>
    </row>
    <row r="44" s="1" customFormat="1" spans="1:4">
      <c r="A44" s="1">
        <v>104428</v>
      </c>
      <c r="B44" s="1" t="s">
        <v>239</v>
      </c>
      <c r="C44" s="1">
        <v>2</v>
      </c>
      <c r="D44" s="1">
        <v>74.8</v>
      </c>
    </row>
    <row r="45" s="1" customFormat="1" spans="1:4">
      <c r="A45" s="1">
        <v>104430</v>
      </c>
      <c r="B45" s="1" t="s">
        <v>241</v>
      </c>
      <c r="C45" s="1">
        <v>1</v>
      </c>
      <c r="D45" s="1">
        <v>37.4</v>
      </c>
    </row>
    <row r="46" s="1" customFormat="1" spans="1:4">
      <c r="A46" s="1">
        <v>104533</v>
      </c>
      <c r="B46" s="1" t="s">
        <v>242</v>
      </c>
      <c r="C46" s="1">
        <v>1</v>
      </c>
      <c r="D46" s="1">
        <v>37.4</v>
      </c>
    </row>
    <row r="47" s="1" customFormat="1" spans="1:4">
      <c r="A47" s="1">
        <v>104838</v>
      </c>
      <c r="B47" s="1" t="s">
        <v>243</v>
      </c>
      <c r="C47" s="1">
        <v>3</v>
      </c>
      <c r="D47" s="1">
        <v>120.6</v>
      </c>
    </row>
    <row r="48" s="1" customFormat="1" spans="1:4">
      <c r="A48" s="1">
        <v>105751</v>
      </c>
      <c r="B48" s="1" t="s">
        <v>246</v>
      </c>
      <c r="C48" s="1">
        <v>1</v>
      </c>
      <c r="D48" s="1">
        <v>37.4</v>
      </c>
    </row>
    <row r="49" s="1" customFormat="1" spans="1:4">
      <c r="A49" s="1">
        <v>106066</v>
      </c>
      <c r="B49" s="1" t="s">
        <v>247</v>
      </c>
      <c r="C49" s="1">
        <v>2</v>
      </c>
      <c r="D49" s="1">
        <v>83.2</v>
      </c>
    </row>
    <row r="50" s="1" customFormat="1" spans="1:4">
      <c r="A50" s="1">
        <v>106569</v>
      </c>
      <c r="B50" s="1" t="s">
        <v>52</v>
      </c>
      <c r="C50" s="1">
        <v>1</v>
      </c>
      <c r="D50" s="1">
        <v>37.4</v>
      </c>
    </row>
    <row r="51" s="1" customFormat="1" spans="1:4">
      <c r="A51" s="1">
        <v>108277</v>
      </c>
      <c r="B51" s="1" t="s">
        <v>55</v>
      </c>
      <c r="C51" s="1">
        <v>1</v>
      </c>
      <c r="D51" s="1">
        <v>33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opLeftCell="A78" workbookViewId="0">
      <selection activeCell="J6" sqref="J6"/>
    </sheetView>
  </sheetViews>
  <sheetFormatPr defaultColWidth="9" defaultRowHeight="13.5" outlineLevelCol="3"/>
  <cols>
    <col min="4" max="4" width="12.375" customWidth="1"/>
  </cols>
  <sheetData>
    <row r="1" spans="1:4">
      <c r="A1" t="s">
        <v>1</v>
      </c>
      <c r="B1" t="s">
        <v>150</v>
      </c>
      <c r="C1" t="s">
        <v>151</v>
      </c>
      <c r="D1" t="s">
        <v>152</v>
      </c>
    </row>
    <row r="2" spans="1:4">
      <c r="A2">
        <v>52</v>
      </c>
      <c r="B2" t="s">
        <v>153</v>
      </c>
      <c r="C2">
        <v>1</v>
      </c>
      <c r="D2">
        <v>48</v>
      </c>
    </row>
    <row r="3" spans="1:4">
      <c r="A3">
        <v>54</v>
      </c>
      <c r="B3" t="s">
        <v>154</v>
      </c>
      <c r="C3">
        <v>34</v>
      </c>
      <c r="D3">
        <v>1285</v>
      </c>
    </row>
    <row r="4" spans="1:4">
      <c r="A4">
        <v>56</v>
      </c>
      <c r="B4" t="s">
        <v>155</v>
      </c>
      <c r="C4">
        <v>30</v>
      </c>
      <c r="D4">
        <v>1227.89</v>
      </c>
    </row>
    <row r="5" spans="1:4">
      <c r="A5">
        <v>307</v>
      </c>
      <c r="B5" t="s">
        <v>156</v>
      </c>
      <c r="C5">
        <v>183</v>
      </c>
      <c r="D5">
        <v>6636.9</v>
      </c>
    </row>
    <row r="6" spans="1:4">
      <c r="A6">
        <v>308</v>
      </c>
      <c r="B6" t="s">
        <v>157</v>
      </c>
      <c r="C6">
        <v>8</v>
      </c>
      <c r="D6">
        <v>252</v>
      </c>
    </row>
    <row r="7" spans="1:4">
      <c r="A7">
        <v>311</v>
      </c>
      <c r="B7" t="s">
        <v>158</v>
      </c>
      <c r="C7">
        <v>30</v>
      </c>
      <c r="D7">
        <v>955.5</v>
      </c>
    </row>
    <row r="8" spans="1:4">
      <c r="A8">
        <v>329</v>
      </c>
      <c r="B8" t="s">
        <v>159</v>
      </c>
      <c r="C8">
        <v>1</v>
      </c>
      <c r="D8">
        <v>32</v>
      </c>
    </row>
    <row r="9" spans="1:4">
      <c r="A9">
        <v>337</v>
      </c>
      <c r="B9" t="s">
        <v>160</v>
      </c>
      <c r="C9">
        <v>134</v>
      </c>
      <c r="D9">
        <v>4889</v>
      </c>
    </row>
    <row r="10" spans="1:4">
      <c r="A10">
        <v>339</v>
      </c>
      <c r="B10" t="s">
        <v>161</v>
      </c>
      <c r="C10">
        <v>22</v>
      </c>
      <c r="D10">
        <v>838.23</v>
      </c>
    </row>
    <row r="11" spans="1:4">
      <c r="A11">
        <v>341</v>
      </c>
      <c r="B11" t="s">
        <v>162</v>
      </c>
      <c r="C11">
        <v>42</v>
      </c>
      <c r="D11">
        <v>1469</v>
      </c>
    </row>
    <row r="12" spans="1:4">
      <c r="A12">
        <v>343</v>
      </c>
      <c r="B12" t="s">
        <v>163</v>
      </c>
      <c r="C12">
        <v>41</v>
      </c>
      <c r="D12">
        <v>1558.68</v>
      </c>
    </row>
    <row r="13" spans="1:4">
      <c r="A13">
        <v>347</v>
      </c>
      <c r="B13" t="s">
        <v>164</v>
      </c>
      <c r="C13">
        <v>4</v>
      </c>
      <c r="D13">
        <v>164</v>
      </c>
    </row>
    <row r="14" spans="1:4">
      <c r="A14">
        <v>349</v>
      </c>
      <c r="B14" t="s">
        <v>165</v>
      </c>
      <c r="C14">
        <v>11</v>
      </c>
      <c r="D14">
        <v>389</v>
      </c>
    </row>
    <row r="15" spans="1:4">
      <c r="A15">
        <v>351</v>
      </c>
      <c r="B15" t="s">
        <v>166</v>
      </c>
      <c r="C15">
        <v>4</v>
      </c>
      <c r="D15">
        <v>191</v>
      </c>
    </row>
    <row r="16" spans="1:4">
      <c r="A16">
        <v>355</v>
      </c>
      <c r="B16" t="s">
        <v>167</v>
      </c>
      <c r="C16">
        <v>13</v>
      </c>
      <c r="D16">
        <v>459</v>
      </c>
    </row>
    <row r="17" spans="1:4">
      <c r="A17">
        <v>357</v>
      </c>
      <c r="B17" t="s">
        <v>168</v>
      </c>
      <c r="C17">
        <v>73</v>
      </c>
      <c r="D17">
        <v>2782.02</v>
      </c>
    </row>
    <row r="18" spans="1:4">
      <c r="A18">
        <v>359</v>
      </c>
      <c r="B18" t="s">
        <v>169</v>
      </c>
      <c r="C18">
        <v>2</v>
      </c>
      <c r="D18">
        <v>64</v>
      </c>
    </row>
    <row r="19" spans="1:4">
      <c r="A19">
        <v>365</v>
      </c>
      <c r="B19" t="s">
        <v>170</v>
      </c>
      <c r="C19">
        <v>74</v>
      </c>
      <c r="D19">
        <v>2564.28</v>
      </c>
    </row>
    <row r="20" spans="1:4">
      <c r="A20">
        <v>367</v>
      </c>
      <c r="B20" t="s">
        <v>171</v>
      </c>
      <c r="C20">
        <v>26</v>
      </c>
      <c r="D20">
        <v>1207</v>
      </c>
    </row>
    <row r="21" spans="1:4">
      <c r="A21">
        <v>371</v>
      </c>
      <c r="B21" t="s">
        <v>172</v>
      </c>
      <c r="C21">
        <v>1</v>
      </c>
      <c r="D21">
        <v>88</v>
      </c>
    </row>
    <row r="22" spans="1:4">
      <c r="A22">
        <v>373</v>
      </c>
      <c r="B22" t="s">
        <v>173</v>
      </c>
      <c r="C22">
        <v>5</v>
      </c>
      <c r="D22">
        <v>153</v>
      </c>
    </row>
    <row r="23" spans="1:4">
      <c r="A23">
        <v>377</v>
      </c>
      <c r="B23" t="s">
        <v>174</v>
      </c>
      <c r="C23">
        <v>8</v>
      </c>
      <c r="D23">
        <v>250</v>
      </c>
    </row>
    <row r="24" spans="1:4">
      <c r="A24">
        <v>379</v>
      </c>
      <c r="B24" t="s">
        <v>175</v>
      </c>
      <c r="C24">
        <v>14</v>
      </c>
      <c r="D24">
        <v>492.68</v>
      </c>
    </row>
    <row r="25" spans="1:4">
      <c r="A25">
        <v>385</v>
      </c>
      <c r="B25" t="s">
        <v>176</v>
      </c>
      <c r="C25">
        <v>1</v>
      </c>
      <c r="D25">
        <v>32</v>
      </c>
    </row>
    <row r="26" spans="1:4">
      <c r="A26">
        <v>387</v>
      </c>
      <c r="B26" t="s">
        <v>177</v>
      </c>
      <c r="C26">
        <v>9</v>
      </c>
      <c r="D26">
        <v>252</v>
      </c>
    </row>
    <row r="27" spans="1:4">
      <c r="A27">
        <v>391</v>
      </c>
      <c r="B27" t="s">
        <v>178</v>
      </c>
      <c r="C27">
        <v>10</v>
      </c>
      <c r="D27">
        <v>276</v>
      </c>
    </row>
    <row r="28" spans="1:4">
      <c r="A28">
        <v>399</v>
      </c>
      <c r="B28" t="s">
        <v>179</v>
      </c>
      <c r="C28">
        <v>46</v>
      </c>
      <c r="D28">
        <v>2225</v>
      </c>
    </row>
    <row r="29" spans="1:4">
      <c r="A29">
        <v>511</v>
      </c>
      <c r="B29" t="s">
        <v>259</v>
      </c>
      <c r="C29">
        <v>3</v>
      </c>
      <c r="D29">
        <v>112</v>
      </c>
    </row>
    <row r="30" spans="1:4">
      <c r="A30">
        <v>513</v>
      </c>
      <c r="B30" t="s">
        <v>180</v>
      </c>
      <c r="C30">
        <v>9</v>
      </c>
      <c r="D30">
        <v>289</v>
      </c>
    </row>
    <row r="31" spans="1:4">
      <c r="A31">
        <v>514</v>
      </c>
      <c r="B31" t="s">
        <v>181</v>
      </c>
      <c r="C31">
        <v>30</v>
      </c>
      <c r="D31">
        <v>1126.01</v>
      </c>
    </row>
    <row r="32" spans="1:4">
      <c r="A32">
        <v>515</v>
      </c>
      <c r="B32" t="s">
        <v>182</v>
      </c>
      <c r="C32">
        <v>10</v>
      </c>
      <c r="D32">
        <v>363</v>
      </c>
    </row>
    <row r="33" spans="1:4">
      <c r="A33">
        <v>517</v>
      </c>
      <c r="B33" t="s">
        <v>183</v>
      </c>
      <c r="C33">
        <v>7</v>
      </c>
      <c r="D33">
        <v>309</v>
      </c>
    </row>
    <row r="34" spans="1:4">
      <c r="A34">
        <v>539</v>
      </c>
      <c r="B34" t="s">
        <v>184</v>
      </c>
      <c r="C34">
        <v>18</v>
      </c>
      <c r="D34">
        <v>627</v>
      </c>
    </row>
    <row r="35" spans="1:4">
      <c r="A35">
        <v>545</v>
      </c>
      <c r="B35" t="s">
        <v>185</v>
      </c>
      <c r="C35">
        <v>10</v>
      </c>
      <c r="D35">
        <v>523</v>
      </c>
    </row>
    <row r="36" spans="1:4">
      <c r="A36">
        <v>546</v>
      </c>
      <c r="B36" t="s">
        <v>186</v>
      </c>
      <c r="C36">
        <v>19</v>
      </c>
      <c r="D36">
        <v>636</v>
      </c>
    </row>
    <row r="37" spans="1:4">
      <c r="A37">
        <v>549</v>
      </c>
      <c r="B37" t="s">
        <v>187</v>
      </c>
      <c r="C37">
        <v>2</v>
      </c>
      <c r="D37">
        <v>107</v>
      </c>
    </row>
    <row r="38" spans="1:4">
      <c r="A38">
        <v>570</v>
      </c>
      <c r="B38" t="s">
        <v>188</v>
      </c>
      <c r="C38">
        <v>7</v>
      </c>
      <c r="D38">
        <v>180</v>
      </c>
    </row>
    <row r="39" spans="1:4">
      <c r="A39">
        <v>571</v>
      </c>
      <c r="B39" t="s">
        <v>189</v>
      </c>
      <c r="C39">
        <v>37</v>
      </c>
      <c r="D39">
        <v>1321</v>
      </c>
    </row>
    <row r="40" spans="1:4">
      <c r="A40">
        <v>572</v>
      </c>
      <c r="B40" t="s">
        <v>190</v>
      </c>
      <c r="C40">
        <v>15</v>
      </c>
      <c r="D40">
        <v>646</v>
      </c>
    </row>
    <row r="41" spans="1:4">
      <c r="A41">
        <v>578</v>
      </c>
      <c r="B41" t="s">
        <v>192</v>
      </c>
      <c r="C41">
        <v>17</v>
      </c>
      <c r="D41">
        <v>819.79</v>
      </c>
    </row>
    <row r="42" spans="1:4">
      <c r="A42">
        <v>581</v>
      </c>
      <c r="B42" t="s">
        <v>193</v>
      </c>
      <c r="C42">
        <v>36</v>
      </c>
      <c r="D42">
        <v>1576.79</v>
      </c>
    </row>
    <row r="43" spans="1:4">
      <c r="A43">
        <v>582</v>
      </c>
      <c r="B43" t="s">
        <v>194</v>
      </c>
      <c r="C43">
        <v>11</v>
      </c>
      <c r="D43">
        <v>491</v>
      </c>
    </row>
    <row r="44" spans="1:4">
      <c r="A44">
        <v>585</v>
      </c>
      <c r="B44" t="s">
        <v>195</v>
      </c>
      <c r="C44">
        <v>47</v>
      </c>
      <c r="D44">
        <v>1715.02</v>
      </c>
    </row>
    <row r="45" spans="1:4">
      <c r="A45">
        <v>587</v>
      </c>
      <c r="B45" t="s">
        <v>196</v>
      </c>
      <c r="C45">
        <v>3</v>
      </c>
      <c r="D45">
        <v>157.61</v>
      </c>
    </row>
    <row r="46" spans="1:4">
      <c r="A46">
        <v>591</v>
      </c>
      <c r="B46" t="s">
        <v>253</v>
      </c>
      <c r="C46">
        <v>26</v>
      </c>
      <c r="D46">
        <v>713.19</v>
      </c>
    </row>
    <row r="47" spans="1:4">
      <c r="A47">
        <v>594</v>
      </c>
      <c r="B47" t="s">
        <v>197</v>
      </c>
      <c r="C47">
        <v>35</v>
      </c>
      <c r="D47">
        <v>1018</v>
      </c>
    </row>
    <row r="48" spans="1:4">
      <c r="A48">
        <v>598</v>
      </c>
      <c r="B48" t="s">
        <v>198</v>
      </c>
      <c r="C48">
        <v>14</v>
      </c>
      <c r="D48">
        <v>450.89</v>
      </c>
    </row>
    <row r="49" spans="1:4">
      <c r="A49">
        <v>704</v>
      </c>
      <c r="B49" t="s">
        <v>260</v>
      </c>
      <c r="C49">
        <v>14</v>
      </c>
      <c r="D49">
        <v>462</v>
      </c>
    </row>
    <row r="50" spans="1:4">
      <c r="A50">
        <v>706</v>
      </c>
      <c r="B50" t="s">
        <v>199</v>
      </c>
      <c r="C50">
        <v>10</v>
      </c>
      <c r="D50">
        <v>338.01</v>
      </c>
    </row>
    <row r="51" spans="1:4">
      <c r="A51">
        <v>707</v>
      </c>
      <c r="B51" t="s">
        <v>200</v>
      </c>
      <c r="C51">
        <v>5</v>
      </c>
      <c r="D51">
        <v>246</v>
      </c>
    </row>
    <row r="52" spans="1:4">
      <c r="A52">
        <v>709</v>
      </c>
      <c r="B52" t="s">
        <v>201</v>
      </c>
      <c r="C52">
        <v>2</v>
      </c>
      <c r="D52">
        <v>64</v>
      </c>
    </row>
    <row r="53" spans="1:4">
      <c r="A53">
        <v>710</v>
      </c>
      <c r="B53" t="s">
        <v>202</v>
      </c>
      <c r="C53">
        <v>9</v>
      </c>
      <c r="D53">
        <v>276</v>
      </c>
    </row>
    <row r="54" spans="1:4">
      <c r="A54">
        <v>712</v>
      </c>
      <c r="B54" t="s">
        <v>203</v>
      </c>
      <c r="C54">
        <v>106</v>
      </c>
      <c r="D54">
        <v>3859</v>
      </c>
    </row>
    <row r="55" spans="1:4">
      <c r="A55">
        <v>713</v>
      </c>
      <c r="B55" t="s">
        <v>204</v>
      </c>
      <c r="C55">
        <v>9</v>
      </c>
      <c r="D55">
        <v>362.85</v>
      </c>
    </row>
    <row r="56" spans="1:4">
      <c r="A56">
        <v>716</v>
      </c>
      <c r="B56" t="s">
        <v>205</v>
      </c>
      <c r="C56">
        <v>11</v>
      </c>
      <c r="D56">
        <v>400</v>
      </c>
    </row>
    <row r="57" spans="1:4">
      <c r="A57">
        <v>717</v>
      </c>
      <c r="B57" t="s">
        <v>206</v>
      </c>
      <c r="C57">
        <v>3</v>
      </c>
      <c r="D57">
        <v>102</v>
      </c>
    </row>
    <row r="58" spans="1:4">
      <c r="A58">
        <v>718</v>
      </c>
      <c r="B58" t="s">
        <v>207</v>
      </c>
      <c r="C58">
        <v>5</v>
      </c>
      <c r="D58">
        <v>298</v>
      </c>
    </row>
    <row r="59" spans="1:4">
      <c r="A59">
        <v>720</v>
      </c>
      <c r="B59" t="s">
        <v>208</v>
      </c>
      <c r="C59">
        <v>4</v>
      </c>
      <c r="D59">
        <v>135</v>
      </c>
    </row>
    <row r="60" spans="1:4">
      <c r="A60">
        <v>721</v>
      </c>
      <c r="B60" t="s">
        <v>209</v>
      </c>
      <c r="C60">
        <v>22</v>
      </c>
      <c r="D60">
        <v>790</v>
      </c>
    </row>
    <row r="61" spans="1:4">
      <c r="A61">
        <v>723</v>
      </c>
      <c r="B61" t="s">
        <v>210</v>
      </c>
      <c r="C61">
        <v>15</v>
      </c>
      <c r="D61">
        <v>600</v>
      </c>
    </row>
    <row r="62" spans="1:4">
      <c r="A62">
        <v>724</v>
      </c>
      <c r="B62" t="s">
        <v>211</v>
      </c>
      <c r="C62">
        <v>15</v>
      </c>
      <c r="D62">
        <v>444</v>
      </c>
    </row>
    <row r="63" spans="1:4">
      <c r="A63">
        <v>726</v>
      </c>
      <c r="B63" t="s">
        <v>212</v>
      </c>
      <c r="C63">
        <v>81</v>
      </c>
      <c r="D63">
        <v>3407.1</v>
      </c>
    </row>
    <row r="64" spans="1:4">
      <c r="A64">
        <v>727</v>
      </c>
      <c r="B64" t="s">
        <v>213</v>
      </c>
      <c r="C64">
        <v>10</v>
      </c>
      <c r="D64">
        <v>420</v>
      </c>
    </row>
    <row r="65" spans="1:4">
      <c r="A65">
        <v>730</v>
      </c>
      <c r="B65" t="s">
        <v>214</v>
      </c>
      <c r="C65">
        <v>5</v>
      </c>
      <c r="D65">
        <v>241.96</v>
      </c>
    </row>
    <row r="66" spans="1:4">
      <c r="A66">
        <v>737</v>
      </c>
      <c r="B66" t="s">
        <v>217</v>
      </c>
      <c r="C66">
        <v>22</v>
      </c>
      <c r="D66">
        <v>761</v>
      </c>
    </row>
    <row r="67" spans="1:4">
      <c r="A67">
        <v>738</v>
      </c>
      <c r="B67" t="s">
        <v>218</v>
      </c>
      <c r="C67">
        <v>3</v>
      </c>
      <c r="D67">
        <v>158</v>
      </c>
    </row>
    <row r="68" spans="1:4">
      <c r="A68">
        <v>740</v>
      </c>
      <c r="B68" t="s">
        <v>219</v>
      </c>
      <c r="C68">
        <v>9</v>
      </c>
      <c r="D68">
        <v>302</v>
      </c>
    </row>
    <row r="69" spans="1:4">
      <c r="A69">
        <v>742</v>
      </c>
      <c r="B69" t="s">
        <v>221</v>
      </c>
      <c r="C69">
        <v>5</v>
      </c>
      <c r="D69">
        <v>198</v>
      </c>
    </row>
    <row r="70" spans="1:4">
      <c r="A70">
        <v>744</v>
      </c>
      <c r="B70" t="s">
        <v>223</v>
      </c>
      <c r="C70">
        <v>5</v>
      </c>
      <c r="D70">
        <v>296</v>
      </c>
    </row>
    <row r="71" spans="1:4">
      <c r="A71">
        <v>745</v>
      </c>
      <c r="B71" t="s">
        <v>224</v>
      </c>
      <c r="C71">
        <v>33</v>
      </c>
      <c r="D71">
        <v>1063.01</v>
      </c>
    </row>
    <row r="72" spans="1:4">
      <c r="A72">
        <v>746</v>
      </c>
      <c r="B72" t="s">
        <v>225</v>
      </c>
      <c r="C72">
        <v>8</v>
      </c>
      <c r="D72">
        <v>299</v>
      </c>
    </row>
    <row r="73" spans="1:4">
      <c r="A73">
        <v>747</v>
      </c>
      <c r="B73" t="s">
        <v>261</v>
      </c>
      <c r="C73">
        <v>11</v>
      </c>
      <c r="D73">
        <v>467</v>
      </c>
    </row>
    <row r="74" spans="1:4">
      <c r="A74">
        <v>748</v>
      </c>
      <c r="B74" t="s">
        <v>226</v>
      </c>
      <c r="C74">
        <v>14</v>
      </c>
      <c r="D74">
        <v>469</v>
      </c>
    </row>
    <row r="75" spans="1:4">
      <c r="A75">
        <v>750</v>
      </c>
      <c r="B75" t="s">
        <v>227</v>
      </c>
      <c r="C75">
        <v>65</v>
      </c>
      <c r="D75">
        <v>2418</v>
      </c>
    </row>
    <row r="76" spans="1:4">
      <c r="A76">
        <v>753</v>
      </c>
      <c r="B76" t="s">
        <v>254</v>
      </c>
      <c r="C76">
        <v>3</v>
      </c>
      <c r="D76">
        <v>76.01</v>
      </c>
    </row>
    <row r="77" spans="1:4">
      <c r="A77">
        <v>754</v>
      </c>
      <c r="B77" t="s">
        <v>255</v>
      </c>
      <c r="C77">
        <v>14</v>
      </c>
      <c r="D77">
        <v>606</v>
      </c>
    </row>
    <row r="78" spans="1:4">
      <c r="A78">
        <v>101453</v>
      </c>
      <c r="B78" t="s">
        <v>229</v>
      </c>
      <c r="C78">
        <v>27</v>
      </c>
      <c r="D78">
        <v>817</v>
      </c>
    </row>
    <row r="79" spans="1:4">
      <c r="A79">
        <v>102478</v>
      </c>
      <c r="B79" t="s">
        <v>230</v>
      </c>
      <c r="C79">
        <v>5</v>
      </c>
      <c r="D79">
        <v>177</v>
      </c>
    </row>
    <row r="80" spans="1:4">
      <c r="A80">
        <v>102479</v>
      </c>
      <c r="B80" t="s">
        <v>231</v>
      </c>
      <c r="C80">
        <v>12</v>
      </c>
      <c r="D80">
        <v>384</v>
      </c>
    </row>
    <row r="81" spans="1:4">
      <c r="A81">
        <v>102564</v>
      </c>
      <c r="B81" t="s">
        <v>232</v>
      </c>
      <c r="C81">
        <v>7</v>
      </c>
      <c r="D81">
        <v>303</v>
      </c>
    </row>
    <row r="82" spans="1:4">
      <c r="A82">
        <v>102565</v>
      </c>
      <c r="B82" t="s">
        <v>233</v>
      </c>
      <c r="C82">
        <v>13</v>
      </c>
      <c r="D82">
        <v>572</v>
      </c>
    </row>
    <row r="83" spans="1:4">
      <c r="A83">
        <v>102567</v>
      </c>
      <c r="B83" t="s">
        <v>256</v>
      </c>
      <c r="C83">
        <v>5</v>
      </c>
      <c r="D83">
        <v>165</v>
      </c>
    </row>
    <row r="84" spans="1:4">
      <c r="A84">
        <v>102934</v>
      </c>
      <c r="B84" t="s">
        <v>234</v>
      </c>
      <c r="C84">
        <v>35</v>
      </c>
      <c r="D84">
        <v>1337.01</v>
      </c>
    </row>
    <row r="85" spans="1:4">
      <c r="A85">
        <v>102935</v>
      </c>
      <c r="B85" t="s">
        <v>235</v>
      </c>
      <c r="C85">
        <v>6</v>
      </c>
      <c r="D85">
        <v>231</v>
      </c>
    </row>
    <row r="86" spans="1:4">
      <c r="A86">
        <v>103198</v>
      </c>
      <c r="B86" t="s">
        <v>236</v>
      </c>
      <c r="C86">
        <v>2</v>
      </c>
      <c r="D86">
        <v>67</v>
      </c>
    </row>
    <row r="87" spans="1:4">
      <c r="A87">
        <v>103199</v>
      </c>
      <c r="B87" t="s">
        <v>237</v>
      </c>
      <c r="C87">
        <v>10</v>
      </c>
      <c r="D87">
        <v>313</v>
      </c>
    </row>
    <row r="88" spans="1:4">
      <c r="A88">
        <v>103639</v>
      </c>
      <c r="B88" t="s">
        <v>238</v>
      </c>
      <c r="C88">
        <v>13</v>
      </c>
      <c r="D88">
        <v>391</v>
      </c>
    </row>
    <row r="89" spans="1:4">
      <c r="A89">
        <v>104428</v>
      </c>
      <c r="B89" t="s">
        <v>239</v>
      </c>
      <c r="C89">
        <v>38</v>
      </c>
      <c r="D89">
        <v>1327.58</v>
      </c>
    </row>
    <row r="90" spans="1:4">
      <c r="A90">
        <v>104429</v>
      </c>
      <c r="B90" t="s">
        <v>240</v>
      </c>
      <c r="C90">
        <v>24</v>
      </c>
      <c r="D90">
        <v>887</v>
      </c>
    </row>
    <row r="91" spans="1:4">
      <c r="A91">
        <v>104430</v>
      </c>
      <c r="B91" t="s">
        <v>241</v>
      </c>
      <c r="C91">
        <v>6</v>
      </c>
      <c r="D91">
        <v>257</v>
      </c>
    </row>
    <row r="92" spans="1:4">
      <c r="A92">
        <v>104533</v>
      </c>
      <c r="B92" t="s">
        <v>242</v>
      </c>
      <c r="C92">
        <v>3</v>
      </c>
      <c r="D92">
        <v>66</v>
      </c>
    </row>
    <row r="93" spans="1:4">
      <c r="A93">
        <v>104838</v>
      </c>
      <c r="B93" t="s">
        <v>243</v>
      </c>
      <c r="C93">
        <v>9</v>
      </c>
      <c r="D93">
        <v>308</v>
      </c>
    </row>
    <row r="94" spans="1:4">
      <c r="A94">
        <v>105267</v>
      </c>
      <c r="B94" t="s">
        <v>244</v>
      </c>
      <c r="C94">
        <v>10</v>
      </c>
      <c r="D94">
        <v>321</v>
      </c>
    </row>
    <row r="95" spans="1:4">
      <c r="A95">
        <v>105396</v>
      </c>
      <c r="B95" t="s">
        <v>245</v>
      </c>
      <c r="C95">
        <v>11</v>
      </c>
      <c r="D95">
        <v>422.42</v>
      </c>
    </row>
    <row r="96" spans="1:4">
      <c r="A96">
        <v>105751</v>
      </c>
      <c r="B96" t="s">
        <v>246</v>
      </c>
      <c r="C96">
        <v>15</v>
      </c>
      <c r="D96">
        <v>592</v>
      </c>
    </row>
    <row r="97" spans="1:4">
      <c r="A97">
        <v>105910</v>
      </c>
      <c r="B97" t="s">
        <v>84</v>
      </c>
      <c r="C97">
        <v>3</v>
      </c>
      <c r="D97">
        <v>102</v>
      </c>
    </row>
    <row r="98" spans="1:4">
      <c r="A98">
        <v>106066</v>
      </c>
      <c r="B98" t="s">
        <v>247</v>
      </c>
      <c r="C98">
        <v>39</v>
      </c>
      <c r="D98">
        <v>1215.18</v>
      </c>
    </row>
    <row r="99" spans="1:4">
      <c r="A99">
        <v>106399</v>
      </c>
      <c r="B99" t="s">
        <v>82</v>
      </c>
      <c r="C99">
        <v>4</v>
      </c>
      <c r="D99">
        <v>187</v>
      </c>
    </row>
    <row r="100" spans="1:4">
      <c r="A100">
        <v>106568</v>
      </c>
      <c r="B100" t="s">
        <v>79</v>
      </c>
      <c r="C100">
        <v>6</v>
      </c>
      <c r="D100">
        <v>199.01</v>
      </c>
    </row>
    <row r="101" spans="1:4">
      <c r="A101">
        <v>106569</v>
      </c>
      <c r="B101" t="s">
        <v>52</v>
      </c>
      <c r="C101">
        <v>21</v>
      </c>
      <c r="D101">
        <v>725</v>
      </c>
    </row>
    <row r="102" spans="1:4">
      <c r="A102">
        <v>106865</v>
      </c>
      <c r="B102" t="s">
        <v>248</v>
      </c>
      <c r="C102">
        <v>11</v>
      </c>
      <c r="D102">
        <v>388</v>
      </c>
    </row>
    <row r="103" spans="1:4">
      <c r="A103">
        <v>107658</v>
      </c>
      <c r="B103" t="s">
        <v>249</v>
      </c>
      <c r="C103">
        <v>1</v>
      </c>
      <c r="D103">
        <v>88</v>
      </c>
    </row>
    <row r="104" spans="1:4">
      <c r="A104">
        <v>107728</v>
      </c>
      <c r="B104" t="s">
        <v>250</v>
      </c>
      <c r="C104">
        <v>4</v>
      </c>
      <c r="D104">
        <v>158</v>
      </c>
    </row>
    <row r="105" spans="1:4">
      <c r="A105">
        <v>107829</v>
      </c>
      <c r="B105" t="s">
        <v>257</v>
      </c>
      <c r="C105">
        <v>1</v>
      </c>
      <c r="D105">
        <v>45</v>
      </c>
    </row>
    <row r="106" spans="1:4">
      <c r="A106">
        <v>108277</v>
      </c>
      <c r="B106" t="s">
        <v>55</v>
      </c>
      <c r="C106">
        <v>7</v>
      </c>
      <c r="D106">
        <v>240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维生素透视复制表</vt:lpstr>
      <vt:lpstr>心脑血管透视复制图</vt:lpstr>
      <vt:lpstr>呼吸类透视复制表</vt:lpstr>
      <vt:lpstr>妇女系列（妇宝）</vt:lpstr>
      <vt:lpstr>妇女（另外一个）</vt:lpstr>
      <vt:lpstr>藏药系列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2019-10-25T03:12:00Z</dcterms:created>
  <dcterms:modified xsi:type="dcterms:W3CDTF">2019-10-28T02:04:20Z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2052-11.1.0.9186</vt:lpwstr>
  </property>
  <property fmtid="{D5CDD505-2E9C-101B-9397-08002B2CF9AE}" pid="3" name="KSOReadingLayout">
    <vt:bool>true</vt:bool>
  </property>
</Properties>
</file>