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I71" i="1"/>
  <c r="I70"/>
  <c r="H70"/>
  <c r="I69"/>
  <c r="H69"/>
  <c r="I68"/>
  <c r="H68"/>
  <c r="I67"/>
  <c r="H67"/>
  <c r="I66"/>
  <c r="I65"/>
  <c r="I64"/>
  <c r="I63"/>
  <c r="I62"/>
  <c r="H62"/>
  <c r="I61"/>
  <c r="I60"/>
  <c r="F60"/>
  <c r="I59"/>
  <c r="H59"/>
  <c r="I58"/>
  <c r="H58"/>
  <c r="I57"/>
  <c r="H57"/>
  <c r="I56"/>
  <c r="I55"/>
  <c r="I54"/>
  <c r="I53"/>
  <c r="I52"/>
  <c r="I51"/>
  <c r="I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I17"/>
  <c r="I16"/>
  <c r="I15"/>
  <c r="I14"/>
  <c r="I9"/>
  <c r="I8"/>
  <c r="F8"/>
  <c r="I7"/>
  <c r="F7"/>
  <c r="I6"/>
  <c r="F6"/>
  <c r="I5"/>
  <c r="F5"/>
  <c r="I4"/>
  <c r="F4"/>
  <c r="I3"/>
  <c r="F3"/>
</calcChain>
</file>

<file path=xl/sharedStrings.xml><?xml version="1.0" encoding="utf-8"?>
<sst xmlns="http://schemas.openxmlformats.org/spreadsheetml/2006/main" count="333" uniqueCount="127">
  <si>
    <t>四川太极大药房蜀汉路店招牌制作报价清单</t>
  </si>
  <si>
    <t>序号</t>
  </si>
  <si>
    <t>项目</t>
  </si>
  <si>
    <t>名称</t>
  </si>
  <si>
    <t>工艺</t>
  </si>
  <si>
    <t>尺寸</t>
  </si>
  <si>
    <t>数量</t>
  </si>
  <si>
    <t>单位</t>
  </si>
  <si>
    <t>单价</t>
  </si>
  <si>
    <t>金额</t>
  </si>
  <si>
    <t>备注</t>
  </si>
  <si>
    <t>列图</t>
  </si>
  <si>
    <t>店招</t>
  </si>
  <si>
    <t>蜀汉路店</t>
  </si>
  <si>
    <t>30镀锌管钢架</t>
  </si>
  <si>
    <t>7750*1650mm</t>
  </si>
  <si>
    <t>㎡</t>
  </si>
  <si>
    <t>防锈处理</t>
  </si>
  <si>
    <t>3M五年期灯布</t>
  </si>
  <si>
    <t>整个店招</t>
  </si>
  <si>
    <t>无边字
+3m五年期膜</t>
  </si>
  <si>
    <t>cm</t>
  </si>
  <si>
    <t>全部文字</t>
  </si>
  <si>
    <t>LED模组</t>
  </si>
  <si>
    <t>不锈钢包边</t>
  </si>
  <si>
    <t>m</t>
  </si>
  <si>
    <t>安装人工</t>
  </si>
  <si>
    <t>人/天</t>
  </si>
  <si>
    <t>5人/2天</t>
  </si>
  <si>
    <t>合计</t>
  </si>
  <si>
    <t>四川太极大药房蜀汉路店室内标识牌制作清单</t>
  </si>
  <si>
    <t xml:space="preserve">蜀汉路店 12月1日安装 </t>
  </si>
  <si>
    <t>单价（元）</t>
  </si>
  <si>
    <t>金额（元）</t>
  </si>
  <si>
    <t>例图</t>
  </si>
  <si>
    <t>大标Rx</t>
  </si>
  <si>
    <t>处方药
Prescription Drugs</t>
  </si>
  <si>
    <t>5mm亚克力+背胶</t>
  </si>
  <si>
    <t>803*243mm</t>
  </si>
  <si>
    <t>个</t>
  </si>
  <si>
    <t>大标OTC</t>
  </si>
  <si>
    <t>非处方药
Over-the-Counter Drugs</t>
  </si>
  <si>
    <t>大标</t>
  </si>
  <si>
    <t>收银台
Cashier</t>
  </si>
  <si>
    <t>非药品区
Non Medicine Area</t>
  </si>
  <si>
    <t>阴凉区
Cool Area</t>
  </si>
  <si>
    <t>中标OTC</t>
  </si>
  <si>
    <t>儿科用药类
Pediatric Drugs</t>
  </si>
  <si>
    <t>2mm亚克力+双面胶膜海报</t>
  </si>
  <si>
    <t>498*121mm</t>
  </si>
  <si>
    <t xml:space="preserve">维生素与矿物质类
Vitamins and Minerals </t>
  </si>
  <si>
    <t xml:space="preserve">呼吸系统类 
Respiratory System Medicine </t>
  </si>
  <si>
    <t>外用药类
External Medicine</t>
  </si>
  <si>
    <t>清热类
 Antipyretic and Antidote</t>
  </si>
  <si>
    <t>补益扶正类
Tonic Drugs</t>
  </si>
  <si>
    <t>OTC消化系统类
Digestive System Medicine</t>
  </si>
  <si>
    <t>中标RX</t>
  </si>
  <si>
    <t>消化及泌尿系统类
Digestive System Medicine</t>
  </si>
  <si>
    <t>妇科用药类
Gynecologic Medicine</t>
  </si>
  <si>
    <t>背架中标OTC</t>
  </si>
  <si>
    <t>其他类
Other Medicine</t>
  </si>
  <si>
    <t>户外防晒车贴+亮膜</t>
  </si>
  <si>
    <t>800*181mm</t>
  </si>
  <si>
    <t>背架中标</t>
  </si>
  <si>
    <t>健康用品</t>
  </si>
  <si>
    <t>500*181mm</t>
  </si>
  <si>
    <t>精制中药Traditional Chinese Medicine</t>
  </si>
  <si>
    <t>RX其他类</t>
  </si>
  <si>
    <t>抗菌消炎类
Antipyrotic and Antibacterial Medicine</t>
  </si>
  <si>
    <t>背架中标RX</t>
  </si>
  <si>
    <t>肝胆类</t>
  </si>
  <si>
    <t>心脑血管类
Cardio-Cerebral Vascular Medicine</t>
  </si>
  <si>
    <t>内分泌系统类
Hormones and Endocrine System Medicine</t>
  </si>
  <si>
    <t xml:space="preserve">骨伤科类
Medicine Orthopedics </t>
  </si>
  <si>
    <t>化妆品</t>
  </si>
  <si>
    <t>医疗器械
Medical Devices</t>
  </si>
  <si>
    <t>OTC其他类</t>
  </si>
  <si>
    <t>食品、保健食品</t>
  </si>
  <si>
    <t>含特殊药品复方制剂
Compound Preparation Concluding Special Drugs</t>
  </si>
  <si>
    <t>背胶灯片</t>
  </si>
  <si>
    <t>400*280mm</t>
  </si>
  <si>
    <t>其他</t>
  </si>
  <si>
    <t>不合格药品区 
Substandard Medicines</t>
  </si>
  <si>
    <t>2mm亚克力背裱</t>
  </si>
  <si>
    <t>13cm×5cm</t>
  </si>
  <si>
    <t>待验区</t>
  </si>
  <si>
    <t>待处理药品区</t>
  </si>
  <si>
    <t>节约用水</t>
  </si>
  <si>
    <t>拖把区</t>
  </si>
  <si>
    <t>毛巾区</t>
  </si>
  <si>
    <t>拆零药品区</t>
  </si>
  <si>
    <t>消火栓</t>
  </si>
  <si>
    <t>车贴</t>
  </si>
  <si>
    <t>580*150mm</t>
  </si>
  <si>
    <t>员工休息区
Staff Rest Area</t>
  </si>
  <si>
    <t>8mm亚克力背裱</t>
  </si>
  <si>
    <t>30cm×10cm</t>
  </si>
  <si>
    <t>卫生间
Toliet</t>
  </si>
  <si>
    <t>腰线</t>
  </si>
  <si>
    <t>超透贴</t>
  </si>
  <si>
    <t>禁止吸烟 No Smoking 
请勿携带宠物No Pets
谢绝拍照No Photo
推、拉Push、Pull   免费WIFI</t>
  </si>
  <si>
    <t>内有监控、内有厕所</t>
  </si>
  <si>
    <t>员工墙</t>
  </si>
  <si>
    <t>3m亚克力+2mm亚克力盒子+户外海报覆双面胶膜</t>
  </si>
  <si>
    <t>6人店</t>
  </si>
  <si>
    <t>证照框</t>
  </si>
  <si>
    <t>型材框</t>
  </si>
  <si>
    <t>460*340mm</t>
  </si>
  <si>
    <t>制作“四川省十大金牌药店连锁企业”</t>
  </si>
  <si>
    <t>微笑，是你最好的标志！</t>
  </si>
  <si>
    <t>15*5cm</t>
  </si>
  <si>
    <t>复核怕麻烦 犯错要赔钱</t>
  </si>
  <si>
    <t>冷链管理提示</t>
  </si>
  <si>
    <t>295*130</t>
  </si>
  <si>
    <t>食流证4块绿牌</t>
  </si>
  <si>
    <t>303*103mm</t>
  </si>
  <si>
    <t>社保方面宣传</t>
  </si>
  <si>
    <t>kt板+车贴</t>
  </si>
  <si>
    <t>400*300mm</t>
  </si>
  <si>
    <t>广告画面</t>
  </si>
  <si>
    <t>端头灯片</t>
  </si>
  <si>
    <t>580*330mm</t>
  </si>
  <si>
    <t>爱眼（不用新做） 美林</t>
  </si>
  <si>
    <t>发光灯箱</t>
  </si>
  <si>
    <t>磁吸灯箱</t>
  </si>
  <si>
    <t>1280*780mm</t>
  </si>
  <si>
    <t>灯片</t>
  </si>
</sst>
</file>

<file path=xl/styles.xml><?xml version="1.0" encoding="utf-8"?>
<styleSheet xmlns="http://schemas.openxmlformats.org/spreadsheetml/2006/main">
  <numFmts count="2">
    <numFmt numFmtId="178" formatCode="0.0_ "/>
    <numFmt numFmtId="179" formatCode="0.00_ "/>
  </numFmts>
  <fonts count="10">
    <font>
      <sz val="11"/>
      <color theme="1"/>
      <name val="宋体"/>
      <charset val="134"/>
      <scheme val="minor"/>
    </font>
    <font>
      <b/>
      <sz val="15"/>
      <color theme="1"/>
      <name val="方正黑体简体"/>
      <charset val="134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SimSun"/>
      <charset val="134"/>
    </font>
    <font>
      <b/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3" applyNumberFormat="1" applyFont="1" applyFill="1" applyBorder="1" applyAlignment="1">
      <alignment horizontal="center" vertical="center"/>
    </xf>
    <xf numFmtId="179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79" fontId="2" fillId="0" borderId="1" xfId="3" applyNumberFormat="1" applyFont="1" applyBorder="1" applyAlignment="1">
      <alignment horizontal="center" vertical="center" wrapText="1"/>
    </xf>
    <xf numFmtId="179" fontId="2" fillId="0" borderId="1" xfId="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 wrapText="1"/>
    </xf>
    <xf numFmtId="179" fontId="1" fillId="0" borderId="1" xfId="4" applyNumberFormat="1" applyFont="1" applyFill="1" applyBorder="1" applyAlignment="1">
      <alignment horizontal="center" vertical="center"/>
    </xf>
    <xf numFmtId="0" fontId="1" fillId="0" borderId="1" xfId="4" applyFont="1" applyBorder="1" applyAlignment="1">
      <alignment horizontal="center" vertical="center" wrapText="1"/>
    </xf>
    <xf numFmtId="179" fontId="1" fillId="0" borderId="1" xfId="4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79" fontId="3" fillId="0" borderId="1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178" fontId="2" fillId="0" borderId="1" xfId="4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9" fontId="2" fillId="0" borderId="1" xfId="3" applyNumberFormat="1" applyFont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9" fontId="2" fillId="0" borderId="1" xfId="0" applyNumberFormat="1" applyFont="1" applyBorder="1">
      <alignment vertical="center"/>
    </xf>
  </cellXfs>
  <cellStyles count="5">
    <cellStyle name="常规" xfId="0" builtinId="0"/>
    <cellStyle name="常规 3" xfId="3"/>
    <cellStyle name="常规 3 3" xfId="1"/>
    <cellStyle name="常规 3 4" xfId="2"/>
    <cellStyle name="常规 4" xfId="4"/>
  </cellStyles>
  <dxfs count="0"/>
  <tableStyles count="0" defaultTableStyle="TableStyleMedium2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17</xdr:row>
      <xdr:rowOff>50800</xdr:rowOff>
    </xdr:from>
    <xdr:to>
      <xdr:col>10</xdr:col>
      <xdr:colOff>1560830</xdr:colOff>
      <xdr:row>17</xdr:row>
      <xdr:rowOff>506730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10575" y="6121400"/>
          <a:ext cx="1513205" cy="455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13</xdr:row>
      <xdr:rowOff>79375</xdr:rowOff>
    </xdr:from>
    <xdr:to>
      <xdr:col>10</xdr:col>
      <xdr:colOff>1569085</xdr:colOff>
      <xdr:row>13</xdr:row>
      <xdr:rowOff>536575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10575" y="3863975"/>
          <a:ext cx="1521460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57150</xdr:colOff>
      <xdr:row>14</xdr:row>
      <xdr:rowOff>47625</xdr:rowOff>
    </xdr:from>
    <xdr:to>
      <xdr:col>10</xdr:col>
      <xdr:colOff>1567815</xdr:colOff>
      <xdr:row>14</xdr:row>
      <xdr:rowOff>495935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420100" y="4403725"/>
          <a:ext cx="1510665" cy="448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15</xdr:row>
      <xdr:rowOff>57150</xdr:rowOff>
    </xdr:from>
    <xdr:to>
      <xdr:col>10</xdr:col>
      <xdr:colOff>1571625</xdr:colOff>
      <xdr:row>15</xdr:row>
      <xdr:rowOff>514985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410575" y="4984750"/>
          <a:ext cx="1524000" cy="457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76200</xdr:colOff>
      <xdr:row>16</xdr:row>
      <xdr:rowOff>47625</xdr:rowOff>
    </xdr:from>
    <xdr:to>
      <xdr:col>10</xdr:col>
      <xdr:colOff>1552575</xdr:colOff>
      <xdr:row>16</xdr:row>
      <xdr:rowOff>490855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439150" y="5546725"/>
          <a:ext cx="1476375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38100</xdr:colOff>
      <xdr:row>18</xdr:row>
      <xdr:rowOff>66675</xdr:rowOff>
    </xdr:from>
    <xdr:to>
      <xdr:col>10</xdr:col>
      <xdr:colOff>1600835</xdr:colOff>
      <xdr:row>18</xdr:row>
      <xdr:rowOff>451485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401050" y="6708775"/>
          <a:ext cx="1562735" cy="384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57150</xdr:colOff>
      <xdr:row>19</xdr:row>
      <xdr:rowOff>114300</xdr:rowOff>
    </xdr:from>
    <xdr:to>
      <xdr:col>10</xdr:col>
      <xdr:colOff>1570990</xdr:colOff>
      <xdr:row>19</xdr:row>
      <xdr:rowOff>480060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420100" y="7289800"/>
          <a:ext cx="1513840" cy="365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20</xdr:row>
      <xdr:rowOff>76200</xdr:rowOff>
    </xdr:from>
    <xdr:to>
      <xdr:col>10</xdr:col>
      <xdr:colOff>1561465</xdr:colOff>
      <xdr:row>20</xdr:row>
      <xdr:rowOff>450850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410575" y="7785100"/>
          <a:ext cx="1513840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21</xdr:row>
      <xdr:rowOff>104775</xdr:rowOff>
    </xdr:from>
    <xdr:to>
      <xdr:col>10</xdr:col>
      <xdr:colOff>1580515</xdr:colOff>
      <xdr:row>21</xdr:row>
      <xdr:rowOff>482600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391525" y="8347075"/>
          <a:ext cx="1551940" cy="377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22</xdr:row>
      <xdr:rowOff>66675</xdr:rowOff>
    </xdr:from>
    <xdr:to>
      <xdr:col>10</xdr:col>
      <xdr:colOff>1594485</xdr:colOff>
      <xdr:row>22</xdr:row>
      <xdr:rowOff>447675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91525" y="8842375"/>
          <a:ext cx="156591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38100</xdr:colOff>
      <xdr:row>23</xdr:row>
      <xdr:rowOff>76200</xdr:rowOff>
    </xdr:from>
    <xdr:to>
      <xdr:col>10</xdr:col>
      <xdr:colOff>1609090</xdr:colOff>
      <xdr:row>23</xdr:row>
      <xdr:rowOff>453390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401050" y="9385300"/>
          <a:ext cx="1570990" cy="377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38100</xdr:colOff>
      <xdr:row>24</xdr:row>
      <xdr:rowOff>57150</xdr:rowOff>
    </xdr:from>
    <xdr:to>
      <xdr:col>10</xdr:col>
      <xdr:colOff>1600200</xdr:colOff>
      <xdr:row>24</xdr:row>
      <xdr:rowOff>442595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401050" y="9899650"/>
          <a:ext cx="156210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9525</xdr:colOff>
      <xdr:row>25</xdr:row>
      <xdr:rowOff>57150</xdr:rowOff>
    </xdr:from>
    <xdr:to>
      <xdr:col>10</xdr:col>
      <xdr:colOff>1611630</xdr:colOff>
      <xdr:row>25</xdr:row>
      <xdr:rowOff>448310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372475" y="10429875"/>
          <a:ext cx="1602105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26</xdr:row>
      <xdr:rowOff>76200</xdr:rowOff>
    </xdr:from>
    <xdr:to>
      <xdr:col>11</xdr:col>
      <xdr:colOff>0</xdr:colOff>
      <xdr:row>26</xdr:row>
      <xdr:rowOff>464820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410575" y="10985500"/>
          <a:ext cx="1590675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28</xdr:row>
      <xdr:rowOff>57150</xdr:rowOff>
    </xdr:from>
    <xdr:to>
      <xdr:col>10</xdr:col>
      <xdr:colOff>1600200</xdr:colOff>
      <xdr:row>28</xdr:row>
      <xdr:rowOff>416560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391525" y="12033250"/>
          <a:ext cx="15716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29</xdr:row>
      <xdr:rowOff>60325</xdr:rowOff>
    </xdr:from>
    <xdr:to>
      <xdr:col>10</xdr:col>
      <xdr:colOff>1601470</xdr:colOff>
      <xdr:row>29</xdr:row>
      <xdr:rowOff>415925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410575" y="12506325"/>
          <a:ext cx="155384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30</xdr:row>
      <xdr:rowOff>69850</xdr:rowOff>
    </xdr:from>
    <xdr:to>
      <xdr:col>10</xdr:col>
      <xdr:colOff>1590675</xdr:colOff>
      <xdr:row>30</xdr:row>
      <xdr:rowOff>422275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8410575" y="12985750"/>
          <a:ext cx="15430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76200</xdr:colOff>
      <xdr:row>31</xdr:row>
      <xdr:rowOff>22225</xdr:rowOff>
    </xdr:from>
    <xdr:to>
      <xdr:col>10</xdr:col>
      <xdr:colOff>1246505</xdr:colOff>
      <xdr:row>31</xdr:row>
      <xdr:rowOff>454025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439150" y="13408025"/>
          <a:ext cx="117030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32</xdr:row>
      <xdr:rowOff>79375</xdr:rowOff>
    </xdr:from>
    <xdr:to>
      <xdr:col>10</xdr:col>
      <xdr:colOff>1590040</xdr:colOff>
      <xdr:row>32</xdr:row>
      <xdr:rowOff>435610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410575" y="13935075"/>
          <a:ext cx="1542415" cy="356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33</xdr:row>
      <xdr:rowOff>39370</xdr:rowOff>
    </xdr:from>
    <xdr:to>
      <xdr:col>10</xdr:col>
      <xdr:colOff>1170305</xdr:colOff>
      <xdr:row>33</xdr:row>
      <xdr:rowOff>444500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410575" y="14364970"/>
          <a:ext cx="1122680" cy="405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57150</xdr:colOff>
      <xdr:row>34</xdr:row>
      <xdr:rowOff>60325</xdr:rowOff>
    </xdr:from>
    <xdr:to>
      <xdr:col>10</xdr:col>
      <xdr:colOff>1606550</xdr:colOff>
      <xdr:row>34</xdr:row>
      <xdr:rowOff>413385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420100" y="14855825"/>
          <a:ext cx="15494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19050</xdr:colOff>
      <xdr:row>36</xdr:row>
      <xdr:rowOff>41275</xdr:rowOff>
    </xdr:from>
    <xdr:to>
      <xdr:col>10</xdr:col>
      <xdr:colOff>1621155</xdr:colOff>
      <xdr:row>36</xdr:row>
      <xdr:rowOff>407035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8382000" y="15776575"/>
          <a:ext cx="1602105" cy="365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44</xdr:row>
      <xdr:rowOff>50800</xdr:rowOff>
    </xdr:from>
    <xdr:to>
      <xdr:col>10</xdr:col>
      <xdr:colOff>1609090</xdr:colOff>
      <xdr:row>44</xdr:row>
      <xdr:rowOff>411480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391525" y="19545300"/>
          <a:ext cx="1580515" cy="360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37</xdr:row>
      <xdr:rowOff>41275</xdr:rowOff>
    </xdr:from>
    <xdr:to>
      <xdr:col>10</xdr:col>
      <xdr:colOff>1619250</xdr:colOff>
      <xdr:row>37</xdr:row>
      <xdr:rowOff>400685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8391525" y="16246475"/>
          <a:ext cx="159067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38100</xdr:colOff>
      <xdr:row>38</xdr:row>
      <xdr:rowOff>31750</xdr:rowOff>
    </xdr:from>
    <xdr:to>
      <xdr:col>10</xdr:col>
      <xdr:colOff>1151890</xdr:colOff>
      <xdr:row>38</xdr:row>
      <xdr:rowOff>434975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401050" y="16706850"/>
          <a:ext cx="111379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38100</xdr:colOff>
      <xdr:row>35</xdr:row>
      <xdr:rowOff>50800</xdr:rowOff>
    </xdr:from>
    <xdr:to>
      <xdr:col>10</xdr:col>
      <xdr:colOff>1604645</xdr:colOff>
      <xdr:row>35</xdr:row>
      <xdr:rowOff>412115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8401050" y="15316200"/>
          <a:ext cx="1566545" cy="361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39</xdr:row>
      <xdr:rowOff>41275</xdr:rowOff>
    </xdr:from>
    <xdr:to>
      <xdr:col>10</xdr:col>
      <xdr:colOff>1118870</xdr:colOff>
      <xdr:row>39</xdr:row>
      <xdr:rowOff>438785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391525" y="17186275"/>
          <a:ext cx="1090295" cy="397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40</xdr:row>
      <xdr:rowOff>50800</xdr:rowOff>
    </xdr:from>
    <xdr:to>
      <xdr:col>10</xdr:col>
      <xdr:colOff>1604010</xdr:colOff>
      <xdr:row>40</xdr:row>
      <xdr:rowOff>406400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8391525" y="17665700"/>
          <a:ext cx="157543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41</xdr:row>
      <xdr:rowOff>41275</xdr:rowOff>
    </xdr:from>
    <xdr:to>
      <xdr:col>10</xdr:col>
      <xdr:colOff>1593215</xdr:colOff>
      <xdr:row>41</xdr:row>
      <xdr:rowOff>398780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8391525" y="18126075"/>
          <a:ext cx="1564640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42</xdr:row>
      <xdr:rowOff>50800</xdr:rowOff>
    </xdr:from>
    <xdr:to>
      <xdr:col>10</xdr:col>
      <xdr:colOff>1628775</xdr:colOff>
      <xdr:row>42</xdr:row>
      <xdr:rowOff>419100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8391525" y="18605500"/>
          <a:ext cx="160020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66675</xdr:colOff>
      <xdr:row>43</xdr:row>
      <xdr:rowOff>41275</xdr:rowOff>
    </xdr:from>
    <xdr:to>
      <xdr:col>10</xdr:col>
      <xdr:colOff>1143000</xdr:colOff>
      <xdr:row>43</xdr:row>
      <xdr:rowOff>437515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429625" y="19065875"/>
          <a:ext cx="1076325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467360</xdr:colOff>
      <xdr:row>65</xdr:row>
      <xdr:rowOff>51435</xdr:rowOff>
    </xdr:from>
    <xdr:to>
      <xdr:col>10</xdr:col>
      <xdr:colOff>1188085</xdr:colOff>
      <xdr:row>65</xdr:row>
      <xdr:rowOff>1026160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8830310" y="32563435"/>
          <a:ext cx="72072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238125</xdr:colOff>
      <xdr:row>49</xdr:row>
      <xdr:rowOff>50800</xdr:rowOff>
    </xdr:from>
    <xdr:to>
      <xdr:col>10</xdr:col>
      <xdr:colOff>1432560</xdr:colOff>
      <xdr:row>49</xdr:row>
      <xdr:rowOff>527685</xdr:rowOff>
    </xdr:to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601075" y="22313900"/>
          <a:ext cx="1194435" cy="476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259080</xdr:colOff>
      <xdr:row>53</xdr:row>
      <xdr:rowOff>47625</xdr:rowOff>
    </xdr:from>
    <xdr:to>
      <xdr:col>10</xdr:col>
      <xdr:colOff>1432560</xdr:colOff>
      <xdr:row>53</xdr:row>
      <xdr:rowOff>522605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8622030" y="24545925"/>
          <a:ext cx="117348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251460</xdr:colOff>
      <xdr:row>52</xdr:row>
      <xdr:rowOff>38100</xdr:rowOff>
    </xdr:from>
    <xdr:to>
      <xdr:col>10</xdr:col>
      <xdr:colOff>1437640</xdr:colOff>
      <xdr:row>52</xdr:row>
      <xdr:rowOff>518795</xdr:rowOff>
    </xdr:to>
    <xdr:pic>
      <xdr:nvPicPr>
        <xdr:cNvPr id="36" name="图片 35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8614410" y="23977600"/>
          <a:ext cx="1186180" cy="480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252095</xdr:colOff>
      <xdr:row>54</xdr:row>
      <xdr:rowOff>34925</xdr:rowOff>
    </xdr:from>
    <xdr:to>
      <xdr:col>10</xdr:col>
      <xdr:colOff>1456055</xdr:colOff>
      <xdr:row>54</xdr:row>
      <xdr:rowOff>521335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8615045" y="25092025"/>
          <a:ext cx="120396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234950</xdr:colOff>
      <xdr:row>50</xdr:row>
      <xdr:rowOff>44450</xdr:rowOff>
    </xdr:from>
    <xdr:to>
      <xdr:col>10</xdr:col>
      <xdr:colOff>1435100</xdr:colOff>
      <xdr:row>50</xdr:row>
      <xdr:rowOff>523240</xdr:rowOff>
    </xdr:to>
    <xdr:pic>
      <xdr:nvPicPr>
        <xdr:cNvPr id="38" name="图片 37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8597900" y="22866350"/>
          <a:ext cx="1200150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226695</xdr:colOff>
      <xdr:row>55</xdr:row>
      <xdr:rowOff>34925</xdr:rowOff>
    </xdr:from>
    <xdr:to>
      <xdr:col>10</xdr:col>
      <xdr:colOff>1443355</xdr:colOff>
      <xdr:row>55</xdr:row>
      <xdr:rowOff>517525</xdr:rowOff>
    </xdr:to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8589645" y="25650825"/>
          <a:ext cx="1216660" cy="482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247015</xdr:colOff>
      <xdr:row>51</xdr:row>
      <xdr:rowOff>25400</xdr:rowOff>
    </xdr:from>
    <xdr:to>
      <xdr:col>10</xdr:col>
      <xdr:colOff>1428750</xdr:colOff>
      <xdr:row>51</xdr:row>
      <xdr:rowOff>495935</xdr:rowOff>
    </xdr:to>
    <xdr:pic>
      <xdr:nvPicPr>
        <xdr:cNvPr id="40" name="图片 39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8609965" y="23406100"/>
          <a:ext cx="1181735" cy="470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200025</xdr:colOff>
      <xdr:row>60</xdr:row>
      <xdr:rowOff>56515</xdr:rowOff>
    </xdr:from>
    <xdr:to>
      <xdr:col>10</xdr:col>
      <xdr:colOff>1425575</xdr:colOff>
      <xdr:row>60</xdr:row>
      <xdr:rowOff>935355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8562975" y="28974415"/>
          <a:ext cx="1225550" cy="878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304800</xdr:colOff>
      <xdr:row>61</xdr:row>
      <xdr:rowOff>46990</xdr:rowOff>
    </xdr:from>
    <xdr:to>
      <xdr:col>10</xdr:col>
      <xdr:colOff>1270000</xdr:colOff>
      <xdr:row>61</xdr:row>
      <xdr:rowOff>786765</xdr:rowOff>
    </xdr:to>
    <xdr:pic>
      <xdr:nvPicPr>
        <xdr:cNvPr id="42" name="图片 41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667750" y="29955490"/>
          <a:ext cx="965200" cy="739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57150</xdr:colOff>
      <xdr:row>56</xdr:row>
      <xdr:rowOff>82550</xdr:rowOff>
    </xdr:from>
    <xdr:to>
      <xdr:col>10</xdr:col>
      <xdr:colOff>1582420</xdr:colOff>
      <xdr:row>56</xdr:row>
      <xdr:rowOff>482600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8420100" y="26257250"/>
          <a:ext cx="15252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171450</xdr:colOff>
      <xdr:row>62</xdr:row>
      <xdr:rowOff>69850</xdr:rowOff>
    </xdr:from>
    <xdr:to>
      <xdr:col>10</xdr:col>
      <xdr:colOff>1416050</xdr:colOff>
      <xdr:row>62</xdr:row>
      <xdr:rowOff>495935</xdr:rowOff>
    </xdr:to>
    <xdr:pic>
      <xdr:nvPicPr>
        <xdr:cNvPr id="44" name="图片 43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8534400" y="30829250"/>
          <a:ext cx="12446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152400</xdr:colOff>
      <xdr:row>63</xdr:row>
      <xdr:rowOff>57150</xdr:rowOff>
    </xdr:from>
    <xdr:to>
      <xdr:col>10</xdr:col>
      <xdr:colOff>1416685</xdr:colOff>
      <xdr:row>63</xdr:row>
      <xdr:rowOff>483235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8515350" y="31349950"/>
          <a:ext cx="126428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95250</xdr:colOff>
      <xdr:row>58</xdr:row>
      <xdr:rowOff>25400</xdr:rowOff>
    </xdr:from>
    <xdr:to>
      <xdr:col>10</xdr:col>
      <xdr:colOff>1431925</xdr:colOff>
      <xdr:row>58</xdr:row>
      <xdr:rowOff>523240</xdr:rowOff>
    </xdr:to>
    <xdr:pic>
      <xdr:nvPicPr>
        <xdr:cNvPr id="47" name="图片 46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8458200" y="27317700"/>
          <a:ext cx="1336675" cy="497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104775</xdr:colOff>
      <xdr:row>57</xdr:row>
      <xdr:rowOff>25400</xdr:rowOff>
    </xdr:from>
    <xdr:to>
      <xdr:col>10</xdr:col>
      <xdr:colOff>1428115</xdr:colOff>
      <xdr:row>57</xdr:row>
      <xdr:rowOff>517525</xdr:rowOff>
    </xdr:to>
    <xdr:pic>
      <xdr:nvPicPr>
        <xdr:cNvPr id="48" name="图片 47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467725" y="26758900"/>
          <a:ext cx="1323340" cy="492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142875</xdr:colOff>
      <xdr:row>64</xdr:row>
      <xdr:rowOff>38100</xdr:rowOff>
    </xdr:from>
    <xdr:to>
      <xdr:col>10</xdr:col>
      <xdr:colOff>1473835</xdr:colOff>
      <xdr:row>64</xdr:row>
      <xdr:rowOff>596900</xdr:rowOff>
    </xdr:to>
    <xdr:pic>
      <xdr:nvPicPr>
        <xdr:cNvPr id="49" name="图片 48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505825" y="31864300"/>
          <a:ext cx="1330960" cy="558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28575</xdr:colOff>
      <xdr:row>67</xdr:row>
      <xdr:rowOff>66675</xdr:rowOff>
    </xdr:from>
    <xdr:to>
      <xdr:col>10</xdr:col>
      <xdr:colOff>1623060</xdr:colOff>
      <xdr:row>67</xdr:row>
      <xdr:rowOff>534035</xdr:rowOff>
    </xdr:to>
    <xdr:pic>
      <xdr:nvPicPr>
        <xdr:cNvPr id="50" name="图片 49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8391525" y="34280475"/>
          <a:ext cx="1594485" cy="467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444500</xdr:colOff>
      <xdr:row>66</xdr:row>
      <xdr:rowOff>42545</xdr:rowOff>
    </xdr:from>
    <xdr:to>
      <xdr:col>10</xdr:col>
      <xdr:colOff>1108075</xdr:colOff>
      <xdr:row>66</xdr:row>
      <xdr:rowOff>612140</xdr:rowOff>
    </xdr:to>
    <xdr:pic>
      <xdr:nvPicPr>
        <xdr:cNvPr id="51" name="图片 50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8807450" y="33621345"/>
          <a:ext cx="663575" cy="569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38100</xdr:colOff>
      <xdr:row>4</xdr:row>
      <xdr:rowOff>37465</xdr:rowOff>
    </xdr:from>
    <xdr:to>
      <xdr:col>10</xdr:col>
      <xdr:colOff>1604645</xdr:colOff>
      <xdr:row>5</xdr:row>
      <xdr:rowOff>243840</xdr:rowOff>
    </xdr:to>
    <xdr:pic>
      <xdr:nvPicPr>
        <xdr:cNvPr id="52" name="图片 51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8401050" y="1104265"/>
          <a:ext cx="1566545" cy="587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59</xdr:row>
      <xdr:rowOff>234950</xdr:rowOff>
    </xdr:from>
    <xdr:to>
      <xdr:col>10</xdr:col>
      <xdr:colOff>1585595</xdr:colOff>
      <xdr:row>59</xdr:row>
      <xdr:rowOff>797560</xdr:rowOff>
    </xdr:to>
    <xdr:pic>
      <xdr:nvPicPr>
        <xdr:cNvPr id="46" name="图片 45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8410575" y="28086050"/>
          <a:ext cx="153797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200025</xdr:colOff>
      <xdr:row>48</xdr:row>
      <xdr:rowOff>69850</xdr:rowOff>
    </xdr:from>
    <xdr:to>
      <xdr:col>10</xdr:col>
      <xdr:colOff>1104900</xdr:colOff>
      <xdr:row>48</xdr:row>
      <xdr:rowOff>702945</xdr:rowOff>
    </xdr:to>
    <xdr:pic>
      <xdr:nvPicPr>
        <xdr:cNvPr id="53" name="图片 52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8562975" y="21570950"/>
          <a:ext cx="904875" cy="633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45</xdr:row>
      <xdr:rowOff>66675</xdr:rowOff>
    </xdr:from>
    <xdr:to>
      <xdr:col>10</xdr:col>
      <xdr:colOff>1590040</xdr:colOff>
      <xdr:row>45</xdr:row>
      <xdr:rowOff>419100</xdr:rowOff>
    </xdr:to>
    <xdr:pic>
      <xdr:nvPicPr>
        <xdr:cNvPr id="54" name="图片 53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8410575" y="20031075"/>
          <a:ext cx="154241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38100</xdr:colOff>
      <xdr:row>46</xdr:row>
      <xdr:rowOff>76200</xdr:rowOff>
    </xdr:from>
    <xdr:to>
      <xdr:col>10</xdr:col>
      <xdr:colOff>1597660</xdr:colOff>
      <xdr:row>46</xdr:row>
      <xdr:rowOff>427990</xdr:rowOff>
    </xdr:to>
    <xdr:pic>
      <xdr:nvPicPr>
        <xdr:cNvPr id="55" name="图片 54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8401050" y="20574000"/>
          <a:ext cx="155956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47625</xdr:colOff>
      <xdr:row>27</xdr:row>
      <xdr:rowOff>95885</xdr:rowOff>
    </xdr:from>
    <xdr:to>
      <xdr:col>10</xdr:col>
      <xdr:colOff>1609725</xdr:colOff>
      <xdr:row>27</xdr:row>
      <xdr:rowOff>479425</xdr:rowOff>
    </xdr:to>
    <xdr:pic>
      <xdr:nvPicPr>
        <xdr:cNvPr id="56" name="图片 55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8410575" y="11538585"/>
          <a:ext cx="1562100" cy="383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200025</xdr:colOff>
      <xdr:row>47</xdr:row>
      <xdr:rowOff>28575</xdr:rowOff>
    </xdr:from>
    <xdr:to>
      <xdr:col>10</xdr:col>
      <xdr:colOff>1350645</xdr:colOff>
      <xdr:row>47</xdr:row>
      <xdr:rowOff>441325</xdr:rowOff>
    </xdr:to>
    <xdr:pic>
      <xdr:nvPicPr>
        <xdr:cNvPr id="57" name="图片 56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8562975" y="21059775"/>
          <a:ext cx="1150620" cy="412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295275</xdr:colOff>
      <xdr:row>68</xdr:row>
      <xdr:rowOff>56515</xdr:rowOff>
    </xdr:from>
    <xdr:to>
      <xdr:col>10</xdr:col>
      <xdr:colOff>1292860</xdr:colOff>
      <xdr:row>68</xdr:row>
      <xdr:rowOff>714375</xdr:rowOff>
    </xdr:to>
    <xdr:pic>
      <xdr:nvPicPr>
        <xdr:cNvPr id="58" name="图片 57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8658225" y="34879915"/>
          <a:ext cx="997585" cy="657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295275</xdr:colOff>
      <xdr:row>69</xdr:row>
      <xdr:rowOff>57150</xdr:rowOff>
    </xdr:from>
    <xdr:to>
      <xdr:col>10</xdr:col>
      <xdr:colOff>1311910</xdr:colOff>
      <xdr:row>69</xdr:row>
      <xdr:rowOff>704850</xdr:rowOff>
    </xdr:to>
    <xdr:pic>
      <xdr:nvPicPr>
        <xdr:cNvPr id="59" name="图片 58"/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8658225" y="35655250"/>
          <a:ext cx="1016635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tabSelected="1" topLeftCell="A49" workbookViewId="0">
      <selection sqref="A1:K71"/>
    </sheetView>
  </sheetViews>
  <sheetFormatPr defaultColWidth="9" defaultRowHeight="13.5"/>
  <cols>
    <col min="1" max="1" width="4.875" customWidth="1"/>
    <col min="2" max="2" width="6" customWidth="1"/>
    <col min="3" max="3" width="14.375" customWidth="1"/>
    <col min="4" max="4" width="15.625" customWidth="1"/>
    <col min="5" max="5" width="9.5" customWidth="1"/>
    <col min="6" max="6" width="8.25" style="1" customWidth="1"/>
    <col min="7" max="7" width="6.875" customWidth="1"/>
    <col min="8" max="8" width="10.75" style="3" customWidth="1"/>
    <col min="9" max="9" width="10.75" style="4" customWidth="1"/>
    <col min="10" max="10" width="12" style="2" customWidth="1"/>
    <col min="11" max="11" width="21.5" customWidth="1"/>
  </cols>
  <sheetData>
    <row r="1" spans="1:13" ht="21" customHeight="1">
      <c r="A1" s="17" t="s">
        <v>0</v>
      </c>
      <c r="B1" s="17"/>
      <c r="C1" s="18"/>
      <c r="D1" s="17"/>
      <c r="E1" s="17"/>
      <c r="F1" s="17"/>
      <c r="G1" s="17"/>
      <c r="H1" s="19"/>
      <c r="I1" s="19"/>
      <c r="J1" s="17"/>
      <c r="K1" s="17"/>
    </row>
    <row r="2" spans="1:13" ht="21" customHeight="1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8" t="s">
        <v>6</v>
      </c>
      <c r="G2" s="5" t="s">
        <v>7</v>
      </c>
      <c r="H2" s="9" t="s">
        <v>8</v>
      </c>
      <c r="I2" s="9" t="s">
        <v>9</v>
      </c>
      <c r="J2" s="11" t="s">
        <v>10</v>
      </c>
      <c r="K2" s="6" t="s">
        <v>11</v>
      </c>
    </row>
    <row r="3" spans="1:13" ht="21" customHeight="1">
      <c r="A3" s="5">
        <v>1</v>
      </c>
      <c r="B3" s="24" t="s">
        <v>12</v>
      </c>
      <c r="C3" s="25" t="s">
        <v>13</v>
      </c>
      <c r="D3" s="5" t="s">
        <v>14</v>
      </c>
      <c r="E3" s="26" t="s">
        <v>15</v>
      </c>
      <c r="F3" s="8">
        <f>7.75*1.65</f>
        <v>12.7875</v>
      </c>
      <c r="G3" s="5" t="s">
        <v>16</v>
      </c>
      <c r="H3" s="9">
        <v>220</v>
      </c>
      <c r="I3" s="9">
        <f t="shared" ref="I3:I8" si="0">F3*H3</f>
        <v>2813.25</v>
      </c>
      <c r="J3" s="11" t="s">
        <v>17</v>
      </c>
      <c r="K3" s="24"/>
    </row>
    <row r="4" spans="1:13" ht="21" customHeight="1">
      <c r="A4" s="5">
        <v>2</v>
      </c>
      <c r="B4" s="24"/>
      <c r="C4" s="25"/>
      <c r="D4" s="5" t="s">
        <v>18</v>
      </c>
      <c r="E4" s="26"/>
      <c r="F4" s="8">
        <f>7.75*1.65</f>
        <v>12.7875</v>
      </c>
      <c r="G4" s="5" t="s">
        <v>16</v>
      </c>
      <c r="H4" s="8">
        <v>550</v>
      </c>
      <c r="I4" s="8">
        <f t="shared" si="0"/>
        <v>7033.125</v>
      </c>
      <c r="J4" s="6" t="s">
        <v>19</v>
      </c>
      <c r="K4" s="24"/>
    </row>
    <row r="5" spans="1:13" ht="30" customHeight="1">
      <c r="A5" s="5">
        <v>3</v>
      </c>
      <c r="B5" s="24"/>
      <c r="C5" s="25"/>
      <c r="D5" s="11" t="s">
        <v>20</v>
      </c>
      <c r="E5" s="26"/>
      <c r="F5" s="8">
        <f>103+79.5*5+15*5</f>
        <v>575.5</v>
      </c>
      <c r="G5" s="5" t="s">
        <v>21</v>
      </c>
      <c r="H5" s="8">
        <v>11.5</v>
      </c>
      <c r="I5" s="8">
        <f t="shared" si="0"/>
        <v>6618.25</v>
      </c>
      <c r="J5" s="27" t="s">
        <v>22</v>
      </c>
      <c r="K5" s="24"/>
    </row>
    <row r="6" spans="1:13" ht="21" customHeight="1">
      <c r="A6" s="5">
        <v>4</v>
      </c>
      <c r="B6" s="24"/>
      <c r="C6" s="25"/>
      <c r="D6" s="5" t="s">
        <v>23</v>
      </c>
      <c r="E6" s="26"/>
      <c r="F6" s="8">
        <f>F4</f>
        <v>12.7875</v>
      </c>
      <c r="G6" s="28" t="s">
        <v>16</v>
      </c>
      <c r="H6" s="8">
        <v>280</v>
      </c>
      <c r="I6" s="8">
        <f t="shared" si="0"/>
        <v>3580.5</v>
      </c>
      <c r="J6" s="27"/>
      <c r="K6" s="24"/>
    </row>
    <row r="7" spans="1:13" ht="21" customHeight="1">
      <c r="A7" s="5">
        <v>5</v>
      </c>
      <c r="B7" s="24"/>
      <c r="C7" s="25"/>
      <c r="D7" s="5" t="s">
        <v>24</v>
      </c>
      <c r="E7" s="26"/>
      <c r="F7" s="8">
        <f>7.75*2+1.65*2</f>
        <v>18.8</v>
      </c>
      <c r="G7" s="5" t="s">
        <v>25</v>
      </c>
      <c r="H7" s="8">
        <v>120</v>
      </c>
      <c r="I7" s="8">
        <f t="shared" si="0"/>
        <v>2256</v>
      </c>
      <c r="J7" s="6"/>
      <c r="K7" s="24"/>
    </row>
    <row r="8" spans="1:13" ht="21" customHeight="1">
      <c r="A8" s="5">
        <v>6</v>
      </c>
      <c r="B8" s="24"/>
      <c r="C8" s="25"/>
      <c r="D8" s="5" t="s">
        <v>26</v>
      </c>
      <c r="E8" s="26"/>
      <c r="F8" s="8">
        <f>5*2</f>
        <v>10</v>
      </c>
      <c r="G8" s="5" t="s">
        <v>27</v>
      </c>
      <c r="H8" s="8">
        <v>300</v>
      </c>
      <c r="I8" s="8">
        <f t="shared" si="0"/>
        <v>3000</v>
      </c>
      <c r="J8" s="6" t="s">
        <v>28</v>
      </c>
      <c r="K8" s="24"/>
    </row>
    <row r="9" spans="1:13" ht="21" customHeight="1">
      <c r="A9" s="5">
        <v>7</v>
      </c>
      <c r="B9" s="29" t="s">
        <v>29</v>
      </c>
      <c r="C9" s="30"/>
      <c r="D9" s="29"/>
      <c r="E9" s="13"/>
      <c r="F9" s="6"/>
      <c r="G9" s="6"/>
      <c r="H9" s="13"/>
      <c r="I9" s="13">
        <f>SUM(I3:I8)</f>
        <v>25301.125</v>
      </c>
      <c r="J9" s="31"/>
      <c r="K9" s="24"/>
    </row>
    <row r="10" spans="1:13" ht="21" customHeight="1">
      <c r="A10" s="32"/>
      <c r="B10" s="32"/>
      <c r="C10" s="32"/>
      <c r="D10" s="32"/>
      <c r="E10" s="32"/>
      <c r="F10" s="33"/>
      <c r="G10" s="32"/>
      <c r="H10" s="34"/>
      <c r="I10" s="35"/>
      <c r="J10" s="36"/>
      <c r="K10" s="32"/>
    </row>
    <row r="11" spans="1:13" ht="24" customHeight="1">
      <c r="A11" s="20" t="s">
        <v>30</v>
      </c>
      <c r="B11" s="20"/>
      <c r="C11" s="20"/>
      <c r="D11" s="20"/>
      <c r="E11" s="20"/>
      <c r="F11" s="20"/>
      <c r="G11" s="20"/>
      <c r="H11" s="21"/>
      <c r="I11" s="21"/>
      <c r="J11" s="20"/>
      <c r="K11" s="20"/>
    </row>
    <row r="12" spans="1:13" ht="21" customHeight="1">
      <c r="A12" s="22" t="s">
        <v>31</v>
      </c>
      <c r="B12" s="22"/>
      <c r="C12" s="22"/>
      <c r="D12" s="22"/>
      <c r="E12" s="22"/>
      <c r="F12" s="22"/>
      <c r="G12" s="22"/>
      <c r="H12" s="23"/>
      <c r="I12" s="23"/>
      <c r="J12" s="22"/>
      <c r="K12" s="22"/>
    </row>
    <row r="13" spans="1:13" ht="33.950000000000003" customHeight="1">
      <c r="A13" s="10" t="s">
        <v>1</v>
      </c>
      <c r="B13" s="10" t="s">
        <v>2</v>
      </c>
      <c r="C13" s="10" t="s">
        <v>3</v>
      </c>
      <c r="D13" s="10" t="s">
        <v>4</v>
      </c>
      <c r="E13" s="10" t="s">
        <v>5</v>
      </c>
      <c r="F13" s="11" t="s">
        <v>6</v>
      </c>
      <c r="G13" s="7" t="s">
        <v>7</v>
      </c>
      <c r="H13" s="12" t="s">
        <v>32</v>
      </c>
      <c r="I13" s="12" t="s">
        <v>33</v>
      </c>
      <c r="J13" s="14" t="s">
        <v>10</v>
      </c>
      <c r="K13" s="15" t="s">
        <v>34</v>
      </c>
    </row>
    <row r="14" spans="1:13" s="1" customFormat="1" ht="45" customHeight="1">
      <c r="A14" s="11">
        <v>1</v>
      </c>
      <c r="B14" s="11" t="s">
        <v>35</v>
      </c>
      <c r="C14" s="11" t="s">
        <v>36</v>
      </c>
      <c r="D14" s="11" t="s">
        <v>37</v>
      </c>
      <c r="E14" s="5" t="s">
        <v>38</v>
      </c>
      <c r="F14" s="5">
        <v>1</v>
      </c>
      <c r="G14" s="6" t="s">
        <v>39</v>
      </c>
      <c r="H14" s="9">
        <v>110</v>
      </c>
      <c r="I14" s="37">
        <f t="shared" ref="I14:I28" si="1">H14*F14</f>
        <v>110</v>
      </c>
      <c r="J14" s="14"/>
      <c r="K14" s="38"/>
      <c r="M14"/>
    </row>
    <row r="15" spans="1:13" s="1" customFormat="1" ht="45" customHeight="1">
      <c r="A15" s="11">
        <v>2</v>
      </c>
      <c r="B15" s="11" t="s">
        <v>40</v>
      </c>
      <c r="C15" s="11" t="s">
        <v>41</v>
      </c>
      <c r="D15" s="11" t="s">
        <v>37</v>
      </c>
      <c r="E15" s="5" t="s">
        <v>38</v>
      </c>
      <c r="F15" s="5">
        <v>1</v>
      </c>
      <c r="G15" s="6" t="s">
        <v>39</v>
      </c>
      <c r="H15" s="9">
        <v>110</v>
      </c>
      <c r="I15" s="37">
        <f t="shared" si="1"/>
        <v>110</v>
      </c>
      <c r="J15" s="14"/>
      <c r="K15" s="38"/>
    </row>
    <row r="16" spans="1:13" s="1" customFormat="1" ht="45" customHeight="1">
      <c r="A16" s="11">
        <v>3</v>
      </c>
      <c r="B16" s="11" t="s">
        <v>42</v>
      </c>
      <c r="C16" s="11" t="s">
        <v>43</v>
      </c>
      <c r="D16" s="11" t="s">
        <v>37</v>
      </c>
      <c r="E16" s="5" t="s">
        <v>38</v>
      </c>
      <c r="F16" s="5">
        <v>1</v>
      </c>
      <c r="G16" s="6" t="s">
        <v>39</v>
      </c>
      <c r="H16" s="9">
        <v>110</v>
      </c>
      <c r="I16" s="37">
        <f t="shared" si="1"/>
        <v>110</v>
      </c>
      <c r="J16" s="14"/>
      <c r="K16" s="38"/>
    </row>
    <row r="17" spans="1:11" s="1" customFormat="1" ht="45" customHeight="1">
      <c r="A17" s="11">
        <v>4</v>
      </c>
      <c r="B17" s="11" t="s">
        <v>42</v>
      </c>
      <c r="C17" s="11" t="s">
        <v>44</v>
      </c>
      <c r="D17" s="11" t="s">
        <v>37</v>
      </c>
      <c r="E17" s="5" t="s">
        <v>38</v>
      </c>
      <c r="F17" s="5">
        <v>1</v>
      </c>
      <c r="G17" s="6" t="s">
        <v>39</v>
      </c>
      <c r="H17" s="9">
        <v>110</v>
      </c>
      <c r="I17" s="37">
        <f t="shared" si="1"/>
        <v>110</v>
      </c>
      <c r="J17" s="14"/>
      <c r="K17" s="38"/>
    </row>
    <row r="18" spans="1:11" s="1" customFormat="1" ht="45" customHeight="1">
      <c r="A18" s="11">
        <v>5</v>
      </c>
      <c r="B18" s="11" t="s">
        <v>42</v>
      </c>
      <c r="C18" s="11" t="s">
        <v>45</v>
      </c>
      <c r="D18" s="11" t="s">
        <v>37</v>
      </c>
      <c r="E18" s="5" t="s">
        <v>38</v>
      </c>
      <c r="F18" s="5">
        <v>1</v>
      </c>
      <c r="G18" s="6" t="s">
        <v>39</v>
      </c>
      <c r="H18" s="9">
        <v>110</v>
      </c>
      <c r="I18" s="37">
        <f t="shared" si="1"/>
        <v>110</v>
      </c>
      <c r="J18" s="14"/>
      <c r="K18" s="38"/>
    </row>
    <row r="19" spans="1:11" s="1" customFormat="1" ht="42" customHeight="1">
      <c r="A19" s="11">
        <v>6</v>
      </c>
      <c r="B19" s="11" t="s">
        <v>46</v>
      </c>
      <c r="C19" s="11" t="s">
        <v>47</v>
      </c>
      <c r="D19" s="11" t="s">
        <v>48</v>
      </c>
      <c r="E19" s="5" t="s">
        <v>49</v>
      </c>
      <c r="F19" s="11">
        <v>1</v>
      </c>
      <c r="G19" s="6" t="s">
        <v>39</v>
      </c>
      <c r="H19" s="9">
        <f>0.495*0.121*450</f>
        <v>26.952750000000002</v>
      </c>
      <c r="I19" s="37">
        <f t="shared" si="1"/>
        <v>26.952750000000002</v>
      </c>
      <c r="J19" s="14"/>
      <c r="K19" s="38"/>
    </row>
    <row r="20" spans="1:11" s="1" customFormat="1" ht="42" customHeight="1">
      <c r="A20" s="11">
        <v>7</v>
      </c>
      <c r="B20" s="11" t="s">
        <v>46</v>
      </c>
      <c r="C20" s="11" t="s">
        <v>50</v>
      </c>
      <c r="D20" s="11" t="s">
        <v>48</v>
      </c>
      <c r="E20" s="5" t="s">
        <v>49</v>
      </c>
      <c r="F20" s="11">
        <v>1</v>
      </c>
      <c r="G20" s="6" t="s">
        <v>39</v>
      </c>
      <c r="H20" s="9">
        <f t="shared" ref="H20:H28" si="2">0.495*0.121*450</f>
        <v>26.952750000000002</v>
      </c>
      <c r="I20" s="37">
        <f t="shared" si="1"/>
        <v>26.952750000000002</v>
      </c>
      <c r="J20" s="14"/>
      <c r="K20" s="38"/>
    </row>
    <row r="21" spans="1:11" s="1" customFormat="1" ht="42" customHeight="1">
      <c r="A21" s="11">
        <v>8</v>
      </c>
      <c r="B21" s="11" t="s">
        <v>46</v>
      </c>
      <c r="C21" s="11" t="s">
        <v>51</v>
      </c>
      <c r="D21" s="11" t="s">
        <v>48</v>
      </c>
      <c r="E21" s="5" t="s">
        <v>49</v>
      </c>
      <c r="F21" s="11">
        <v>3</v>
      </c>
      <c r="G21" s="6" t="s">
        <v>39</v>
      </c>
      <c r="H21" s="9">
        <f t="shared" si="2"/>
        <v>26.952750000000002</v>
      </c>
      <c r="I21" s="37">
        <f t="shared" si="1"/>
        <v>80.858249999999998</v>
      </c>
      <c r="J21" s="14"/>
      <c r="K21" s="38"/>
    </row>
    <row r="22" spans="1:11" s="1" customFormat="1" ht="42" customHeight="1">
      <c r="A22" s="11">
        <v>9</v>
      </c>
      <c r="B22" s="11" t="s">
        <v>46</v>
      </c>
      <c r="C22" s="11" t="s">
        <v>52</v>
      </c>
      <c r="D22" s="11" t="s">
        <v>48</v>
      </c>
      <c r="E22" s="5" t="s">
        <v>49</v>
      </c>
      <c r="F22" s="11">
        <v>2</v>
      </c>
      <c r="G22" s="6" t="s">
        <v>39</v>
      </c>
      <c r="H22" s="9">
        <f t="shared" si="2"/>
        <v>26.952750000000002</v>
      </c>
      <c r="I22" s="37">
        <f t="shared" si="1"/>
        <v>53.905500000000004</v>
      </c>
      <c r="J22" s="14"/>
      <c r="K22" s="38"/>
    </row>
    <row r="23" spans="1:11" s="1" customFormat="1" ht="42" customHeight="1">
      <c r="A23" s="11">
        <v>10</v>
      </c>
      <c r="B23" s="11" t="s">
        <v>46</v>
      </c>
      <c r="C23" s="11" t="s">
        <v>53</v>
      </c>
      <c r="D23" s="11" t="s">
        <v>48</v>
      </c>
      <c r="E23" s="5" t="s">
        <v>49</v>
      </c>
      <c r="F23" s="11">
        <v>1</v>
      </c>
      <c r="G23" s="6" t="s">
        <v>39</v>
      </c>
      <c r="H23" s="9">
        <f t="shared" si="2"/>
        <v>26.952750000000002</v>
      </c>
      <c r="I23" s="37">
        <f t="shared" si="1"/>
        <v>26.952750000000002</v>
      </c>
      <c r="J23" s="14"/>
      <c r="K23" s="38"/>
    </row>
    <row r="24" spans="1:11" s="1" customFormat="1" ht="42" customHeight="1">
      <c r="A24" s="11">
        <v>11</v>
      </c>
      <c r="B24" s="11" t="s">
        <v>46</v>
      </c>
      <c r="C24" s="11" t="s">
        <v>54</v>
      </c>
      <c r="D24" s="11" t="s">
        <v>48</v>
      </c>
      <c r="E24" s="5" t="s">
        <v>49</v>
      </c>
      <c r="F24" s="11">
        <v>1</v>
      </c>
      <c r="G24" s="6" t="s">
        <v>39</v>
      </c>
      <c r="H24" s="9">
        <f t="shared" si="2"/>
        <v>26.952750000000002</v>
      </c>
      <c r="I24" s="37">
        <f t="shared" si="1"/>
        <v>26.952750000000002</v>
      </c>
      <c r="J24" s="14"/>
      <c r="K24" s="38"/>
    </row>
    <row r="25" spans="1:11" s="1" customFormat="1" ht="42" customHeight="1">
      <c r="A25" s="11">
        <v>12</v>
      </c>
      <c r="B25" s="11" t="s">
        <v>46</v>
      </c>
      <c r="C25" s="11" t="s">
        <v>55</v>
      </c>
      <c r="D25" s="11" t="s">
        <v>48</v>
      </c>
      <c r="E25" s="5" t="s">
        <v>49</v>
      </c>
      <c r="F25" s="11">
        <v>2</v>
      </c>
      <c r="G25" s="6" t="s">
        <v>39</v>
      </c>
      <c r="H25" s="9">
        <f t="shared" si="2"/>
        <v>26.952750000000002</v>
      </c>
      <c r="I25" s="37">
        <f t="shared" si="1"/>
        <v>53.905500000000004</v>
      </c>
      <c r="J25" s="14"/>
      <c r="K25" s="38"/>
    </row>
    <row r="26" spans="1:11" s="1" customFormat="1" ht="42" customHeight="1">
      <c r="A26" s="11">
        <v>13</v>
      </c>
      <c r="B26" s="11" t="s">
        <v>56</v>
      </c>
      <c r="C26" s="11" t="s">
        <v>51</v>
      </c>
      <c r="D26" s="11" t="s">
        <v>48</v>
      </c>
      <c r="E26" s="5" t="s">
        <v>49</v>
      </c>
      <c r="F26" s="11">
        <v>2</v>
      </c>
      <c r="G26" s="6" t="s">
        <v>39</v>
      </c>
      <c r="H26" s="9">
        <f t="shared" si="2"/>
        <v>26.952750000000002</v>
      </c>
      <c r="I26" s="37">
        <f t="shared" si="1"/>
        <v>53.905500000000004</v>
      </c>
      <c r="J26" s="14"/>
      <c r="K26" s="38"/>
    </row>
    <row r="27" spans="1:11" s="1" customFormat="1" ht="42" customHeight="1">
      <c r="A27" s="11">
        <v>14</v>
      </c>
      <c r="B27" s="11" t="s">
        <v>56</v>
      </c>
      <c r="C27" s="11" t="s">
        <v>57</v>
      </c>
      <c r="D27" s="11" t="s">
        <v>48</v>
      </c>
      <c r="E27" s="5" t="s">
        <v>49</v>
      </c>
      <c r="F27" s="11">
        <v>2</v>
      </c>
      <c r="G27" s="6" t="s">
        <v>39</v>
      </c>
      <c r="H27" s="9">
        <f t="shared" si="2"/>
        <v>26.952750000000002</v>
      </c>
      <c r="I27" s="37">
        <f t="shared" si="1"/>
        <v>53.905500000000004</v>
      </c>
      <c r="J27" s="14"/>
      <c r="K27" s="38"/>
    </row>
    <row r="28" spans="1:11" s="1" customFormat="1" ht="42" customHeight="1">
      <c r="A28" s="11">
        <v>15</v>
      </c>
      <c r="B28" s="11" t="s">
        <v>46</v>
      </c>
      <c r="C28" s="11" t="s">
        <v>58</v>
      </c>
      <c r="D28" s="11" t="s">
        <v>48</v>
      </c>
      <c r="E28" s="5" t="s">
        <v>49</v>
      </c>
      <c r="F28" s="11">
        <v>1</v>
      </c>
      <c r="G28" s="6" t="s">
        <v>39</v>
      </c>
      <c r="H28" s="9">
        <f t="shared" si="2"/>
        <v>26.952750000000002</v>
      </c>
      <c r="I28" s="37">
        <f t="shared" si="1"/>
        <v>26.952750000000002</v>
      </c>
      <c r="J28" s="14"/>
      <c r="K28" s="38"/>
    </row>
    <row r="29" spans="1:11" s="1" customFormat="1" ht="36.950000000000003" customHeight="1">
      <c r="A29" s="11">
        <v>16</v>
      </c>
      <c r="B29" s="11" t="s">
        <v>59</v>
      </c>
      <c r="C29" s="11" t="s">
        <v>60</v>
      </c>
      <c r="D29" s="11" t="s">
        <v>61</v>
      </c>
      <c r="E29" s="5" t="s">
        <v>62</v>
      </c>
      <c r="F29" s="11">
        <v>4</v>
      </c>
      <c r="G29" s="6" t="s">
        <v>39</v>
      </c>
      <c r="H29" s="9">
        <f>0.8*0.181*100</f>
        <v>14.48</v>
      </c>
      <c r="I29" s="37">
        <f t="shared" ref="I29:I51" si="3">H29*F29</f>
        <v>57.92</v>
      </c>
      <c r="J29" s="14"/>
      <c r="K29" s="38"/>
    </row>
    <row r="30" spans="1:11" s="1" customFormat="1" ht="36.950000000000003" customHeight="1">
      <c r="A30" s="11">
        <v>17</v>
      </c>
      <c r="B30" s="11" t="s">
        <v>59</v>
      </c>
      <c r="C30" s="11" t="s">
        <v>58</v>
      </c>
      <c r="D30" s="11" t="s">
        <v>61</v>
      </c>
      <c r="E30" s="5" t="s">
        <v>62</v>
      </c>
      <c r="F30" s="11">
        <v>2</v>
      </c>
      <c r="G30" s="6" t="s">
        <v>39</v>
      </c>
      <c r="H30" s="9">
        <f t="shared" ref="H30:H38" si="4">0.8*0.181*100</f>
        <v>14.48</v>
      </c>
      <c r="I30" s="37">
        <f t="shared" si="3"/>
        <v>28.96</v>
      </c>
      <c r="J30" s="14"/>
      <c r="K30" s="38"/>
    </row>
    <row r="31" spans="1:11" s="1" customFormat="1" ht="36.950000000000003" customHeight="1">
      <c r="A31" s="11">
        <v>18</v>
      </c>
      <c r="B31" s="11" t="s">
        <v>63</v>
      </c>
      <c r="C31" s="11" t="s">
        <v>64</v>
      </c>
      <c r="D31" s="11" t="s">
        <v>61</v>
      </c>
      <c r="E31" s="5" t="s">
        <v>62</v>
      </c>
      <c r="F31" s="11">
        <v>2</v>
      </c>
      <c r="G31" s="6" t="s">
        <v>39</v>
      </c>
      <c r="H31" s="9">
        <f t="shared" si="4"/>
        <v>14.48</v>
      </c>
      <c r="I31" s="37">
        <f t="shared" si="3"/>
        <v>28.96</v>
      </c>
      <c r="J31" s="14"/>
      <c r="K31" s="38"/>
    </row>
    <row r="32" spans="1:11" s="1" customFormat="1" ht="36.950000000000003" customHeight="1">
      <c r="A32" s="11">
        <v>19</v>
      </c>
      <c r="B32" s="11" t="s">
        <v>63</v>
      </c>
      <c r="C32" s="11" t="s">
        <v>64</v>
      </c>
      <c r="D32" s="11" t="s">
        <v>61</v>
      </c>
      <c r="E32" s="5" t="s">
        <v>65</v>
      </c>
      <c r="F32" s="11">
        <v>2</v>
      </c>
      <c r="G32" s="6" t="s">
        <v>39</v>
      </c>
      <c r="H32" s="9">
        <f>0.5*0.181*100</f>
        <v>9.0500000000000007</v>
      </c>
      <c r="I32" s="37">
        <f t="shared" si="3"/>
        <v>18.100000000000001</v>
      </c>
      <c r="J32" s="14"/>
      <c r="K32" s="38"/>
    </row>
    <row r="33" spans="1:11" s="1" customFormat="1" ht="36.950000000000003" customHeight="1">
      <c r="A33" s="11">
        <v>20</v>
      </c>
      <c r="B33" s="11" t="s">
        <v>63</v>
      </c>
      <c r="C33" s="11" t="s">
        <v>66</v>
      </c>
      <c r="D33" s="11" t="s">
        <v>61</v>
      </c>
      <c r="E33" s="5" t="s">
        <v>62</v>
      </c>
      <c r="F33" s="11">
        <v>2</v>
      </c>
      <c r="G33" s="6" t="s">
        <v>39</v>
      </c>
      <c r="H33" s="9">
        <f t="shared" si="4"/>
        <v>14.48</v>
      </c>
      <c r="I33" s="37">
        <f t="shared" si="3"/>
        <v>28.96</v>
      </c>
      <c r="J33" s="14"/>
      <c r="K33" s="38"/>
    </row>
    <row r="34" spans="1:11" s="1" customFormat="1" ht="36.950000000000003" customHeight="1">
      <c r="A34" s="11">
        <v>21</v>
      </c>
      <c r="B34" s="11" t="s">
        <v>63</v>
      </c>
      <c r="C34" s="11" t="s">
        <v>66</v>
      </c>
      <c r="D34" s="11" t="s">
        <v>61</v>
      </c>
      <c r="E34" s="5" t="s">
        <v>65</v>
      </c>
      <c r="F34" s="11">
        <v>1</v>
      </c>
      <c r="G34" s="6" t="s">
        <v>39</v>
      </c>
      <c r="H34" s="9">
        <f>0.5*0.181*100</f>
        <v>9.0500000000000007</v>
      </c>
      <c r="I34" s="37">
        <f t="shared" si="3"/>
        <v>9.0500000000000007</v>
      </c>
      <c r="J34" s="14"/>
      <c r="K34" s="38"/>
    </row>
    <row r="35" spans="1:11" s="1" customFormat="1" ht="36.950000000000003" customHeight="1">
      <c r="A35" s="11">
        <v>22</v>
      </c>
      <c r="B35" s="11" t="s">
        <v>63</v>
      </c>
      <c r="C35" s="11" t="s">
        <v>67</v>
      </c>
      <c r="D35" s="11" t="s">
        <v>61</v>
      </c>
      <c r="E35" s="5" t="s">
        <v>62</v>
      </c>
      <c r="F35" s="11">
        <v>2</v>
      </c>
      <c r="G35" s="6" t="s">
        <v>39</v>
      </c>
      <c r="H35" s="9">
        <f t="shared" si="4"/>
        <v>14.48</v>
      </c>
      <c r="I35" s="37">
        <f t="shared" si="3"/>
        <v>28.96</v>
      </c>
      <c r="J35" s="14"/>
      <c r="K35" s="38"/>
    </row>
    <row r="36" spans="1:11" s="1" customFormat="1" ht="36.950000000000003" customHeight="1">
      <c r="A36" s="11">
        <v>23</v>
      </c>
      <c r="B36" s="11" t="s">
        <v>63</v>
      </c>
      <c r="C36" s="11" t="s">
        <v>58</v>
      </c>
      <c r="D36" s="11" t="s">
        <v>61</v>
      </c>
      <c r="E36" s="5" t="s">
        <v>62</v>
      </c>
      <c r="F36" s="11">
        <v>2</v>
      </c>
      <c r="G36" s="6" t="s">
        <v>39</v>
      </c>
      <c r="H36" s="9">
        <f t="shared" si="4"/>
        <v>14.48</v>
      </c>
      <c r="I36" s="37">
        <f t="shared" si="3"/>
        <v>28.96</v>
      </c>
      <c r="J36" s="14"/>
      <c r="K36" s="38"/>
    </row>
    <row r="37" spans="1:11" s="1" customFormat="1" ht="36.950000000000003" customHeight="1">
      <c r="A37" s="11">
        <v>24</v>
      </c>
      <c r="B37" s="11" t="s">
        <v>63</v>
      </c>
      <c r="C37" s="11" t="s">
        <v>68</v>
      </c>
      <c r="D37" s="11" t="s">
        <v>61</v>
      </c>
      <c r="E37" s="5" t="s">
        <v>62</v>
      </c>
      <c r="F37" s="11">
        <v>2</v>
      </c>
      <c r="G37" s="6" t="s">
        <v>39</v>
      </c>
      <c r="H37" s="9">
        <f t="shared" si="4"/>
        <v>14.48</v>
      </c>
      <c r="I37" s="37">
        <f t="shared" si="3"/>
        <v>28.96</v>
      </c>
      <c r="J37" s="14"/>
      <c r="K37" s="38"/>
    </row>
    <row r="38" spans="1:11" s="1" customFormat="1" ht="36.950000000000003" customHeight="1">
      <c r="A38" s="11">
        <v>25</v>
      </c>
      <c r="B38" s="11" t="s">
        <v>69</v>
      </c>
      <c r="C38" s="11" t="s">
        <v>52</v>
      </c>
      <c r="D38" s="11" t="s">
        <v>61</v>
      </c>
      <c r="E38" s="5" t="s">
        <v>62</v>
      </c>
      <c r="F38" s="11">
        <v>1</v>
      </c>
      <c r="G38" s="6" t="s">
        <v>39</v>
      </c>
      <c r="H38" s="9">
        <f t="shared" si="4"/>
        <v>14.48</v>
      </c>
      <c r="I38" s="37">
        <f t="shared" si="3"/>
        <v>14.48</v>
      </c>
      <c r="J38" s="14"/>
      <c r="K38" s="38"/>
    </row>
    <row r="39" spans="1:11" s="1" customFormat="1" ht="36.950000000000003" customHeight="1">
      <c r="A39" s="11">
        <v>26</v>
      </c>
      <c r="B39" s="11" t="s">
        <v>69</v>
      </c>
      <c r="C39" s="11" t="s">
        <v>52</v>
      </c>
      <c r="D39" s="11" t="s">
        <v>61</v>
      </c>
      <c r="E39" s="5" t="s">
        <v>65</v>
      </c>
      <c r="F39" s="11">
        <v>2</v>
      </c>
      <c r="G39" s="6" t="s">
        <v>39</v>
      </c>
      <c r="H39" s="9">
        <f>0.5*0.181*100</f>
        <v>9.0500000000000007</v>
      </c>
      <c r="I39" s="37">
        <f t="shared" si="3"/>
        <v>18.100000000000001</v>
      </c>
      <c r="J39" s="14"/>
      <c r="K39" s="38"/>
    </row>
    <row r="40" spans="1:11" s="1" customFormat="1" ht="36.950000000000003" customHeight="1">
      <c r="A40" s="11">
        <v>27</v>
      </c>
      <c r="B40" s="11" t="s">
        <v>69</v>
      </c>
      <c r="C40" s="39" t="s">
        <v>70</v>
      </c>
      <c r="D40" s="11" t="s">
        <v>61</v>
      </c>
      <c r="E40" s="5" t="s">
        <v>65</v>
      </c>
      <c r="F40" s="11">
        <v>2</v>
      </c>
      <c r="G40" s="6" t="s">
        <v>39</v>
      </c>
      <c r="H40" s="9">
        <f>0.5*0.181*100</f>
        <v>9.0500000000000007</v>
      </c>
      <c r="I40" s="37">
        <f t="shared" si="3"/>
        <v>18.100000000000001</v>
      </c>
      <c r="J40" s="14"/>
      <c r="K40" s="38"/>
    </row>
    <row r="41" spans="1:11" s="1" customFormat="1" ht="36.950000000000003" customHeight="1">
      <c r="A41" s="11">
        <v>28</v>
      </c>
      <c r="B41" s="11" t="s">
        <v>69</v>
      </c>
      <c r="C41" s="11" t="s">
        <v>71</v>
      </c>
      <c r="D41" s="11" t="s">
        <v>61</v>
      </c>
      <c r="E41" s="5" t="s">
        <v>62</v>
      </c>
      <c r="F41" s="11">
        <v>2</v>
      </c>
      <c r="G41" s="6" t="s">
        <v>39</v>
      </c>
      <c r="H41" s="9">
        <f>0.8*0.181*100</f>
        <v>14.48</v>
      </c>
      <c r="I41" s="37">
        <f t="shared" si="3"/>
        <v>28.96</v>
      </c>
      <c r="J41" s="14"/>
      <c r="K41" s="38"/>
    </row>
    <row r="42" spans="1:11" s="1" customFormat="1" ht="36.950000000000003" customHeight="1">
      <c r="A42" s="11">
        <v>29</v>
      </c>
      <c r="B42" s="11" t="s">
        <v>69</v>
      </c>
      <c r="C42" s="11" t="s">
        <v>72</v>
      </c>
      <c r="D42" s="11" t="s">
        <v>61</v>
      </c>
      <c r="E42" s="5" t="s">
        <v>62</v>
      </c>
      <c r="F42" s="11">
        <v>1</v>
      </c>
      <c r="G42" s="6" t="s">
        <v>39</v>
      </c>
      <c r="H42" s="9">
        <f>0.8*0.181*100</f>
        <v>14.48</v>
      </c>
      <c r="I42" s="37">
        <f t="shared" si="3"/>
        <v>14.48</v>
      </c>
      <c r="J42" s="14"/>
      <c r="K42" s="38"/>
    </row>
    <row r="43" spans="1:11" s="1" customFormat="1" ht="36.950000000000003" customHeight="1">
      <c r="A43" s="11">
        <v>30</v>
      </c>
      <c r="B43" s="11" t="s">
        <v>69</v>
      </c>
      <c r="C43" s="11" t="s">
        <v>73</v>
      </c>
      <c r="D43" s="11" t="s">
        <v>61</v>
      </c>
      <c r="E43" s="5" t="s">
        <v>62</v>
      </c>
      <c r="F43" s="11">
        <v>1</v>
      </c>
      <c r="G43" s="6" t="s">
        <v>39</v>
      </c>
      <c r="H43" s="9">
        <f>0.8*0.181*100</f>
        <v>14.48</v>
      </c>
      <c r="I43" s="37">
        <f t="shared" si="3"/>
        <v>14.48</v>
      </c>
      <c r="J43" s="14"/>
      <c r="K43" s="38"/>
    </row>
    <row r="44" spans="1:11" s="1" customFormat="1" ht="36.950000000000003" customHeight="1">
      <c r="A44" s="11">
        <v>31</v>
      </c>
      <c r="B44" s="11" t="s">
        <v>63</v>
      </c>
      <c r="C44" s="11" t="s">
        <v>74</v>
      </c>
      <c r="D44" s="11" t="s">
        <v>61</v>
      </c>
      <c r="E44" s="5" t="s">
        <v>65</v>
      </c>
      <c r="F44" s="11">
        <v>2</v>
      </c>
      <c r="G44" s="6" t="s">
        <v>39</v>
      </c>
      <c r="H44" s="9">
        <f>0.5*0.181*100</f>
        <v>9.0500000000000007</v>
      </c>
      <c r="I44" s="37">
        <f t="shared" si="3"/>
        <v>18.100000000000001</v>
      </c>
      <c r="J44" s="14"/>
      <c r="K44" s="38"/>
    </row>
    <row r="45" spans="1:11" s="1" customFormat="1" ht="36.950000000000003" customHeight="1">
      <c r="A45" s="11">
        <v>32</v>
      </c>
      <c r="B45" s="11" t="s">
        <v>63</v>
      </c>
      <c r="C45" s="11" t="s">
        <v>75</v>
      </c>
      <c r="D45" s="11" t="s">
        <v>61</v>
      </c>
      <c r="E45" s="5" t="s">
        <v>62</v>
      </c>
      <c r="F45" s="11">
        <v>4</v>
      </c>
      <c r="G45" s="6" t="s">
        <v>39</v>
      </c>
      <c r="H45" s="9">
        <f>0.8*0.181*100</f>
        <v>14.48</v>
      </c>
      <c r="I45" s="37">
        <f t="shared" si="3"/>
        <v>57.92</v>
      </c>
      <c r="J45" s="14"/>
      <c r="K45" s="38"/>
    </row>
    <row r="46" spans="1:11" s="1" customFormat="1" ht="42" customHeight="1">
      <c r="A46" s="11">
        <v>33</v>
      </c>
      <c r="B46" s="11" t="s">
        <v>63</v>
      </c>
      <c r="C46" s="11" t="s">
        <v>76</v>
      </c>
      <c r="D46" s="11" t="s">
        <v>61</v>
      </c>
      <c r="E46" s="5" t="s">
        <v>62</v>
      </c>
      <c r="F46" s="11">
        <v>1</v>
      </c>
      <c r="G46" s="6" t="s">
        <v>39</v>
      </c>
      <c r="H46" s="9">
        <f>0.8*0.181*100</f>
        <v>14.48</v>
      </c>
      <c r="I46" s="37">
        <f t="shared" si="3"/>
        <v>14.48</v>
      </c>
      <c r="J46" s="14"/>
      <c r="K46" s="38"/>
    </row>
    <row r="47" spans="1:11" s="1" customFormat="1" ht="42" customHeight="1">
      <c r="A47" s="11">
        <v>34</v>
      </c>
      <c r="B47" s="11" t="s">
        <v>63</v>
      </c>
      <c r="C47" s="11" t="s">
        <v>77</v>
      </c>
      <c r="D47" s="11" t="s">
        <v>61</v>
      </c>
      <c r="E47" s="5" t="s">
        <v>62</v>
      </c>
      <c r="F47" s="11">
        <v>2</v>
      </c>
      <c r="G47" s="6" t="s">
        <v>39</v>
      </c>
      <c r="H47" s="9">
        <f>0.8*0.181*100</f>
        <v>14.48</v>
      </c>
      <c r="I47" s="37">
        <f t="shared" si="3"/>
        <v>28.96</v>
      </c>
      <c r="J47" s="14"/>
      <c r="K47" s="38"/>
    </row>
    <row r="48" spans="1:11" s="1" customFormat="1" ht="36.950000000000003" customHeight="1">
      <c r="A48" s="11">
        <v>35</v>
      </c>
      <c r="B48" s="11" t="s">
        <v>63</v>
      </c>
      <c r="C48" s="11" t="s">
        <v>78</v>
      </c>
      <c r="D48" s="11" t="s">
        <v>61</v>
      </c>
      <c r="E48" s="5" t="s">
        <v>65</v>
      </c>
      <c r="F48" s="11">
        <v>1</v>
      </c>
      <c r="G48" s="6" t="s">
        <v>39</v>
      </c>
      <c r="H48" s="9">
        <f>0.5*0.181*100</f>
        <v>9.0500000000000007</v>
      </c>
      <c r="I48" s="37">
        <f t="shared" si="3"/>
        <v>9.0500000000000007</v>
      </c>
      <c r="J48" s="14"/>
      <c r="K48" s="38"/>
    </row>
    <row r="49" spans="1:11" s="1" customFormat="1" ht="60" customHeight="1">
      <c r="A49" s="11">
        <v>36</v>
      </c>
      <c r="B49" s="11" t="s">
        <v>63</v>
      </c>
      <c r="C49" s="11" t="s">
        <v>66</v>
      </c>
      <c r="D49" s="11" t="s">
        <v>79</v>
      </c>
      <c r="E49" s="5" t="s">
        <v>80</v>
      </c>
      <c r="F49" s="11">
        <v>1</v>
      </c>
      <c r="G49" s="6" t="s">
        <v>39</v>
      </c>
      <c r="H49" s="9">
        <f>0.4*0.28*120</f>
        <v>13.44</v>
      </c>
      <c r="I49" s="37">
        <f t="shared" si="3"/>
        <v>13.44</v>
      </c>
      <c r="J49" s="14"/>
      <c r="K49" s="38"/>
    </row>
    <row r="50" spans="1:11" s="1" customFormat="1" ht="44.1" customHeight="1">
      <c r="A50" s="11">
        <v>37</v>
      </c>
      <c r="B50" s="10" t="s">
        <v>81</v>
      </c>
      <c r="C50" s="15" t="s">
        <v>82</v>
      </c>
      <c r="D50" s="15" t="s">
        <v>83</v>
      </c>
      <c r="E50" s="10" t="s">
        <v>84</v>
      </c>
      <c r="F50" s="11">
        <v>1</v>
      </c>
      <c r="G50" s="6" t="s">
        <v>39</v>
      </c>
      <c r="H50" s="12">
        <v>5</v>
      </c>
      <c r="I50" s="37">
        <f t="shared" si="3"/>
        <v>5</v>
      </c>
      <c r="J50" s="14"/>
      <c r="K50" s="40"/>
    </row>
    <row r="51" spans="1:11" ht="44.1" customHeight="1">
      <c r="A51" s="11">
        <v>38</v>
      </c>
      <c r="B51" s="10" t="s">
        <v>81</v>
      </c>
      <c r="C51" s="15" t="s">
        <v>85</v>
      </c>
      <c r="D51" s="15" t="s">
        <v>83</v>
      </c>
      <c r="E51" s="10" t="s">
        <v>84</v>
      </c>
      <c r="F51" s="11">
        <v>1</v>
      </c>
      <c r="G51" s="6" t="s">
        <v>39</v>
      </c>
      <c r="H51" s="12">
        <v>5</v>
      </c>
      <c r="I51" s="37">
        <f t="shared" si="3"/>
        <v>5</v>
      </c>
      <c r="J51" s="14"/>
      <c r="K51" s="40"/>
    </row>
    <row r="52" spans="1:11" s="1" customFormat="1" ht="44.1" customHeight="1">
      <c r="A52" s="11">
        <v>39</v>
      </c>
      <c r="B52" s="10" t="s">
        <v>81</v>
      </c>
      <c r="C52" s="15" t="s">
        <v>86</v>
      </c>
      <c r="D52" s="15" t="s">
        <v>83</v>
      </c>
      <c r="E52" s="10" t="s">
        <v>84</v>
      </c>
      <c r="F52" s="11">
        <v>1</v>
      </c>
      <c r="G52" s="6" t="s">
        <v>39</v>
      </c>
      <c r="H52" s="12">
        <v>5</v>
      </c>
      <c r="I52" s="37">
        <f t="shared" ref="I52:I70" si="5">H52*F52</f>
        <v>5</v>
      </c>
      <c r="J52" s="14"/>
      <c r="K52" s="40"/>
    </row>
    <row r="53" spans="1:11" s="1" customFormat="1" ht="44.1" customHeight="1">
      <c r="A53" s="11">
        <v>40</v>
      </c>
      <c r="B53" s="15" t="s">
        <v>81</v>
      </c>
      <c r="C53" s="15" t="s">
        <v>87</v>
      </c>
      <c r="D53" s="15" t="s">
        <v>83</v>
      </c>
      <c r="E53" s="10" t="s">
        <v>84</v>
      </c>
      <c r="F53" s="7">
        <v>1</v>
      </c>
      <c r="G53" s="6" t="s">
        <v>39</v>
      </c>
      <c r="H53" s="41">
        <v>5</v>
      </c>
      <c r="I53" s="37">
        <f t="shared" si="5"/>
        <v>5</v>
      </c>
      <c r="J53" s="15"/>
      <c r="K53" s="40"/>
    </row>
    <row r="54" spans="1:11" ht="44.1" customHeight="1">
      <c r="A54" s="11">
        <v>41</v>
      </c>
      <c r="B54" s="15" t="s">
        <v>81</v>
      </c>
      <c r="C54" s="15" t="s">
        <v>88</v>
      </c>
      <c r="D54" s="15" t="s">
        <v>83</v>
      </c>
      <c r="E54" s="10" t="s">
        <v>84</v>
      </c>
      <c r="F54" s="7">
        <v>1</v>
      </c>
      <c r="G54" s="6" t="s">
        <v>39</v>
      </c>
      <c r="H54" s="41">
        <v>5</v>
      </c>
      <c r="I54" s="37">
        <f t="shared" si="5"/>
        <v>5</v>
      </c>
      <c r="J54" s="15"/>
      <c r="K54" s="40"/>
    </row>
    <row r="55" spans="1:11" ht="44.1" customHeight="1">
      <c r="A55" s="11">
        <v>42</v>
      </c>
      <c r="B55" s="15" t="s">
        <v>81</v>
      </c>
      <c r="C55" s="15" t="s">
        <v>89</v>
      </c>
      <c r="D55" s="15" t="s">
        <v>83</v>
      </c>
      <c r="E55" s="10" t="s">
        <v>84</v>
      </c>
      <c r="F55" s="7">
        <v>1</v>
      </c>
      <c r="G55" s="6" t="s">
        <v>39</v>
      </c>
      <c r="H55" s="41">
        <v>5</v>
      </c>
      <c r="I55" s="37">
        <f t="shared" si="5"/>
        <v>5</v>
      </c>
      <c r="J55" s="15"/>
      <c r="K55" s="40"/>
    </row>
    <row r="56" spans="1:11" ht="44.1" customHeight="1">
      <c r="A56" s="11">
        <v>43</v>
      </c>
      <c r="B56" s="15" t="s">
        <v>81</v>
      </c>
      <c r="C56" s="42" t="s">
        <v>90</v>
      </c>
      <c r="D56" s="15" t="s">
        <v>83</v>
      </c>
      <c r="E56" s="10" t="s">
        <v>84</v>
      </c>
      <c r="F56" s="6">
        <v>1</v>
      </c>
      <c r="G56" s="6" t="s">
        <v>39</v>
      </c>
      <c r="H56" s="16">
        <v>5</v>
      </c>
      <c r="I56" s="37">
        <f t="shared" si="5"/>
        <v>5</v>
      </c>
      <c r="J56" s="14"/>
      <c r="K56" s="40"/>
    </row>
    <row r="57" spans="1:11" ht="44.1" customHeight="1">
      <c r="A57" s="11">
        <v>44</v>
      </c>
      <c r="B57" s="15" t="s">
        <v>81</v>
      </c>
      <c r="C57" s="15" t="s">
        <v>91</v>
      </c>
      <c r="D57" s="42" t="s">
        <v>92</v>
      </c>
      <c r="E57" s="42" t="s">
        <v>93</v>
      </c>
      <c r="F57" s="6">
        <v>1</v>
      </c>
      <c r="G57" s="5" t="s">
        <v>39</v>
      </c>
      <c r="H57" s="16">
        <f>0.58*0.15*100</f>
        <v>8.6999999999999993</v>
      </c>
      <c r="I57" s="9">
        <f t="shared" si="5"/>
        <v>8.6999999999999993</v>
      </c>
      <c r="J57" s="42"/>
      <c r="K57" s="42"/>
    </row>
    <row r="58" spans="1:11" ht="44.1" customHeight="1">
      <c r="A58" s="11">
        <v>45</v>
      </c>
      <c r="B58" s="10" t="s">
        <v>81</v>
      </c>
      <c r="C58" s="15" t="s">
        <v>94</v>
      </c>
      <c r="D58" s="42" t="s">
        <v>95</v>
      </c>
      <c r="E58" s="10" t="s">
        <v>96</v>
      </c>
      <c r="F58" s="11">
        <v>1</v>
      </c>
      <c r="G58" s="6" t="s">
        <v>39</v>
      </c>
      <c r="H58" s="43">
        <f>0.3*0.1*900</f>
        <v>27</v>
      </c>
      <c r="I58" s="37">
        <f t="shared" si="5"/>
        <v>27</v>
      </c>
      <c r="J58" s="14"/>
      <c r="K58" s="40"/>
    </row>
    <row r="59" spans="1:11" ht="44.1" customHeight="1">
      <c r="A59" s="11">
        <v>46</v>
      </c>
      <c r="B59" s="10" t="s">
        <v>81</v>
      </c>
      <c r="C59" s="15" t="s">
        <v>97</v>
      </c>
      <c r="D59" s="42" t="s">
        <v>95</v>
      </c>
      <c r="E59" s="10" t="s">
        <v>96</v>
      </c>
      <c r="F59" s="11">
        <v>1</v>
      </c>
      <c r="G59" s="6" t="s">
        <v>39</v>
      </c>
      <c r="H59" s="43">
        <f>0.3*0.1*900</f>
        <v>27</v>
      </c>
      <c r="I59" s="37">
        <f t="shared" si="5"/>
        <v>27</v>
      </c>
      <c r="J59" s="14"/>
      <c r="K59" s="40"/>
    </row>
    <row r="60" spans="1:11" ht="84" customHeight="1">
      <c r="A60" s="11">
        <v>47</v>
      </c>
      <c r="B60" s="10" t="s">
        <v>81</v>
      </c>
      <c r="C60" s="15" t="s">
        <v>98</v>
      </c>
      <c r="D60" s="42" t="s">
        <v>99</v>
      </c>
      <c r="E60" s="10" t="s">
        <v>100</v>
      </c>
      <c r="F60" s="11">
        <f>1.88+1.12</f>
        <v>3</v>
      </c>
      <c r="G60" s="6" t="s">
        <v>25</v>
      </c>
      <c r="H60" s="12">
        <v>35</v>
      </c>
      <c r="I60" s="37">
        <f t="shared" si="5"/>
        <v>105</v>
      </c>
      <c r="J60" s="44" t="s">
        <v>101</v>
      </c>
      <c r="K60" s="40"/>
    </row>
    <row r="61" spans="1:11" ht="78" customHeight="1">
      <c r="A61" s="11">
        <v>48</v>
      </c>
      <c r="B61" s="10" t="s">
        <v>81</v>
      </c>
      <c r="C61" s="15" t="s">
        <v>102</v>
      </c>
      <c r="D61" s="15" t="s">
        <v>103</v>
      </c>
      <c r="E61" s="45" t="s">
        <v>104</v>
      </c>
      <c r="F61" s="11">
        <v>1</v>
      </c>
      <c r="G61" s="6" t="s">
        <v>39</v>
      </c>
      <c r="H61" s="46">
        <v>240</v>
      </c>
      <c r="I61" s="37">
        <f t="shared" si="5"/>
        <v>240</v>
      </c>
      <c r="J61" s="14"/>
      <c r="K61" s="40"/>
    </row>
    <row r="62" spans="1:11" ht="66.95" customHeight="1">
      <c r="A62" s="11">
        <v>49</v>
      </c>
      <c r="B62" s="10" t="s">
        <v>81</v>
      </c>
      <c r="C62" s="15" t="s">
        <v>105</v>
      </c>
      <c r="D62" s="10" t="s">
        <v>106</v>
      </c>
      <c r="E62" s="47" t="s">
        <v>107</v>
      </c>
      <c r="F62" s="11">
        <v>5</v>
      </c>
      <c r="G62" s="6" t="s">
        <v>39</v>
      </c>
      <c r="H62" s="12">
        <f>0.46*0.34*600</f>
        <v>93.84</v>
      </c>
      <c r="I62" s="37">
        <f t="shared" si="5"/>
        <v>469.2</v>
      </c>
      <c r="J62" s="14" t="s">
        <v>108</v>
      </c>
      <c r="K62" s="40"/>
    </row>
    <row r="63" spans="1:11" ht="42" customHeight="1">
      <c r="A63" s="11">
        <v>50</v>
      </c>
      <c r="B63" s="15" t="s">
        <v>81</v>
      </c>
      <c r="C63" s="14" t="s">
        <v>109</v>
      </c>
      <c r="D63" s="14" t="s">
        <v>92</v>
      </c>
      <c r="E63" s="14" t="s">
        <v>110</v>
      </c>
      <c r="F63" s="11">
        <v>2</v>
      </c>
      <c r="G63" s="6" t="s">
        <v>39</v>
      </c>
      <c r="H63" s="12">
        <v>5</v>
      </c>
      <c r="I63" s="37">
        <f t="shared" si="5"/>
        <v>10</v>
      </c>
      <c r="J63" s="14"/>
      <c r="K63" s="40"/>
    </row>
    <row r="64" spans="1:11" ht="42" customHeight="1">
      <c r="A64" s="11">
        <v>51</v>
      </c>
      <c r="B64" s="15" t="s">
        <v>81</v>
      </c>
      <c r="C64" s="14" t="s">
        <v>111</v>
      </c>
      <c r="D64" s="14" t="s">
        <v>92</v>
      </c>
      <c r="E64" s="14" t="s">
        <v>110</v>
      </c>
      <c r="F64" s="11">
        <v>2</v>
      </c>
      <c r="G64" s="6" t="s">
        <v>39</v>
      </c>
      <c r="H64" s="48">
        <v>5</v>
      </c>
      <c r="I64" s="37">
        <f t="shared" si="5"/>
        <v>10</v>
      </c>
      <c r="J64" s="14"/>
      <c r="K64" s="40"/>
    </row>
    <row r="65" spans="1:12" ht="54" customHeight="1">
      <c r="A65" s="11">
        <v>52</v>
      </c>
      <c r="B65" s="15" t="s">
        <v>81</v>
      </c>
      <c r="C65" s="14" t="s">
        <v>112</v>
      </c>
      <c r="D65" s="49" t="s">
        <v>92</v>
      </c>
      <c r="E65" s="49" t="s">
        <v>113</v>
      </c>
      <c r="F65" s="49">
        <v>1</v>
      </c>
      <c r="G65" s="5" t="s">
        <v>39</v>
      </c>
      <c r="H65" s="50">
        <v>5</v>
      </c>
      <c r="I65" s="12">
        <f t="shared" si="5"/>
        <v>5</v>
      </c>
      <c r="J65" s="51"/>
      <c r="K65" s="52"/>
    </row>
    <row r="66" spans="1:12" ht="84" customHeight="1">
      <c r="A66" s="11">
        <v>53</v>
      </c>
      <c r="B66" s="15" t="s">
        <v>81</v>
      </c>
      <c r="C66" s="15" t="s">
        <v>114</v>
      </c>
      <c r="D66" s="11" t="s">
        <v>48</v>
      </c>
      <c r="E66" s="5" t="s">
        <v>115</v>
      </c>
      <c r="F66" s="7">
        <v>4</v>
      </c>
      <c r="G66" s="6" t="s">
        <v>39</v>
      </c>
      <c r="H66" s="41">
        <v>13.5</v>
      </c>
      <c r="I66" s="37">
        <f t="shared" si="5"/>
        <v>54</v>
      </c>
      <c r="J66" s="15"/>
      <c r="K66" s="40"/>
    </row>
    <row r="67" spans="1:12" ht="50.1" customHeight="1">
      <c r="A67" s="11">
        <v>54</v>
      </c>
      <c r="B67" s="15" t="s">
        <v>81</v>
      </c>
      <c r="C67" s="15" t="s">
        <v>116</v>
      </c>
      <c r="D67" s="15" t="s">
        <v>117</v>
      </c>
      <c r="E67" s="42" t="s">
        <v>118</v>
      </c>
      <c r="F67" s="6">
        <v>6</v>
      </c>
      <c r="G67" s="5" t="s">
        <v>39</v>
      </c>
      <c r="H67" s="16">
        <f>0.4*0.3*280</f>
        <v>33.6</v>
      </c>
      <c r="I67" s="9">
        <f t="shared" si="5"/>
        <v>201.6</v>
      </c>
      <c r="J67" s="14"/>
      <c r="K67" s="53"/>
    </row>
    <row r="68" spans="1:12" s="2" customFormat="1" ht="48" customHeight="1">
      <c r="A68" s="11">
        <v>55</v>
      </c>
      <c r="B68" s="15" t="s">
        <v>81</v>
      </c>
      <c r="C68" s="15" t="s">
        <v>119</v>
      </c>
      <c r="D68" s="42" t="s">
        <v>120</v>
      </c>
      <c r="E68" s="42" t="s">
        <v>121</v>
      </c>
      <c r="F68" s="6">
        <v>1</v>
      </c>
      <c r="G68" s="5" t="s">
        <v>39</v>
      </c>
      <c r="H68" s="16">
        <f>0.33*0.58*80</f>
        <v>15.311999999999999</v>
      </c>
      <c r="I68" s="37">
        <f t="shared" si="5"/>
        <v>15.311999999999999</v>
      </c>
      <c r="J68" s="15" t="s">
        <v>122</v>
      </c>
      <c r="K68" s="15"/>
    </row>
    <row r="69" spans="1:12" s="2" customFormat="1" ht="60.95" customHeight="1">
      <c r="A69" s="11">
        <v>56</v>
      </c>
      <c r="B69" s="15" t="s">
        <v>81</v>
      </c>
      <c r="C69" s="54" t="s">
        <v>123</v>
      </c>
      <c r="D69" s="15" t="s">
        <v>124</v>
      </c>
      <c r="E69" s="42" t="s">
        <v>125</v>
      </c>
      <c r="F69" s="42">
        <v>2</v>
      </c>
      <c r="G69" s="6" t="s">
        <v>39</v>
      </c>
      <c r="H69" s="16">
        <f>1.28*0.78*850</f>
        <v>848.64</v>
      </c>
      <c r="I69" s="37">
        <f t="shared" si="5"/>
        <v>1697.28</v>
      </c>
      <c r="J69" s="42"/>
      <c r="K69" s="55"/>
      <c r="L69"/>
    </row>
    <row r="70" spans="1:12" s="2" customFormat="1" ht="60.95" customHeight="1">
      <c r="A70" s="11">
        <v>57</v>
      </c>
      <c r="B70" s="15" t="s">
        <v>81</v>
      </c>
      <c r="C70" s="54"/>
      <c r="D70" s="15" t="s">
        <v>126</v>
      </c>
      <c r="E70" s="42" t="s">
        <v>125</v>
      </c>
      <c r="F70" s="42">
        <v>2</v>
      </c>
      <c r="G70" s="6" t="s">
        <v>39</v>
      </c>
      <c r="H70" s="16">
        <f>1.28*0.78*80</f>
        <v>79.872</v>
      </c>
      <c r="I70" s="37">
        <f t="shared" si="5"/>
        <v>159.744</v>
      </c>
      <c r="J70" s="42"/>
      <c r="K70" s="55"/>
      <c r="L70"/>
    </row>
    <row r="71" spans="1:12" ht="35.1" customHeight="1">
      <c r="A71" s="11">
        <v>58</v>
      </c>
      <c r="B71" s="42" t="s">
        <v>29</v>
      </c>
      <c r="C71" s="55"/>
      <c r="D71" s="55"/>
      <c r="E71" s="55"/>
      <c r="F71" s="53"/>
      <c r="G71" s="55"/>
      <c r="H71" s="56"/>
      <c r="I71" s="16">
        <f>SUM(I14:I70)</f>
        <v>4555.46</v>
      </c>
      <c r="J71" s="42"/>
      <c r="K71" s="55"/>
    </row>
  </sheetData>
  <mergeCells count="8">
    <mergeCell ref="C69:C70"/>
    <mergeCell ref="E3:E8"/>
    <mergeCell ref="K3:K9"/>
    <mergeCell ref="A1:K1"/>
    <mergeCell ref="A11:K11"/>
    <mergeCell ref="A12:K12"/>
    <mergeCell ref="B3:B8"/>
    <mergeCell ref="C3:C8"/>
  </mergeCells>
  <phoneticPr fontId="9" type="noConversion"/>
  <pageMargins left="0.75" right="0.75" top="1" bottom="1" header="0.51180555555555596" footer="0.511805555555555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2019-01-21T11:13:04Z</cp:lastPrinted>
  <dcterms:created xsi:type="dcterms:W3CDTF">2016-10-08T06:55:00Z</dcterms:created>
  <dcterms:modified xsi:type="dcterms:W3CDTF">2019-01-21T11:20:57Z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</Properties>
</file>