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12.22-12.25考核目标" sheetId="1" r:id="rId1"/>
    <sheet name="片长奖罚" sheetId="2" r:id="rId2"/>
    <sheet name="Sheet3" sheetId="3" r:id="rId3"/>
  </sheets>
  <definedNames>
    <definedName name="_xlnm.Print_Titles" localSheetId="0">'12.22-12.25考核目标'!$1:$2</definedName>
    <definedName name="_xlnm._FilterDatabase" localSheetId="0" hidden="1">'12.22-12.25考核目标'!$A$2:$Y$102</definedName>
  </definedNames>
  <calcPr calcId="144525"/>
</workbook>
</file>

<file path=xl/sharedStrings.xml><?xml version="1.0" encoding="utf-8"?>
<sst xmlns="http://schemas.openxmlformats.org/spreadsheetml/2006/main" count="161">
  <si>
    <t>12.22-12.25 圣诞节考核目标</t>
  </si>
  <si>
    <t>考核目标</t>
  </si>
  <si>
    <t>活动期间</t>
  </si>
  <si>
    <t>对比数据</t>
  </si>
  <si>
    <t>奖罚情况</t>
  </si>
  <si>
    <t>序号</t>
  </si>
  <si>
    <t>门店ID</t>
  </si>
  <si>
    <t>门店名称</t>
  </si>
  <si>
    <t>片名称</t>
  </si>
  <si>
    <t>1档销售目标</t>
  </si>
  <si>
    <t>1档4天销售</t>
  </si>
  <si>
    <t>毛利额</t>
  </si>
  <si>
    <t>1档4天毛利</t>
  </si>
  <si>
    <t>毛利率</t>
  </si>
  <si>
    <t>2档销售目标</t>
  </si>
  <si>
    <t>2档4天销售</t>
  </si>
  <si>
    <t>2档4天毛利</t>
  </si>
  <si>
    <t>销售</t>
  </si>
  <si>
    <t>毛利</t>
  </si>
  <si>
    <t>1档销售</t>
  </si>
  <si>
    <t>1档毛利</t>
  </si>
  <si>
    <t>1档完成率</t>
  </si>
  <si>
    <t>2档销售</t>
  </si>
  <si>
    <t>2档毛利</t>
  </si>
  <si>
    <t>定额奖励</t>
  </si>
  <si>
    <t>超毛奖励</t>
  </si>
  <si>
    <t>合计奖励</t>
  </si>
  <si>
    <t>处罚</t>
  </si>
  <si>
    <t>景中路店</t>
  </si>
  <si>
    <t>城郊二片</t>
  </si>
  <si>
    <t>双林路药店</t>
  </si>
  <si>
    <t>城中片</t>
  </si>
  <si>
    <t xml:space="preserve">永康东路药店 </t>
  </si>
  <si>
    <t>静明路药店</t>
  </si>
  <si>
    <t>劼人路药店</t>
  </si>
  <si>
    <t>尚贤坊街药店</t>
  </si>
  <si>
    <t>都江堰药店</t>
  </si>
  <si>
    <t>蒲阳路药店</t>
  </si>
  <si>
    <t>羊子山西路药店（兴元华盛）</t>
  </si>
  <si>
    <t>西北片</t>
  </si>
  <si>
    <t>都江堰市蒲阳镇堰问道西路药店</t>
  </si>
  <si>
    <t>中和街道柳荫街药店</t>
  </si>
  <si>
    <t>东南片</t>
  </si>
  <si>
    <t>郫县郫筒镇一环路东南段药店</t>
  </si>
  <si>
    <t>北东街店</t>
  </si>
  <si>
    <t>十二桥药店</t>
  </si>
  <si>
    <t>华油路药店</t>
  </si>
  <si>
    <t>蜀汉路药店</t>
  </si>
  <si>
    <t>贝森北路药店</t>
  </si>
  <si>
    <t>枣子巷药店</t>
  </si>
  <si>
    <t>通盈街药店</t>
  </si>
  <si>
    <t>三江店</t>
  </si>
  <si>
    <t>童子街药店</t>
  </si>
  <si>
    <t>郫县郫筒镇东大街药店</t>
  </si>
  <si>
    <t>顺和街店</t>
  </si>
  <si>
    <t>银河北街药店</t>
  </si>
  <si>
    <t>科华街药店</t>
  </si>
  <si>
    <t>聚源镇药店</t>
  </si>
  <si>
    <t>翠荫街药店</t>
  </si>
  <si>
    <t>城郊一片</t>
  </si>
  <si>
    <t>清江东路2药店</t>
  </si>
  <si>
    <t>长安大道药店</t>
  </si>
  <si>
    <t>新乐中街药店</t>
  </si>
  <si>
    <t>杉板桥南一路店</t>
  </si>
  <si>
    <t>邛崃中心药店</t>
  </si>
  <si>
    <t>蜀州中路药店</t>
  </si>
  <si>
    <t>大邑县晋原镇内蒙古大道桃源药店</t>
  </si>
  <si>
    <t>浆洗街药店</t>
  </si>
  <si>
    <t>清江东路药店</t>
  </si>
  <si>
    <t>佳灵路药店</t>
  </si>
  <si>
    <t>光华村街药店</t>
  </si>
  <si>
    <t>新都区新繁镇繁江北路药店</t>
  </si>
  <si>
    <t>翔凤路药店</t>
  </si>
  <si>
    <t>金带街药店</t>
  </si>
  <si>
    <t>华泰路药店</t>
  </si>
  <si>
    <t>合欢树街药店</t>
  </si>
  <si>
    <t>成都成汉太极大药房有限公司</t>
  </si>
  <si>
    <t>华康路药店</t>
  </si>
  <si>
    <t>黄苑东街药店</t>
  </si>
  <si>
    <t>温江区公平街道江安路药店</t>
  </si>
  <si>
    <t>金马河路药店</t>
  </si>
  <si>
    <t>交大路第三药店</t>
  </si>
  <si>
    <t>中和大道药店</t>
  </si>
  <si>
    <t>万科路药店</t>
  </si>
  <si>
    <t>温江店</t>
  </si>
  <si>
    <t>新津邓双镇岷江店</t>
  </si>
  <si>
    <t>西林一街药店</t>
  </si>
  <si>
    <t>二环路北四段药店（汇融名城）</t>
  </si>
  <si>
    <t>减半</t>
  </si>
  <si>
    <t>水杉街药店</t>
  </si>
  <si>
    <t>光华药店</t>
  </si>
  <si>
    <t>大源北街药店</t>
  </si>
  <si>
    <t>新怡路店</t>
  </si>
  <si>
    <t>不处罚</t>
  </si>
  <si>
    <t>龙泉驿区龙泉街道驿生路药店</t>
  </si>
  <si>
    <t>双流区东升街道三强西路药店</t>
  </si>
  <si>
    <t>榕声路店</t>
  </si>
  <si>
    <t>大邑县安仁镇千禧街药店</t>
  </si>
  <si>
    <t>温江区柳城街道鱼凫路药店</t>
  </si>
  <si>
    <t>金丝街药店（12.24-12.27）</t>
  </si>
  <si>
    <t>龙潭西路店</t>
  </si>
  <si>
    <t>五津西路药店</t>
  </si>
  <si>
    <t>土龙路药店</t>
  </si>
  <si>
    <t>柳翠路药店</t>
  </si>
  <si>
    <t>崔家店路药店</t>
  </si>
  <si>
    <t>观音桥街药店</t>
  </si>
  <si>
    <t>人民中路店（12.24-12.27）</t>
  </si>
  <si>
    <t>大邑县晋原镇潘家街药店</t>
  </si>
  <si>
    <t>旗舰店</t>
  </si>
  <si>
    <t>旗舰片</t>
  </si>
  <si>
    <t>民丰大道西段药店</t>
  </si>
  <si>
    <t>新园大道药店</t>
  </si>
  <si>
    <t>兴义镇万兴路药店</t>
  </si>
  <si>
    <t>万宇路药店</t>
  </si>
  <si>
    <t>双流县西航港街道锦华路一段药店</t>
  </si>
  <si>
    <t>奎光路中段药店</t>
  </si>
  <si>
    <t>西部店</t>
  </si>
  <si>
    <t>红星店（12.24-12.27）</t>
  </si>
  <si>
    <t>大华街药店</t>
  </si>
  <si>
    <t>崇州中心店</t>
  </si>
  <si>
    <t>庆云南街药店（12.24-12.27）</t>
  </si>
  <si>
    <t>天久北巷药店</t>
  </si>
  <si>
    <t>浣花滨河路药店</t>
  </si>
  <si>
    <t>大邑县沙渠镇方圆路药店</t>
  </si>
  <si>
    <t>大邑县晋原镇通达东路五段药店</t>
  </si>
  <si>
    <t>未刷卡</t>
  </si>
  <si>
    <t>洪川小区药店</t>
  </si>
  <si>
    <t>马超东路店</t>
  </si>
  <si>
    <t>怀远店</t>
  </si>
  <si>
    <t>金沙路药店</t>
  </si>
  <si>
    <t>沙河源药店</t>
  </si>
  <si>
    <t>大邑县新场镇文昌街药店</t>
  </si>
  <si>
    <t>聚萃街药店</t>
  </si>
  <si>
    <t>武阳西路药店</t>
  </si>
  <si>
    <t>邛崃市羊安镇永康大道药店</t>
  </si>
  <si>
    <t>大邑县晋原镇东街药店</t>
  </si>
  <si>
    <t>合计</t>
  </si>
  <si>
    <t>12.22-12.25（圣诞节）片区完成情况表</t>
  </si>
  <si>
    <t>片区</t>
  </si>
  <si>
    <t>片长</t>
  </si>
  <si>
    <t>管辖门店数量</t>
  </si>
  <si>
    <t>完成   总店数</t>
  </si>
  <si>
    <t>完成占比</t>
  </si>
  <si>
    <t>未完成   1档店数</t>
  </si>
  <si>
    <t>扣分     （1分/店）</t>
  </si>
  <si>
    <t>完成       2档店数</t>
  </si>
  <si>
    <t>奖励    （100元/店）</t>
  </si>
  <si>
    <t>备注</t>
  </si>
  <si>
    <t>西北片区</t>
  </si>
  <si>
    <t>刘琴英</t>
  </si>
  <si>
    <t>东南片区</t>
  </si>
  <si>
    <t>贾兰</t>
  </si>
  <si>
    <t>城中片区</t>
  </si>
  <si>
    <t>何巍</t>
  </si>
  <si>
    <t>周佳玉</t>
  </si>
  <si>
    <t>苗凯</t>
  </si>
  <si>
    <t>谭庆娟</t>
  </si>
  <si>
    <t>合计完成情况</t>
  </si>
  <si>
    <t>董事长：</t>
  </si>
  <si>
    <t>总经理：</t>
  </si>
  <si>
    <t>营运部经理：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</si>
</sst>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宋体"/>
      <charset val="134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EF2CF6"/>
      <name val="宋体"/>
      <charset val="134"/>
      <scheme val="minor"/>
    </font>
    <font>
      <b/>
      <sz val="9"/>
      <color rgb="FFEF2CF6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7F6B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35" fillId="25" borderId="7" applyNumberFormat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>
      <alignment vertical="center"/>
    </xf>
    <xf numFmtId="176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176" fontId="10" fillId="2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176" fontId="11" fillId="2" borderId="4" xfId="0" applyNumberFormat="1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0" fontId="10" fillId="2" borderId="4" xfId="0" applyNumberFormat="1" applyFont="1" applyFill="1" applyBorder="1" applyAlignment="1">
      <alignment horizontal="center" vertical="center"/>
    </xf>
    <xf numFmtId="176" fontId="10" fillId="4" borderId="4" xfId="0" applyNumberFormat="1" applyFont="1" applyFill="1" applyBorder="1" applyAlignment="1">
      <alignment horizontal="center" vertical="center"/>
    </xf>
    <xf numFmtId="10" fontId="10" fillId="4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0" fontId="12" fillId="2" borderId="4" xfId="0" applyNumberFormat="1" applyFont="1" applyFill="1" applyBorder="1" applyAlignment="1">
      <alignment horizontal="center" vertical="center"/>
    </xf>
    <xf numFmtId="176" fontId="12" fillId="4" borderId="4" xfId="0" applyNumberFormat="1" applyFont="1" applyFill="1" applyBorder="1" applyAlignment="1">
      <alignment horizontal="center" vertical="center"/>
    </xf>
    <xf numFmtId="10" fontId="12" fillId="4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76" fontId="11" fillId="4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0" fontId="15" fillId="0" borderId="4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10" fontId="16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0" fontId="12" fillId="0" borderId="4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0" fontId="11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176" fontId="12" fillId="2" borderId="4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EF2CF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abSelected="1" topLeftCell="A67" workbookViewId="0">
      <selection activeCell="P81" sqref="P81"/>
    </sheetView>
  </sheetViews>
  <sheetFormatPr defaultColWidth="9" defaultRowHeight="15" customHeight="1"/>
  <cols>
    <col min="1" max="1" width="4.125" style="27" customWidth="1"/>
    <col min="2" max="2" width="5.75" style="27" customWidth="1"/>
    <col min="3" max="3" width="21.625" style="26" customWidth="1"/>
    <col min="4" max="4" width="7.25" style="26" customWidth="1"/>
    <col min="5" max="5" width="11.125" style="28" hidden="1" customWidth="1"/>
    <col min="6" max="6" width="8.875" style="29" customWidth="1"/>
    <col min="7" max="7" width="9.25" style="29" hidden="1" customWidth="1"/>
    <col min="8" max="8" width="8.875" style="29" customWidth="1"/>
    <col min="9" max="9" width="7.5" style="30" hidden="1" customWidth="1"/>
    <col min="10" max="10" width="10.25" style="29" hidden="1" customWidth="1"/>
    <col min="11" max="11" width="9" style="29" customWidth="1"/>
    <col min="12" max="12" width="9" style="29" hidden="1" customWidth="1"/>
    <col min="13" max="13" width="8.625" style="29" customWidth="1"/>
    <col min="14" max="14" width="7.5" style="30" hidden="1" customWidth="1"/>
    <col min="15" max="15" width="8.875" style="27" customWidth="1"/>
    <col min="16" max="16" width="9" style="27" customWidth="1"/>
    <col min="17" max="17" width="9" style="29" customWidth="1"/>
    <col min="18" max="18" width="8.5" style="29" customWidth="1"/>
    <col min="19" max="19" width="8" style="30" customWidth="1"/>
    <col min="20" max="20" width="9.5" style="29" customWidth="1"/>
    <col min="21" max="21" width="9.375" style="29" customWidth="1"/>
    <col min="22" max="22" width="7.25" style="31" customWidth="1"/>
    <col min="23" max="24" width="7.625" style="32" customWidth="1"/>
    <col min="25" max="25" width="7.625" style="29" customWidth="1"/>
    <col min="26" max="26" width="5.25" style="26" customWidth="1"/>
    <col min="27" max="16384" width="9" style="26"/>
  </cols>
  <sheetData>
    <row r="1" customHeight="1" spans="1:25">
      <c r="A1" s="33" t="s">
        <v>0</v>
      </c>
      <c r="B1" s="33"/>
      <c r="C1" s="33"/>
      <c r="D1" s="33"/>
      <c r="E1" s="34"/>
      <c r="F1" s="35" t="s">
        <v>1</v>
      </c>
      <c r="G1" s="36"/>
      <c r="H1" s="36"/>
      <c r="I1" s="36"/>
      <c r="J1" s="36"/>
      <c r="K1" s="36"/>
      <c r="L1" s="36"/>
      <c r="M1" s="45"/>
      <c r="N1" s="34"/>
      <c r="O1" s="46" t="s">
        <v>2</v>
      </c>
      <c r="P1" s="47"/>
      <c r="Q1" s="58" t="s">
        <v>3</v>
      </c>
      <c r="R1" s="59"/>
      <c r="S1" s="59"/>
      <c r="T1" s="59"/>
      <c r="U1" s="60"/>
      <c r="V1" s="61" t="s">
        <v>4</v>
      </c>
      <c r="W1" s="61"/>
      <c r="X1" s="61"/>
      <c r="Y1" s="64"/>
    </row>
    <row r="2" s="24" customFormat="1" customHeight="1" spans="1:25">
      <c r="A2" s="33" t="s">
        <v>5</v>
      </c>
      <c r="B2" s="33" t="s">
        <v>6</v>
      </c>
      <c r="C2" s="37" t="s">
        <v>7</v>
      </c>
      <c r="D2" s="37" t="s">
        <v>8</v>
      </c>
      <c r="E2" s="38" t="s">
        <v>9</v>
      </c>
      <c r="F2" s="38" t="s">
        <v>10</v>
      </c>
      <c r="G2" s="38" t="s">
        <v>11</v>
      </c>
      <c r="H2" s="38" t="s">
        <v>12</v>
      </c>
      <c r="I2" s="48" t="s">
        <v>13</v>
      </c>
      <c r="J2" s="49" t="s">
        <v>14</v>
      </c>
      <c r="K2" s="49" t="s">
        <v>15</v>
      </c>
      <c r="L2" s="49" t="s">
        <v>11</v>
      </c>
      <c r="M2" s="49" t="s">
        <v>16</v>
      </c>
      <c r="N2" s="50" t="s">
        <v>13</v>
      </c>
      <c r="O2" s="51" t="s">
        <v>17</v>
      </c>
      <c r="P2" s="51" t="s">
        <v>18</v>
      </c>
      <c r="Q2" s="62" t="s">
        <v>19</v>
      </c>
      <c r="R2" s="62" t="s">
        <v>20</v>
      </c>
      <c r="S2" s="63" t="s">
        <v>21</v>
      </c>
      <c r="T2" s="62" t="s">
        <v>22</v>
      </c>
      <c r="U2" s="62" t="s">
        <v>23</v>
      </c>
      <c r="V2" s="61" t="s">
        <v>24</v>
      </c>
      <c r="W2" s="64" t="s">
        <v>25</v>
      </c>
      <c r="X2" s="64" t="s">
        <v>26</v>
      </c>
      <c r="Y2" s="62" t="s">
        <v>27</v>
      </c>
    </row>
    <row r="3" customHeight="1" spans="1:25">
      <c r="A3" s="39">
        <v>1</v>
      </c>
      <c r="B3" s="40">
        <v>587</v>
      </c>
      <c r="C3" s="41" t="s">
        <v>28</v>
      </c>
      <c r="D3" s="41" t="s">
        <v>29</v>
      </c>
      <c r="E3" s="42">
        <v>5440.702</v>
      </c>
      <c r="F3" s="43">
        <f t="shared" ref="F3:F66" si="0">E3*4</f>
        <v>21762.808</v>
      </c>
      <c r="G3" s="43">
        <v>1399.816938</v>
      </c>
      <c r="H3" s="43">
        <f t="shared" ref="H3:H66" si="1">G3*4</f>
        <v>5599.267752</v>
      </c>
      <c r="I3" s="52">
        <v>0.257286088817215</v>
      </c>
      <c r="J3" s="53">
        <v>6528.8424</v>
      </c>
      <c r="K3" s="53">
        <f t="shared" ref="K3:K66" si="2">J3*4</f>
        <v>26115.3696</v>
      </c>
      <c r="L3" s="53">
        <v>1554.311784</v>
      </c>
      <c r="M3" s="53">
        <f t="shared" ref="M3:M66" si="3">L3*4</f>
        <v>6217.247136</v>
      </c>
      <c r="N3" s="54">
        <v>0.238068510276799</v>
      </c>
      <c r="O3" s="55">
        <v>32509.3</v>
      </c>
      <c r="P3" s="55">
        <v>9009.42</v>
      </c>
      <c r="Q3" s="65">
        <f t="shared" ref="Q3:Q66" si="4">O3-F3</f>
        <v>10746.492</v>
      </c>
      <c r="R3" s="65">
        <f t="shared" ref="R3:R66" si="5">P3-H3</f>
        <v>3410.152248</v>
      </c>
      <c r="S3" s="66">
        <f t="shared" ref="S3:S66" si="6">O3/F3</f>
        <v>1.4938007999703</v>
      </c>
      <c r="T3" s="65">
        <f t="shared" ref="T3:T66" si="7">O3-K3</f>
        <v>6393.9304</v>
      </c>
      <c r="U3" s="65">
        <f t="shared" ref="U3:U66" si="8">P3-M3</f>
        <v>2792.172864</v>
      </c>
      <c r="V3" s="67">
        <v>400</v>
      </c>
      <c r="W3" s="65">
        <f>(P3-H3)*0.2</f>
        <v>682.0304496</v>
      </c>
      <c r="X3" s="65">
        <f>V3+W3</f>
        <v>1082.0304496</v>
      </c>
      <c r="Y3" s="68"/>
    </row>
    <row r="4" customHeight="1" spans="1:25">
      <c r="A4" s="39">
        <v>2</v>
      </c>
      <c r="B4" s="39">
        <v>355</v>
      </c>
      <c r="C4" s="44" t="s">
        <v>30</v>
      </c>
      <c r="D4" s="44" t="s">
        <v>31</v>
      </c>
      <c r="E4" s="43">
        <v>10070.0820714286</v>
      </c>
      <c r="F4" s="43">
        <f t="shared" si="0"/>
        <v>40280.3282857144</v>
      </c>
      <c r="G4" s="43">
        <v>2941.27748014286</v>
      </c>
      <c r="H4" s="43">
        <f t="shared" si="1"/>
        <v>11765.1099205714</v>
      </c>
      <c r="I4" s="52">
        <v>0.292080785367978</v>
      </c>
      <c r="J4" s="53">
        <v>12084.0984857143</v>
      </c>
      <c r="K4" s="53">
        <f t="shared" si="2"/>
        <v>48336.3939428572</v>
      </c>
      <c r="L4" s="53">
        <v>3265.90007828571</v>
      </c>
      <c r="M4" s="53">
        <f t="shared" si="3"/>
        <v>13063.6003131428</v>
      </c>
      <c r="N4" s="54">
        <v>0.270264271856658</v>
      </c>
      <c r="O4" s="55">
        <v>56861.15</v>
      </c>
      <c r="P4" s="55">
        <v>14710.68</v>
      </c>
      <c r="Q4" s="65">
        <f t="shared" si="4"/>
        <v>16580.8217142856</v>
      </c>
      <c r="R4" s="65">
        <f t="shared" si="5"/>
        <v>2945.57007942856</v>
      </c>
      <c r="S4" s="66">
        <f t="shared" si="6"/>
        <v>1.41163571450251</v>
      </c>
      <c r="T4" s="65">
        <f t="shared" si="7"/>
        <v>8524.7560571428</v>
      </c>
      <c r="U4" s="65">
        <f t="shared" si="8"/>
        <v>1647.07968685716</v>
      </c>
      <c r="V4" s="67">
        <v>400</v>
      </c>
      <c r="W4" s="65">
        <f t="shared" ref="W4:W9" si="9">(P4-H4)*0.2</f>
        <v>589.11401588572</v>
      </c>
      <c r="X4" s="65">
        <f t="shared" ref="X4:X35" si="10">V4+W4</f>
        <v>989.11401588572</v>
      </c>
      <c r="Y4" s="68"/>
    </row>
    <row r="5" customHeight="1" spans="1:25">
      <c r="A5" s="39">
        <v>3</v>
      </c>
      <c r="B5" s="39">
        <v>104428</v>
      </c>
      <c r="C5" s="44" t="s">
        <v>32</v>
      </c>
      <c r="D5" s="44" t="s">
        <v>29</v>
      </c>
      <c r="E5" s="43">
        <v>3054.078</v>
      </c>
      <c r="F5" s="43">
        <f t="shared" si="0"/>
        <v>12216.312</v>
      </c>
      <c r="G5" s="43">
        <v>840.604200428571</v>
      </c>
      <c r="H5" s="43">
        <f t="shared" si="1"/>
        <v>3362.41680171428</v>
      </c>
      <c r="I5" s="52">
        <v>0.275239925250295</v>
      </c>
      <c r="J5" s="53">
        <v>3664.8936</v>
      </c>
      <c r="K5" s="53">
        <f t="shared" si="2"/>
        <v>14659.5744</v>
      </c>
      <c r="L5" s="53">
        <v>933.379914857143</v>
      </c>
      <c r="M5" s="53">
        <f t="shared" si="3"/>
        <v>3733.51965942857</v>
      </c>
      <c r="N5" s="54">
        <v>0.254681313219337</v>
      </c>
      <c r="O5" s="55">
        <v>16976.95</v>
      </c>
      <c r="P5" s="55">
        <v>3818.77</v>
      </c>
      <c r="Q5" s="65">
        <f t="shared" si="4"/>
        <v>4760.638</v>
      </c>
      <c r="R5" s="65">
        <f t="shared" si="5"/>
        <v>456.353198285716</v>
      </c>
      <c r="S5" s="66">
        <f t="shared" si="6"/>
        <v>1.38969518787667</v>
      </c>
      <c r="T5" s="65">
        <f t="shared" si="7"/>
        <v>2317.3756</v>
      </c>
      <c r="U5" s="65">
        <f t="shared" si="8"/>
        <v>85.2503405714278</v>
      </c>
      <c r="V5" s="67">
        <v>400</v>
      </c>
      <c r="W5" s="65">
        <f t="shared" si="9"/>
        <v>91.270639657144</v>
      </c>
      <c r="X5" s="65">
        <f t="shared" si="10"/>
        <v>491.270639657144</v>
      </c>
      <c r="Y5" s="68"/>
    </row>
    <row r="6" customHeight="1" spans="1:25">
      <c r="A6" s="39">
        <v>4</v>
      </c>
      <c r="B6" s="39">
        <v>102478</v>
      </c>
      <c r="C6" s="44" t="s">
        <v>33</v>
      </c>
      <c r="D6" s="44" t="s">
        <v>31</v>
      </c>
      <c r="E6" s="43">
        <v>4204.57007142857</v>
      </c>
      <c r="F6" s="43">
        <f t="shared" si="0"/>
        <v>16818.2802857143</v>
      </c>
      <c r="G6" s="43">
        <v>966.800375357143</v>
      </c>
      <c r="H6" s="43">
        <f t="shared" si="1"/>
        <v>3867.20150142857</v>
      </c>
      <c r="I6" s="52">
        <v>0.229940364634869</v>
      </c>
      <c r="J6" s="53">
        <v>5045.48408571429</v>
      </c>
      <c r="K6" s="53">
        <f t="shared" si="2"/>
        <v>20181.9363428572</v>
      </c>
      <c r="L6" s="53">
        <v>1073.50409571429</v>
      </c>
      <c r="M6" s="53">
        <f t="shared" si="3"/>
        <v>4294.01638285716</v>
      </c>
      <c r="N6" s="54">
        <v>0.212765331824907</v>
      </c>
      <c r="O6" s="55">
        <v>23126.79</v>
      </c>
      <c r="P6" s="55">
        <v>5104.43</v>
      </c>
      <c r="Q6" s="65">
        <f t="shared" si="4"/>
        <v>6308.50971428572</v>
      </c>
      <c r="R6" s="65">
        <f t="shared" si="5"/>
        <v>1237.22849857143</v>
      </c>
      <c r="S6" s="66">
        <f t="shared" si="6"/>
        <v>1.37509838147033</v>
      </c>
      <c r="T6" s="65">
        <f t="shared" si="7"/>
        <v>2944.85365714284</v>
      </c>
      <c r="U6" s="65">
        <f t="shared" si="8"/>
        <v>810.41361714284</v>
      </c>
      <c r="V6" s="67">
        <v>400</v>
      </c>
      <c r="W6" s="65">
        <f t="shared" si="9"/>
        <v>247.445699714286</v>
      </c>
      <c r="X6" s="65">
        <f t="shared" si="10"/>
        <v>647.445699714286</v>
      </c>
      <c r="Y6" s="68"/>
    </row>
    <row r="7" customHeight="1" spans="1:25">
      <c r="A7" s="39">
        <v>5</v>
      </c>
      <c r="B7" s="39">
        <v>102479</v>
      </c>
      <c r="C7" s="44" t="s">
        <v>34</v>
      </c>
      <c r="D7" s="44" t="s">
        <v>31</v>
      </c>
      <c r="E7" s="43">
        <v>6308.643</v>
      </c>
      <c r="F7" s="43">
        <f t="shared" si="0"/>
        <v>25234.572</v>
      </c>
      <c r="G7" s="43">
        <v>1835.21125542857</v>
      </c>
      <c r="H7" s="43">
        <f t="shared" si="1"/>
        <v>7340.84502171428</v>
      </c>
      <c r="I7" s="52">
        <v>0.290904280909313</v>
      </c>
      <c r="J7" s="53">
        <v>7570.3716</v>
      </c>
      <c r="K7" s="53">
        <f t="shared" si="2"/>
        <v>30281.4864</v>
      </c>
      <c r="L7" s="53">
        <v>2037.75965485714</v>
      </c>
      <c r="M7" s="53">
        <f t="shared" si="3"/>
        <v>8151.03861942856</v>
      </c>
      <c r="N7" s="54">
        <v>0.26917564454262</v>
      </c>
      <c r="O7" s="55">
        <v>31008.78</v>
      </c>
      <c r="P7" s="55">
        <v>8196.05</v>
      </c>
      <c r="Q7" s="65">
        <f t="shared" si="4"/>
        <v>5774.208</v>
      </c>
      <c r="R7" s="65">
        <f t="shared" si="5"/>
        <v>855.204978285719</v>
      </c>
      <c r="S7" s="66">
        <f t="shared" si="6"/>
        <v>1.22882131704076</v>
      </c>
      <c r="T7" s="65">
        <f t="shared" si="7"/>
        <v>727.293599999997</v>
      </c>
      <c r="U7" s="65">
        <f t="shared" si="8"/>
        <v>45.0113805714391</v>
      </c>
      <c r="V7" s="67">
        <v>400</v>
      </c>
      <c r="W7" s="65">
        <f t="shared" si="9"/>
        <v>171.040995657144</v>
      </c>
      <c r="X7" s="65">
        <f t="shared" si="10"/>
        <v>571.040995657144</v>
      </c>
      <c r="Y7" s="68"/>
    </row>
    <row r="8" customHeight="1" spans="1:25">
      <c r="A8" s="39">
        <v>6</v>
      </c>
      <c r="B8" s="39">
        <v>754</v>
      </c>
      <c r="C8" s="44" t="s">
        <v>35</v>
      </c>
      <c r="D8" s="44" t="s">
        <v>29</v>
      </c>
      <c r="E8" s="43">
        <v>9609.67542857143</v>
      </c>
      <c r="F8" s="43">
        <f t="shared" si="0"/>
        <v>38438.7017142857</v>
      </c>
      <c r="G8" s="43">
        <v>2483.32937914286</v>
      </c>
      <c r="H8" s="43">
        <f t="shared" si="1"/>
        <v>9933.31751657144</v>
      </c>
      <c r="I8" s="52">
        <v>0.258419693526738</v>
      </c>
      <c r="J8" s="53">
        <v>11531.6105142857</v>
      </c>
      <c r="K8" s="53">
        <f t="shared" si="2"/>
        <v>46126.4420571428</v>
      </c>
      <c r="L8" s="53">
        <v>2757.40921028571</v>
      </c>
      <c r="M8" s="53">
        <f t="shared" si="3"/>
        <v>11029.6368411428</v>
      </c>
      <c r="N8" s="54">
        <v>0.239117442170784</v>
      </c>
      <c r="O8" s="55">
        <v>46905</v>
      </c>
      <c r="P8" s="55">
        <v>11514.37</v>
      </c>
      <c r="Q8" s="65">
        <f t="shared" si="4"/>
        <v>8466.29828571428</v>
      </c>
      <c r="R8" s="65">
        <f t="shared" si="5"/>
        <v>1581.05248342856</v>
      </c>
      <c r="S8" s="66">
        <f t="shared" si="6"/>
        <v>1.22025453275306</v>
      </c>
      <c r="T8" s="65">
        <f t="shared" si="7"/>
        <v>778.557942857202</v>
      </c>
      <c r="U8" s="65">
        <f t="shared" si="8"/>
        <v>484.733158857161</v>
      </c>
      <c r="V8" s="67">
        <v>400</v>
      </c>
      <c r="W8" s="65">
        <f t="shared" si="9"/>
        <v>316.210496685712</v>
      </c>
      <c r="X8" s="65">
        <f t="shared" si="10"/>
        <v>716.210496685712</v>
      </c>
      <c r="Y8" s="68"/>
    </row>
    <row r="9" customHeight="1" spans="1:25">
      <c r="A9" s="39">
        <v>7</v>
      </c>
      <c r="B9" s="39">
        <v>351</v>
      </c>
      <c r="C9" s="44" t="s">
        <v>36</v>
      </c>
      <c r="D9" s="44" t="s">
        <v>29</v>
      </c>
      <c r="E9" s="43">
        <v>9332.456</v>
      </c>
      <c r="F9" s="43">
        <f t="shared" si="0"/>
        <v>37329.824</v>
      </c>
      <c r="G9" s="43">
        <v>2345.13499628571</v>
      </c>
      <c r="H9" s="43">
        <f t="shared" si="1"/>
        <v>9380.53998514284</v>
      </c>
      <c r="I9" s="52">
        <v>0.251288084967742</v>
      </c>
      <c r="J9" s="53">
        <v>11198.9472</v>
      </c>
      <c r="K9" s="53">
        <f t="shared" si="2"/>
        <v>44795.7888</v>
      </c>
      <c r="L9" s="53">
        <v>2603.96260457143</v>
      </c>
      <c r="M9" s="53">
        <f t="shared" si="3"/>
        <v>10415.8504182857</v>
      </c>
      <c r="N9" s="54">
        <v>0.232518517863128</v>
      </c>
      <c r="O9" s="55">
        <v>44916.37</v>
      </c>
      <c r="P9" s="55">
        <v>14316.44</v>
      </c>
      <c r="Q9" s="65">
        <f t="shared" si="4"/>
        <v>7586.546</v>
      </c>
      <c r="R9" s="65">
        <f t="shared" si="5"/>
        <v>4935.90001485716</v>
      </c>
      <c r="S9" s="66">
        <f t="shared" si="6"/>
        <v>1.20323015720621</v>
      </c>
      <c r="T9" s="65">
        <f t="shared" si="7"/>
        <v>120.581200000001</v>
      </c>
      <c r="U9" s="65">
        <f t="shared" si="8"/>
        <v>3900.58958171428</v>
      </c>
      <c r="V9" s="67">
        <v>400</v>
      </c>
      <c r="W9" s="65">
        <f t="shared" si="9"/>
        <v>987.180002971432</v>
      </c>
      <c r="X9" s="65">
        <f t="shared" si="10"/>
        <v>1387.18000297143</v>
      </c>
      <c r="Y9" s="68"/>
    </row>
    <row r="10" customHeight="1" spans="1:25">
      <c r="A10" s="39">
        <v>8</v>
      </c>
      <c r="B10" s="39">
        <v>738</v>
      </c>
      <c r="C10" s="44" t="s">
        <v>37</v>
      </c>
      <c r="D10" s="44" t="s">
        <v>29</v>
      </c>
      <c r="E10" s="43">
        <v>4716.43428571429</v>
      </c>
      <c r="F10" s="43">
        <f t="shared" si="0"/>
        <v>18865.7371428572</v>
      </c>
      <c r="G10" s="43">
        <v>1397.009328</v>
      </c>
      <c r="H10" s="43">
        <f t="shared" si="1"/>
        <v>5588.037312</v>
      </c>
      <c r="I10" s="52">
        <v>0.296200316461831</v>
      </c>
      <c r="J10" s="53">
        <v>5659.72114285714</v>
      </c>
      <c r="K10" s="53">
        <f t="shared" si="2"/>
        <v>22638.8845714286</v>
      </c>
      <c r="L10" s="53">
        <v>1551.194304</v>
      </c>
      <c r="M10" s="53">
        <f t="shared" si="3"/>
        <v>6204.777216</v>
      </c>
      <c r="N10" s="54">
        <v>0.274076101073935</v>
      </c>
      <c r="O10" s="55">
        <v>21814.56</v>
      </c>
      <c r="P10" s="55">
        <v>6062.91</v>
      </c>
      <c r="Q10" s="65">
        <f t="shared" si="4"/>
        <v>2948.82285714284</v>
      </c>
      <c r="R10" s="65">
        <f t="shared" si="5"/>
        <v>474.872687999999</v>
      </c>
      <c r="S10" s="66">
        <f t="shared" si="6"/>
        <v>1.1563057321754</v>
      </c>
      <c r="T10" s="68">
        <f t="shared" si="7"/>
        <v>-824.324571428559</v>
      </c>
      <c r="U10" s="68">
        <f t="shared" si="8"/>
        <v>-141.867216000001</v>
      </c>
      <c r="V10" s="67">
        <v>400</v>
      </c>
      <c r="W10" s="65"/>
      <c r="X10" s="65">
        <f t="shared" si="10"/>
        <v>400</v>
      </c>
      <c r="Y10" s="68"/>
    </row>
    <row r="11" customHeight="1" spans="1:25">
      <c r="A11" s="39">
        <v>9</v>
      </c>
      <c r="B11" s="39">
        <v>585</v>
      </c>
      <c r="C11" s="44" t="s">
        <v>38</v>
      </c>
      <c r="D11" s="44" t="s">
        <v>39</v>
      </c>
      <c r="E11" s="43">
        <v>14109.752</v>
      </c>
      <c r="F11" s="43">
        <f t="shared" si="0"/>
        <v>56439.008</v>
      </c>
      <c r="G11" s="43">
        <v>4004.525538</v>
      </c>
      <c r="H11" s="43">
        <f t="shared" si="1"/>
        <v>16018.102152</v>
      </c>
      <c r="I11" s="52">
        <v>0.283812609746791</v>
      </c>
      <c r="J11" s="53">
        <v>16931.7024</v>
      </c>
      <c r="K11" s="53">
        <f t="shared" si="2"/>
        <v>67726.8096</v>
      </c>
      <c r="L11" s="53">
        <v>4446.496584</v>
      </c>
      <c r="M11" s="53">
        <f t="shared" si="3"/>
        <v>17785.986336</v>
      </c>
      <c r="N11" s="54">
        <v>0.262613674570609</v>
      </c>
      <c r="O11" s="55">
        <v>63379</v>
      </c>
      <c r="P11" s="55">
        <v>16908.26</v>
      </c>
      <c r="Q11" s="65">
        <f t="shared" si="4"/>
        <v>6939.992</v>
      </c>
      <c r="R11" s="65">
        <f t="shared" si="5"/>
        <v>890.157847999999</v>
      </c>
      <c r="S11" s="66">
        <f t="shared" si="6"/>
        <v>1.12296445749011</v>
      </c>
      <c r="T11" s="68">
        <f t="shared" si="7"/>
        <v>-4347.80959999999</v>
      </c>
      <c r="U11" s="68">
        <f t="shared" si="8"/>
        <v>-877.726336000003</v>
      </c>
      <c r="V11" s="67">
        <v>400</v>
      </c>
      <c r="W11" s="65"/>
      <c r="X11" s="65">
        <f t="shared" si="10"/>
        <v>400</v>
      </c>
      <c r="Y11" s="68"/>
    </row>
    <row r="12" customHeight="1" spans="1:25">
      <c r="A12" s="39">
        <v>10</v>
      </c>
      <c r="B12" s="39">
        <v>710</v>
      </c>
      <c r="C12" s="44" t="s">
        <v>40</v>
      </c>
      <c r="D12" s="44" t="s">
        <v>29</v>
      </c>
      <c r="E12" s="43">
        <v>3411.56971428571</v>
      </c>
      <c r="F12" s="43">
        <f t="shared" si="0"/>
        <v>13646.2788571428</v>
      </c>
      <c r="G12" s="43">
        <v>989.603460857143</v>
      </c>
      <c r="H12" s="43">
        <f t="shared" si="1"/>
        <v>3958.41384342857</v>
      </c>
      <c r="I12" s="52">
        <v>0.290072765247401</v>
      </c>
      <c r="J12" s="53">
        <v>4093.88365714286</v>
      </c>
      <c r="K12" s="53">
        <f t="shared" si="2"/>
        <v>16375.5346285714</v>
      </c>
      <c r="L12" s="53">
        <v>1098.82390971429</v>
      </c>
      <c r="M12" s="53">
        <f t="shared" si="3"/>
        <v>4395.29563885716</v>
      </c>
      <c r="N12" s="54">
        <v>0.268406237631374</v>
      </c>
      <c r="O12" s="55">
        <v>15194.22</v>
      </c>
      <c r="P12" s="55">
        <v>4359.62</v>
      </c>
      <c r="Q12" s="65">
        <f t="shared" si="4"/>
        <v>1547.94114285716</v>
      </c>
      <c r="R12" s="65">
        <f t="shared" si="5"/>
        <v>401.206156571428</v>
      </c>
      <c r="S12" s="66">
        <f t="shared" si="6"/>
        <v>1.11343320468986</v>
      </c>
      <c r="T12" s="68">
        <f t="shared" si="7"/>
        <v>-1181.31462857144</v>
      </c>
      <c r="U12" s="68">
        <f t="shared" si="8"/>
        <v>-35.6756388571603</v>
      </c>
      <c r="V12" s="67">
        <v>400</v>
      </c>
      <c r="W12" s="65"/>
      <c r="X12" s="65">
        <f t="shared" si="10"/>
        <v>400</v>
      </c>
      <c r="Y12" s="68"/>
    </row>
    <row r="13" customHeight="1" spans="1:25">
      <c r="A13" s="39">
        <v>11</v>
      </c>
      <c r="B13" s="39">
        <v>584</v>
      </c>
      <c r="C13" s="44" t="s">
        <v>41</v>
      </c>
      <c r="D13" s="44" t="s">
        <v>42</v>
      </c>
      <c r="E13" s="43">
        <v>8639.95907142857</v>
      </c>
      <c r="F13" s="43">
        <f t="shared" si="0"/>
        <v>34559.8362857143</v>
      </c>
      <c r="G13" s="43">
        <v>2621.75916042857</v>
      </c>
      <c r="H13" s="43">
        <f t="shared" si="1"/>
        <v>10487.0366417143</v>
      </c>
      <c r="I13" s="52">
        <v>0.303445784725816</v>
      </c>
      <c r="J13" s="53">
        <v>10367.9508857143</v>
      </c>
      <c r="K13" s="53">
        <f t="shared" si="2"/>
        <v>41471.8035428572</v>
      </c>
      <c r="L13" s="53">
        <v>2911.11719485714</v>
      </c>
      <c r="M13" s="53">
        <f t="shared" si="3"/>
        <v>11644.4687794286</v>
      </c>
      <c r="N13" s="54">
        <v>0.280780380515526</v>
      </c>
      <c r="O13" s="55">
        <v>37790.26</v>
      </c>
      <c r="P13" s="55">
        <v>10685.75</v>
      </c>
      <c r="Q13" s="65">
        <f t="shared" si="4"/>
        <v>3230.42371428572</v>
      </c>
      <c r="R13" s="65">
        <f t="shared" si="5"/>
        <v>198.71335828572</v>
      </c>
      <c r="S13" s="66">
        <f t="shared" si="6"/>
        <v>1.09347335119238</v>
      </c>
      <c r="T13" s="68">
        <f t="shared" si="7"/>
        <v>-3681.54354285719</v>
      </c>
      <c r="U13" s="68">
        <f t="shared" si="8"/>
        <v>-958.71877942856</v>
      </c>
      <c r="V13" s="67">
        <v>400</v>
      </c>
      <c r="W13" s="65"/>
      <c r="X13" s="65">
        <f t="shared" si="10"/>
        <v>400</v>
      </c>
      <c r="Y13" s="68"/>
    </row>
    <row r="14" customHeight="1" spans="1:25">
      <c r="A14" s="39">
        <v>12</v>
      </c>
      <c r="B14" s="39">
        <v>747</v>
      </c>
      <c r="C14" s="44" t="s">
        <v>43</v>
      </c>
      <c r="D14" s="44" t="s">
        <v>31</v>
      </c>
      <c r="E14" s="43">
        <v>11072.4064285714</v>
      </c>
      <c r="F14" s="43">
        <f t="shared" si="0"/>
        <v>44289.6257142856</v>
      </c>
      <c r="G14" s="43">
        <v>2398.4883</v>
      </c>
      <c r="H14" s="43">
        <f t="shared" si="1"/>
        <v>9593.9532</v>
      </c>
      <c r="I14" s="52">
        <v>0.216618520596471</v>
      </c>
      <c r="J14" s="53">
        <v>13286.8877142857</v>
      </c>
      <c r="K14" s="53">
        <f t="shared" si="2"/>
        <v>53147.5508571428</v>
      </c>
      <c r="L14" s="53">
        <v>2663.2044</v>
      </c>
      <c r="M14" s="53">
        <f t="shared" si="3"/>
        <v>10652.8176</v>
      </c>
      <c r="N14" s="54">
        <v>0.200438541912008</v>
      </c>
      <c r="O14" s="55">
        <v>48113.94</v>
      </c>
      <c r="P14" s="55">
        <v>10071.41</v>
      </c>
      <c r="Q14" s="65">
        <f t="shared" si="4"/>
        <v>3824.3142857144</v>
      </c>
      <c r="R14" s="65">
        <f t="shared" si="5"/>
        <v>477.4568</v>
      </c>
      <c r="S14" s="66">
        <f t="shared" si="6"/>
        <v>1.08634785740537</v>
      </c>
      <c r="T14" s="68">
        <f t="shared" si="7"/>
        <v>-5033.6108571428</v>
      </c>
      <c r="U14" s="68">
        <f t="shared" si="8"/>
        <v>-581.4076</v>
      </c>
      <c r="V14" s="67">
        <v>400</v>
      </c>
      <c r="W14" s="65"/>
      <c r="X14" s="65">
        <f t="shared" si="10"/>
        <v>400</v>
      </c>
      <c r="Y14" s="68"/>
    </row>
    <row r="15" customHeight="1" spans="1:25">
      <c r="A15" s="39">
        <v>13</v>
      </c>
      <c r="B15" s="39">
        <v>517</v>
      </c>
      <c r="C15" s="44" t="s">
        <v>44</v>
      </c>
      <c r="D15" s="44" t="s">
        <v>31</v>
      </c>
      <c r="E15" s="43">
        <v>23800.9207857143</v>
      </c>
      <c r="F15" s="43">
        <f t="shared" si="0"/>
        <v>95203.6831428572</v>
      </c>
      <c r="G15" s="43">
        <v>5292.614847</v>
      </c>
      <c r="H15" s="43">
        <f t="shared" si="1"/>
        <v>21170.459388</v>
      </c>
      <c r="I15" s="52">
        <v>0.22237017192111</v>
      </c>
      <c r="J15" s="53">
        <v>28561.1049428571</v>
      </c>
      <c r="K15" s="53">
        <f t="shared" si="2"/>
        <v>114244.419771428</v>
      </c>
      <c r="L15" s="53">
        <v>5876.749596</v>
      </c>
      <c r="M15" s="53">
        <f t="shared" si="3"/>
        <v>23506.998384</v>
      </c>
      <c r="N15" s="54">
        <v>0.20576058271407</v>
      </c>
      <c r="O15" s="55">
        <v>102877.56</v>
      </c>
      <c r="P15" s="55">
        <v>23899.87</v>
      </c>
      <c r="Q15" s="65">
        <f t="shared" si="4"/>
        <v>7673.87685714279</v>
      </c>
      <c r="R15" s="65">
        <f t="shared" si="5"/>
        <v>2729.410612</v>
      </c>
      <c r="S15" s="66">
        <f t="shared" si="6"/>
        <v>1.08060483170202</v>
      </c>
      <c r="T15" s="68">
        <f t="shared" si="7"/>
        <v>-11366.8597714284</v>
      </c>
      <c r="U15" s="68">
        <f t="shared" si="8"/>
        <v>392.871616</v>
      </c>
      <c r="V15" s="67">
        <v>400</v>
      </c>
      <c r="W15" s="65"/>
      <c r="X15" s="65">
        <f t="shared" si="10"/>
        <v>400</v>
      </c>
      <c r="Y15" s="68"/>
    </row>
    <row r="16" customHeight="1" spans="1:25">
      <c r="A16" s="39">
        <v>14</v>
      </c>
      <c r="B16" s="39">
        <v>582</v>
      </c>
      <c r="C16" s="44" t="s">
        <v>45</v>
      </c>
      <c r="D16" s="44" t="s">
        <v>39</v>
      </c>
      <c r="E16" s="43">
        <v>34004.3697142857</v>
      </c>
      <c r="F16" s="43">
        <f t="shared" si="0"/>
        <v>136017.478857143</v>
      </c>
      <c r="G16" s="43">
        <v>7057.91520385714</v>
      </c>
      <c r="H16" s="43">
        <f t="shared" si="1"/>
        <v>28231.6608154286</v>
      </c>
      <c r="I16" s="52">
        <v>0.207559065589503</v>
      </c>
      <c r="J16" s="53">
        <v>40805.2436571429</v>
      </c>
      <c r="K16" s="53">
        <f t="shared" si="2"/>
        <v>163220.974628572</v>
      </c>
      <c r="L16" s="53">
        <v>7836.88243371428</v>
      </c>
      <c r="M16" s="53">
        <f t="shared" si="3"/>
        <v>31347.5297348571</v>
      </c>
      <c r="N16" s="54">
        <v>0.192055768605672</v>
      </c>
      <c r="O16" s="55">
        <v>146526.48</v>
      </c>
      <c r="P16" s="55">
        <v>34153.07</v>
      </c>
      <c r="Q16" s="65">
        <f t="shared" si="4"/>
        <v>10509.0011428572</v>
      </c>
      <c r="R16" s="65">
        <f t="shared" si="5"/>
        <v>5921.40918457144</v>
      </c>
      <c r="S16" s="66">
        <f t="shared" si="6"/>
        <v>1.07726213741908</v>
      </c>
      <c r="T16" s="68">
        <f t="shared" si="7"/>
        <v>-16694.4946285716</v>
      </c>
      <c r="U16" s="68">
        <f t="shared" si="8"/>
        <v>2805.54026514288</v>
      </c>
      <c r="V16" s="67">
        <v>400</v>
      </c>
      <c r="W16" s="65"/>
      <c r="X16" s="65">
        <f t="shared" si="10"/>
        <v>400</v>
      </c>
      <c r="Y16" s="68"/>
    </row>
    <row r="17" customHeight="1" spans="1:25">
      <c r="A17" s="39">
        <v>15</v>
      </c>
      <c r="B17" s="39">
        <v>578</v>
      </c>
      <c r="C17" s="44" t="s">
        <v>46</v>
      </c>
      <c r="D17" s="44" t="s">
        <v>31</v>
      </c>
      <c r="E17" s="43">
        <v>11010.6257142857</v>
      </c>
      <c r="F17" s="43">
        <f t="shared" si="0"/>
        <v>44042.5028571428</v>
      </c>
      <c r="G17" s="43">
        <v>3388.75131214286</v>
      </c>
      <c r="H17" s="43">
        <f t="shared" si="1"/>
        <v>13555.0052485714</v>
      </c>
      <c r="I17" s="52">
        <v>0.307771002309717</v>
      </c>
      <c r="J17" s="53">
        <v>13212.7508571429</v>
      </c>
      <c r="K17" s="53">
        <f t="shared" si="2"/>
        <v>52851.0034285716</v>
      </c>
      <c r="L17" s="53">
        <v>3762.76065428571</v>
      </c>
      <c r="M17" s="53">
        <f t="shared" si="3"/>
        <v>15051.0426171428</v>
      </c>
      <c r="N17" s="54">
        <v>0.284782532794944</v>
      </c>
      <c r="O17" s="55">
        <v>46567.22</v>
      </c>
      <c r="P17" s="55">
        <v>12598.64</v>
      </c>
      <c r="Q17" s="68">
        <f t="shared" si="4"/>
        <v>2524.7171428572</v>
      </c>
      <c r="R17" s="68">
        <f t="shared" si="5"/>
        <v>-956.365248571441</v>
      </c>
      <c r="S17" s="66">
        <f t="shared" si="6"/>
        <v>1.05732456102793</v>
      </c>
      <c r="T17" s="68">
        <f t="shared" si="7"/>
        <v>-6283.7834285716</v>
      </c>
      <c r="U17" s="68">
        <f t="shared" si="8"/>
        <v>-2452.40261714284</v>
      </c>
      <c r="V17" s="67"/>
      <c r="W17" s="65"/>
      <c r="X17" s="65">
        <f t="shared" si="10"/>
        <v>0</v>
      </c>
      <c r="Y17" s="68"/>
    </row>
    <row r="18" customHeight="1" spans="1:25">
      <c r="A18" s="39">
        <v>16</v>
      </c>
      <c r="B18" s="39">
        <v>105267</v>
      </c>
      <c r="C18" s="44" t="s">
        <v>47</v>
      </c>
      <c r="D18" s="44" t="s">
        <v>39</v>
      </c>
      <c r="E18" s="43">
        <v>3807.21214285714</v>
      </c>
      <c r="F18" s="43">
        <f t="shared" si="0"/>
        <v>15228.8485714286</v>
      </c>
      <c r="G18" s="43">
        <v>972.981025714286</v>
      </c>
      <c r="H18" s="43">
        <f t="shared" si="1"/>
        <v>3891.92410285714</v>
      </c>
      <c r="I18" s="52">
        <v>0.255562597828895</v>
      </c>
      <c r="J18" s="53">
        <v>4568.65457142857</v>
      </c>
      <c r="K18" s="53">
        <f t="shared" si="2"/>
        <v>18274.6182857143</v>
      </c>
      <c r="L18" s="53">
        <v>1080.36689142857</v>
      </c>
      <c r="M18" s="53">
        <f t="shared" si="3"/>
        <v>4321.46756571428</v>
      </c>
      <c r="N18" s="54">
        <v>0.236473752729078</v>
      </c>
      <c r="O18" s="55">
        <v>15979.52</v>
      </c>
      <c r="P18" s="55">
        <v>4112.88</v>
      </c>
      <c r="Q18" s="65">
        <f t="shared" si="4"/>
        <v>750.671428571441</v>
      </c>
      <c r="R18" s="65">
        <f t="shared" si="5"/>
        <v>220.955897142856</v>
      </c>
      <c r="S18" s="66">
        <f t="shared" si="6"/>
        <v>1.04929272394105</v>
      </c>
      <c r="T18" s="68">
        <f t="shared" si="7"/>
        <v>-2295.09828571428</v>
      </c>
      <c r="U18" s="68">
        <f t="shared" si="8"/>
        <v>-208.58756571428</v>
      </c>
      <c r="V18" s="67">
        <v>400</v>
      </c>
      <c r="W18" s="65"/>
      <c r="X18" s="65">
        <f t="shared" si="10"/>
        <v>400</v>
      </c>
      <c r="Y18" s="68"/>
    </row>
    <row r="19" customHeight="1" spans="1:25">
      <c r="A19" s="39">
        <v>17</v>
      </c>
      <c r="B19" s="39">
        <v>103198</v>
      </c>
      <c r="C19" s="44" t="s">
        <v>48</v>
      </c>
      <c r="D19" s="44" t="s">
        <v>39</v>
      </c>
      <c r="E19" s="43">
        <v>8153.31171428571</v>
      </c>
      <c r="F19" s="43">
        <f t="shared" si="0"/>
        <v>32613.2468571428</v>
      </c>
      <c r="G19" s="43">
        <v>2030.19957771429</v>
      </c>
      <c r="H19" s="43">
        <f t="shared" si="1"/>
        <v>8120.79831085716</v>
      </c>
      <c r="I19" s="52">
        <v>0.249003061437857</v>
      </c>
      <c r="J19" s="53">
        <v>9783.97405714286</v>
      </c>
      <c r="K19" s="53">
        <f t="shared" si="2"/>
        <v>39135.8962285714</v>
      </c>
      <c r="L19" s="53">
        <v>2254.26842742857</v>
      </c>
      <c r="M19" s="53">
        <f t="shared" si="3"/>
        <v>9017.07370971428</v>
      </c>
      <c r="N19" s="54">
        <v>0.230404170561228</v>
      </c>
      <c r="O19" s="55">
        <v>33877.54</v>
      </c>
      <c r="P19" s="55">
        <v>9182.42</v>
      </c>
      <c r="Q19" s="65">
        <f t="shared" si="4"/>
        <v>1264.29314285716</v>
      </c>
      <c r="R19" s="65">
        <f t="shared" si="5"/>
        <v>1061.62168914284</v>
      </c>
      <c r="S19" s="66">
        <f t="shared" si="6"/>
        <v>1.03876624576496</v>
      </c>
      <c r="T19" s="68">
        <f t="shared" si="7"/>
        <v>-5258.35622857144</v>
      </c>
      <c r="U19" s="68">
        <f t="shared" si="8"/>
        <v>165.346290285721</v>
      </c>
      <c r="V19" s="67">
        <v>400</v>
      </c>
      <c r="W19" s="65"/>
      <c r="X19" s="65">
        <f t="shared" si="10"/>
        <v>400</v>
      </c>
      <c r="Y19" s="68"/>
    </row>
    <row r="20" customHeight="1" spans="1:25">
      <c r="A20" s="39">
        <v>18</v>
      </c>
      <c r="B20" s="39">
        <v>359</v>
      </c>
      <c r="C20" s="44" t="s">
        <v>49</v>
      </c>
      <c r="D20" s="44" t="s">
        <v>39</v>
      </c>
      <c r="E20" s="43">
        <v>12004.2811428571</v>
      </c>
      <c r="F20" s="43">
        <f t="shared" si="0"/>
        <v>48017.1245714284</v>
      </c>
      <c r="G20" s="43">
        <v>3032.83670485714</v>
      </c>
      <c r="H20" s="43">
        <f t="shared" si="1"/>
        <v>12131.3468194286</v>
      </c>
      <c r="I20" s="52">
        <v>0.252646257511368</v>
      </c>
      <c r="J20" s="53">
        <v>14405.1373714286</v>
      </c>
      <c r="K20" s="53">
        <f t="shared" si="2"/>
        <v>57620.5494857144</v>
      </c>
      <c r="L20" s="53">
        <v>3367.56450171429</v>
      </c>
      <c r="M20" s="53">
        <f t="shared" si="3"/>
        <v>13470.2580068572</v>
      </c>
      <c r="N20" s="54">
        <v>0.233775243851098</v>
      </c>
      <c r="O20" s="55">
        <v>49869.58</v>
      </c>
      <c r="P20" s="55">
        <v>15070.3</v>
      </c>
      <c r="Q20" s="65">
        <f t="shared" si="4"/>
        <v>1852.4554285716</v>
      </c>
      <c r="R20" s="65">
        <f t="shared" si="5"/>
        <v>2938.95318057144</v>
      </c>
      <c r="S20" s="66">
        <f t="shared" si="6"/>
        <v>1.0385790578904</v>
      </c>
      <c r="T20" s="68">
        <f t="shared" si="7"/>
        <v>-7750.9694857144</v>
      </c>
      <c r="U20" s="68">
        <f t="shared" si="8"/>
        <v>1600.04199314284</v>
      </c>
      <c r="V20" s="67">
        <v>400</v>
      </c>
      <c r="W20" s="65"/>
      <c r="X20" s="65">
        <f t="shared" si="10"/>
        <v>400</v>
      </c>
      <c r="Y20" s="68"/>
    </row>
    <row r="21" customHeight="1" spans="1:25">
      <c r="A21" s="39">
        <v>19</v>
      </c>
      <c r="B21" s="39">
        <v>373</v>
      </c>
      <c r="C21" s="44" t="s">
        <v>50</v>
      </c>
      <c r="D21" s="44" t="s">
        <v>31</v>
      </c>
      <c r="E21" s="43">
        <v>12680.308</v>
      </c>
      <c r="F21" s="43">
        <f t="shared" si="0"/>
        <v>50721.232</v>
      </c>
      <c r="G21" s="43">
        <v>3679.82127685714</v>
      </c>
      <c r="H21" s="43">
        <f t="shared" si="1"/>
        <v>14719.2851074286</v>
      </c>
      <c r="I21" s="52">
        <v>0.290199676289972</v>
      </c>
      <c r="J21" s="53">
        <v>15216.3696</v>
      </c>
      <c r="K21" s="53">
        <f t="shared" si="2"/>
        <v>60865.4784</v>
      </c>
      <c r="L21" s="53">
        <v>4085.95539771429</v>
      </c>
      <c r="M21" s="53">
        <f t="shared" si="3"/>
        <v>16343.8215908572</v>
      </c>
      <c r="N21" s="54">
        <v>0.26852366925382</v>
      </c>
      <c r="O21" s="55">
        <v>52659.3</v>
      </c>
      <c r="P21" s="55">
        <v>15530.84</v>
      </c>
      <c r="Q21" s="65">
        <f t="shared" si="4"/>
        <v>1938.068</v>
      </c>
      <c r="R21" s="65">
        <f t="shared" si="5"/>
        <v>811.554892571439</v>
      </c>
      <c r="S21" s="66">
        <f t="shared" si="6"/>
        <v>1.03821019173982</v>
      </c>
      <c r="T21" s="68">
        <f t="shared" si="7"/>
        <v>-8206.1784</v>
      </c>
      <c r="U21" s="68">
        <f t="shared" si="8"/>
        <v>-812.98159085716</v>
      </c>
      <c r="V21" s="67">
        <v>400</v>
      </c>
      <c r="W21" s="65"/>
      <c r="X21" s="65">
        <f t="shared" si="10"/>
        <v>400</v>
      </c>
      <c r="Y21" s="68"/>
    </row>
    <row r="22" customHeight="1" spans="1:25">
      <c r="A22" s="39">
        <v>20</v>
      </c>
      <c r="B22" s="39">
        <v>56</v>
      </c>
      <c r="C22" s="44" t="s">
        <v>51</v>
      </c>
      <c r="D22" s="44" t="s">
        <v>29</v>
      </c>
      <c r="E22" s="43">
        <v>5436.21714285714</v>
      </c>
      <c r="F22" s="43">
        <f t="shared" si="0"/>
        <v>21744.8685714286</v>
      </c>
      <c r="G22" s="43">
        <v>1304.14983771429</v>
      </c>
      <c r="H22" s="43">
        <f t="shared" si="1"/>
        <v>5216.59935085716</v>
      </c>
      <c r="I22" s="52">
        <v>0.239900247440973</v>
      </c>
      <c r="J22" s="53">
        <v>6523.46057142857</v>
      </c>
      <c r="K22" s="53">
        <f t="shared" si="2"/>
        <v>26093.8422857143</v>
      </c>
      <c r="L22" s="53">
        <v>1448.08610742857</v>
      </c>
      <c r="M22" s="53">
        <f t="shared" si="3"/>
        <v>5792.34442971428</v>
      </c>
      <c r="N22" s="54">
        <v>0.221981276896329</v>
      </c>
      <c r="O22" s="55">
        <v>22431.88</v>
      </c>
      <c r="P22" s="55">
        <v>5991.01</v>
      </c>
      <c r="Q22" s="65">
        <f t="shared" si="4"/>
        <v>687.011428571441</v>
      </c>
      <c r="R22" s="65">
        <f t="shared" si="5"/>
        <v>774.41064914284</v>
      </c>
      <c r="S22" s="66">
        <f t="shared" si="6"/>
        <v>1.03159418629341</v>
      </c>
      <c r="T22" s="68">
        <f t="shared" si="7"/>
        <v>-3661.96228571428</v>
      </c>
      <c r="U22" s="68">
        <f t="shared" si="8"/>
        <v>198.665570285721</v>
      </c>
      <c r="V22" s="67">
        <v>400</v>
      </c>
      <c r="W22" s="65"/>
      <c r="X22" s="65">
        <f t="shared" si="10"/>
        <v>400</v>
      </c>
      <c r="Y22" s="68"/>
    </row>
    <row r="23" customHeight="1" spans="1:25">
      <c r="A23" s="39">
        <v>21</v>
      </c>
      <c r="B23" s="39">
        <v>102935</v>
      </c>
      <c r="C23" s="44" t="s">
        <v>52</v>
      </c>
      <c r="D23" s="44" t="s">
        <v>31</v>
      </c>
      <c r="E23" s="43">
        <v>6235.68235714286</v>
      </c>
      <c r="F23" s="43">
        <f t="shared" si="0"/>
        <v>24942.7294285714</v>
      </c>
      <c r="G23" s="43">
        <v>1731.86359264286</v>
      </c>
      <c r="H23" s="43">
        <f t="shared" si="1"/>
        <v>6927.45437057144</v>
      </c>
      <c r="I23" s="52">
        <v>0.277734415169342</v>
      </c>
      <c r="J23" s="53">
        <v>7482.81882857143</v>
      </c>
      <c r="K23" s="53">
        <f t="shared" si="2"/>
        <v>29931.2753142857</v>
      </c>
      <c r="L23" s="53">
        <v>1923.00572828571</v>
      </c>
      <c r="M23" s="53">
        <f t="shared" si="3"/>
        <v>7692.02291314284</v>
      </c>
      <c r="N23" s="54">
        <v>0.25698948114889</v>
      </c>
      <c r="O23" s="55">
        <v>25631.5</v>
      </c>
      <c r="P23" s="55">
        <v>7865.8</v>
      </c>
      <c r="Q23" s="65">
        <f t="shared" si="4"/>
        <v>688.770571428558</v>
      </c>
      <c r="R23" s="65">
        <f t="shared" si="5"/>
        <v>938.34562942856</v>
      </c>
      <c r="S23" s="66">
        <f t="shared" si="6"/>
        <v>1.02761408182697</v>
      </c>
      <c r="T23" s="68">
        <f t="shared" si="7"/>
        <v>-4299.77531428572</v>
      </c>
      <c r="U23" s="68">
        <f t="shared" si="8"/>
        <v>173.777086857161</v>
      </c>
      <c r="V23" s="67">
        <v>400</v>
      </c>
      <c r="W23" s="65"/>
      <c r="X23" s="65">
        <f t="shared" si="10"/>
        <v>400</v>
      </c>
      <c r="Y23" s="68"/>
    </row>
    <row r="24" customHeight="1" spans="1:25">
      <c r="A24" s="39">
        <v>22</v>
      </c>
      <c r="B24" s="39">
        <v>572</v>
      </c>
      <c r="C24" s="44" t="s">
        <v>53</v>
      </c>
      <c r="D24" s="44" t="s">
        <v>31</v>
      </c>
      <c r="E24" s="43">
        <v>8107.266</v>
      </c>
      <c r="F24" s="43">
        <f t="shared" si="0"/>
        <v>32429.064</v>
      </c>
      <c r="G24" s="43">
        <v>2324.42249742857</v>
      </c>
      <c r="H24" s="43">
        <f t="shared" si="1"/>
        <v>9297.68998971428</v>
      </c>
      <c r="I24" s="52">
        <v>0.286708552233092</v>
      </c>
      <c r="J24" s="53">
        <v>9728.7192</v>
      </c>
      <c r="K24" s="53">
        <f t="shared" si="2"/>
        <v>38914.8768</v>
      </c>
      <c r="L24" s="53">
        <v>2580.96411085714</v>
      </c>
      <c r="M24" s="53">
        <f t="shared" si="3"/>
        <v>10323.8564434286</v>
      </c>
      <c r="N24" s="54">
        <v>0.265293309201189</v>
      </c>
      <c r="O24" s="55">
        <v>33160.29</v>
      </c>
      <c r="P24" s="55">
        <v>9400.68</v>
      </c>
      <c r="Q24" s="65">
        <f t="shared" si="4"/>
        <v>731.226000000002</v>
      </c>
      <c r="R24" s="65">
        <f t="shared" si="5"/>
        <v>102.990010285721</v>
      </c>
      <c r="S24" s="66">
        <f t="shared" si="6"/>
        <v>1.02254847688481</v>
      </c>
      <c r="T24" s="68">
        <f t="shared" si="7"/>
        <v>-5754.5868</v>
      </c>
      <c r="U24" s="68">
        <f t="shared" si="8"/>
        <v>-923.17644342856</v>
      </c>
      <c r="V24" s="67">
        <v>400</v>
      </c>
      <c r="W24" s="65"/>
      <c r="X24" s="65">
        <f t="shared" si="10"/>
        <v>400</v>
      </c>
      <c r="Y24" s="68"/>
    </row>
    <row r="25" customHeight="1" spans="1:25">
      <c r="A25" s="39">
        <v>23</v>
      </c>
      <c r="B25" s="39">
        <v>513</v>
      </c>
      <c r="C25" s="44" t="s">
        <v>54</v>
      </c>
      <c r="D25" s="44" t="s">
        <v>39</v>
      </c>
      <c r="E25" s="43">
        <v>11685.3025714286</v>
      </c>
      <c r="F25" s="43">
        <f t="shared" si="0"/>
        <v>46741.2102857144</v>
      </c>
      <c r="G25" s="43">
        <v>3407.55742971429</v>
      </c>
      <c r="H25" s="43">
        <f t="shared" si="1"/>
        <v>13630.2297188572</v>
      </c>
      <c r="I25" s="52">
        <v>0.291610543148965</v>
      </c>
      <c r="J25" s="53">
        <v>14022.3630857143</v>
      </c>
      <c r="K25" s="53">
        <f t="shared" si="2"/>
        <v>56089.4523428572</v>
      </c>
      <c r="L25" s="53">
        <v>3783.64236342857</v>
      </c>
      <c r="M25" s="53">
        <f t="shared" si="3"/>
        <v>15134.5694537143</v>
      </c>
      <c r="N25" s="54">
        <v>0.269829153638396</v>
      </c>
      <c r="O25" s="55">
        <v>47261.11</v>
      </c>
      <c r="P25" s="55">
        <v>13842.12</v>
      </c>
      <c r="Q25" s="65">
        <f t="shared" si="4"/>
        <v>519.899714285602</v>
      </c>
      <c r="R25" s="65">
        <f t="shared" si="5"/>
        <v>211.890281142842</v>
      </c>
      <c r="S25" s="66">
        <f t="shared" si="6"/>
        <v>1.01112294078625</v>
      </c>
      <c r="T25" s="68">
        <f t="shared" si="7"/>
        <v>-8828.3423428572</v>
      </c>
      <c r="U25" s="68">
        <f t="shared" si="8"/>
        <v>-1292.44945371428</v>
      </c>
      <c r="V25" s="67">
        <v>400</v>
      </c>
      <c r="W25" s="65"/>
      <c r="X25" s="65">
        <f t="shared" si="10"/>
        <v>400</v>
      </c>
      <c r="Y25" s="68"/>
    </row>
    <row r="26" customHeight="1" spans="1:25">
      <c r="A26" s="39">
        <v>24</v>
      </c>
      <c r="B26" s="39">
        <v>102934</v>
      </c>
      <c r="C26" s="44" t="s">
        <v>55</v>
      </c>
      <c r="D26" s="44" t="s">
        <v>39</v>
      </c>
      <c r="E26" s="43">
        <v>10331.9442857143</v>
      </c>
      <c r="F26" s="43">
        <f t="shared" si="0"/>
        <v>41327.7771428572</v>
      </c>
      <c r="G26" s="43">
        <v>2673.871785</v>
      </c>
      <c r="H26" s="43">
        <f t="shared" si="1"/>
        <v>10695.48714</v>
      </c>
      <c r="I26" s="52">
        <v>0.258796574106298</v>
      </c>
      <c r="J26" s="53">
        <v>12398.3331428571</v>
      </c>
      <c r="K26" s="53">
        <f t="shared" si="2"/>
        <v>49593.3325714284</v>
      </c>
      <c r="L26" s="53">
        <v>2968.98138</v>
      </c>
      <c r="M26" s="53">
        <f t="shared" si="3"/>
        <v>11875.92552</v>
      </c>
      <c r="N26" s="54">
        <v>0.239466172249975</v>
      </c>
      <c r="O26" s="55">
        <v>41497.41</v>
      </c>
      <c r="P26" s="55">
        <v>11355.27</v>
      </c>
      <c r="Q26" s="65">
        <f t="shared" si="4"/>
        <v>169.632857142802</v>
      </c>
      <c r="R26" s="65">
        <f t="shared" si="5"/>
        <v>659.782860000001</v>
      </c>
      <c r="S26" s="66">
        <f t="shared" si="6"/>
        <v>1.00410457249023</v>
      </c>
      <c r="T26" s="68">
        <f t="shared" si="7"/>
        <v>-8095.9225714284</v>
      </c>
      <c r="U26" s="68">
        <f t="shared" si="8"/>
        <v>-520.65552</v>
      </c>
      <c r="V26" s="67">
        <v>400</v>
      </c>
      <c r="W26" s="65"/>
      <c r="X26" s="65">
        <f t="shared" si="10"/>
        <v>400</v>
      </c>
      <c r="Y26" s="68"/>
    </row>
    <row r="27" customHeight="1" spans="1:25">
      <c r="A27" s="39">
        <v>25</v>
      </c>
      <c r="B27" s="39">
        <v>744</v>
      </c>
      <c r="C27" s="44" t="s">
        <v>56</v>
      </c>
      <c r="D27" s="44" t="s">
        <v>31</v>
      </c>
      <c r="E27" s="43">
        <v>11723.3805</v>
      </c>
      <c r="F27" s="43">
        <f t="shared" si="0"/>
        <v>46893.522</v>
      </c>
      <c r="G27" s="43">
        <v>2940.96846364286</v>
      </c>
      <c r="H27" s="43">
        <f t="shared" si="1"/>
        <v>11763.8738545714</v>
      </c>
      <c r="I27" s="52">
        <v>0.250863517024194</v>
      </c>
      <c r="J27" s="53">
        <v>14068.0566</v>
      </c>
      <c r="K27" s="53">
        <f t="shared" si="2"/>
        <v>56272.2264</v>
      </c>
      <c r="L27" s="53">
        <v>3265.55695628571</v>
      </c>
      <c r="M27" s="53">
        <f t="shared" si="3"/>
        <v>13062.2278251428</v>
      </c>
      <c r="N27" s="54">
        <v>0.232125662352376</v>
      </c>
      <c r="O27" s="55">
        <v>47003.08</v>
      </c>
      <c r="P27" s="55">
        <v>13877.78</v>
      </c>
      <c r="Q27" s="65">
        <f t="shared" si="4"/>
        <v>109.558000000005</v>
      </c>
      <c r="R27" s="65">
        <f t="shared" si="5"/>
        <v>2113.90614542856</v>
      </c>
      <c r="S27" s="66">
        <f t="shared" si="6"/>
        <v>1.0023363141715</v>
      </c>
      <c r="T27" s="68">
        <f t="shared" si="7"/>
        <v>-9269.1464</v>
      </c>
      <c r="U27" s="68">
        <f t="shared" si="8"/>
        <v>815.552174857161</v>
      </c>
      <c r="V27" s="67">
        <v>400</v>
      </c>
      <c r="W27" s="65"/>
      <c r="X27" s="65">
        <f t="shared" si="10"/>
        <v>400</v>
      </c>
      <c r="Y27" s="68"/>
    </row>
    <row r="28" customHeight="1" spans="1:25">
      <c r="A28" s="39">
        <v>26</v>
      </c>
      <c r="B28" s="39">
        <v>713</v>
      </c>
      <c r="C28" s="44" t="s">
        <v>57</v>
      </c>
      <c r="D28" s="44" t="s">
        <v>29</v>
      </c>
      <c r="E28" s="43">
        <v>3650.42228571429</v>
      </c>
      <c r="F28" s="43">
        <f t="shared" si="0"/>
        <v>14601.6891428572</v>
      </c>
      <c r="G28" s="43">
        <v>1059.09206464286</v>
      </c>
      <c r="H28" s="43">
        <f t="shared" si="1"/>
        <v>4236.36825857144</v>
      </c>
      <c r="I28" s="52">
        <v>0.290128643140152</v>
      </c>
      <c r="J28" s="53">
        <v>4380.50674285714</v>
      </c>
      <c r="K28" s="53">
        <f t="shared" si="2"/>
        <v>17522.0269714286</v>
      </c>
      <c r="L28" s="53">
        <v>1175.98182428571</v>
      </c>
      <c r="M28" s="53">
        <f t="shared" si="3"/>
        <v>4703.92729714284</v>
      </c>
      <c r="N28" s="54">
        <v>0.268457941813072</v>
      </c>
      <c r="O28" s="55">
        <v>14624.63</v>
      </c>
      <c r="P28" s="55">
        <v>4122.08</v>
      </c>
      <c r="Q28" s="68">
        <f t="shared" si="4"/>
        <v>22.9408571428394</v>
      </c>
      <c r="R28" s="68">
        <f t="shared" si="5"/>
        <v>-114.28825857144</v>
      </c>
      <c r="S28" s="66">
        <f t="shared" si="6"/>
        <v>1.00157110981602</v>
      </c>
      <c r="T28" s="68">
        <f t="shared" si="7"/>
        <v>-2897.39697142856</v>
      </c>
      <c r="U28" s="68">
        <f t="shared" si="8"/>
        <v>-581.84729714284</v>
      </c>
      <c r="V28" s="67"/>
      <c r="W28" s="65"/>
      <c r="X28" s="65">
        <f t="shared" si="10"/>
        <v>0</v>
      </c>
      <c r="Y28" s="68"/>
    </row>
    <row r="29" customHeight="1" spans="1:25">
      <c r="A29" s="39">
        <v>27</v>
      </c>
      <c r="B29" s="39">
        <v>102564</v>
      </c>
      <c r="C29" s="44" t="s">
        <v>58</v>
      </c>
      <c r="D29" s="44" t="s">
        <v>59</v>
      </c>
      <c r="E29" s="43">
        <v>4148.37942857143</v>
      </c>
      <c r="F29" s="43">
        <f t="shared" si="0"/>
        <v>16593.5177142857</v>
      </c>
      <c r="G29" s="43">
        <v>1070.644848</v>
      </c>
      <c r="H29" s="43">
        <f t="shared" si="1"/>
        <v>4282.579392</v>
      </c>
      <c r="I29" s="52">
        <v>0.258087493305475</v>
      </c>
      <c r="J29" s="53">
        <v>4978.05531428571</v>
      </c>
      <c r="K29" s="53">
        <f t="shared" si="2"/>
        <v>19912.2212571428</v>
      </c>
      <c r="L29" s="53">
        <v>1188.809664</v>
      </c>
      <c r="M29" s="53">
        <f t="shared" si="3"/>
        <v>4755.238656</v>
      </c>
      <c r="N29" s="54">
        <v>0.238810055121008</v>
      </c>
      <c r="O29" s="55">
        <v>16606.24</v>
      </c>
      <c r="P29" s="55">
        <v>4836.45</v>
      </c>
      <c r="Q29" s="65">
        <f t="shared" si="4"/>
        <v>12.7222857142806</v>
      </c>
      <c r="R29" s="65">
        <f t="shared" si="5"/>
        <v>553.870608</v>
      </c>
      <c r="S29" s="66">
        <f t="shared" si="6"/>
        <v>1.0007667021504</v>
      </c>
      <c r="T29" s="68">
        <f t="shared" si="7"/>
        <v>-3305.98125714284</v>
      </c>
      <c r="U29" s="68">
        <f t="shared" si="8"/>
        <v>81.2113439999994</v>
      </c>
      <c r="V29" s="67">
        <v>400</v>
      </c>
      <c r="W29" s="65"/>
      <c r="X29" s="65">
        <f t="shared" si="10"/>
        <v>400</v>
      </c>
      <c r="Y29" s="68"/>
    </row>
    <row r="30" customHeight="1" spans="1:25">
      <c r="A30" s="39">
        <v>28</v>
      </c>
      <c r="B30" s="39">
        <v>347</v>
      </c>
      <c r="C30" s="44" t="s">
        <v>60</v>
      </c>
      <c r="D30" s="44" t="s">
        <v>39</v>
      </c>
      <c r="E30" s="43">
        <v>7433.46857142857</v>
      </c>
      <c r="F30" s="43">
        <f t="shared" si="0"/>
        <v>29733.8742857143</v>
      </c>
      <c r="G30" s="43">
        <v>1968.74328857143</v>
      </c>
      <c r="H30" s="43">
        <f t="shared" si="1"/>
        <v>7874.97315428572</v>
      </c>
      <c r="I30" s="52">
        <v>0.264848538694107</v>
      </c>
      <c r="J30" s="53">
        <v>8920.16228571428</v>
      </c>
      <c r="K30" s="53">
        <f t="shared" si="2"/>
        <v>35680.6491428571</v>
      </c>
      <c r="L30" s="53">
        <v>2186.02933714286</v>
      </c>
      <c r="M30" s="53">
        <f t="shared" si="3"/>
        <v>8744.11734857144</v>
      </c>
      <c r="N30" s="54">
        <v>0.245066094889753</v>
      </c>
      <c r="O30" s="55">
        <v>28792.38</v>
      </c>
      <c r="P30" s="55">
        <v>8575.03</v>
      </c>
      <c r="Q30" s="68">
        <f t="shared" si="4"/>
        <v>-941.494285714278</v>
      </c>
      <c r="R30" s="68">
        <f t="shared" si="5"/>
        <v>700.056845714281</v>
      </c>
      <c r="S30" s="69">
        <f t="shared" si="6"/>
        <v>0.968335970056663</v>
      </c>
      <c r="T30" s="68">
        <f t="shared" si="7"/>
        <v>-6888.26914285712</v>
      </c>
      <c r="U30" s="68">
        <f t="shared" si="8"/>
        <v>-169.08734857144</v>
      </c>
      <c r="V30" s="67"/>
      <c r="W30" s="65"/>
      <c r="X30" s="65">
        <f t="shared" si="10"/>
        <v>0</v>
      </c>
      <c r="Y30" s="68">
        <f>Q30*0.02</f>
        <v>-18.8298857142856</v>
      </c>
    </row>
    <row r="31" customHeight="1" spans="1:25">
      <c r="A31" s="39">
        <v>29</v>
      </c>
      <c r="B31" s="39">
        <v>591</v>
      </c>
      <c r="C31" s="44" t="s">
        <v>61</v>
      </c>
      <c r="D31" s="44" t="s">
        <v>59</v>
      </c>
      <c r="E31" s="43">
        <v>6772.23542857143</v>
      </c>
      <c r="F31" s="43">
        <f t="shared" si="0"/>
        <v>27088.9417142857</v>
      </c>
      <c r="G31" s="43">
        <v>2049.04734171429</v>
      </c>
      <c r="H31" s="43">
        <f t="shared" si="1"/>
        <v>8196.18936685716</v>
      </c>
      <c r="I31" s="52">
        <v>0.302565875526055</v>
      </c>
      <c r="J31" s="53">
        <v>8126.68251428571</v>
      </c>
      <c r="K31" s="53">
        <f t="shared" si="2"/>
        <v>32506.7300571428</v>
      </c>
      <c r="L31" s="53">
        <v>2275.19637942857</v>
      </c>
      <c r="M31" s="53">
        <f t="shared" si="3"/>
        <v>9100.78551771428</v>
      </c>
      <c r="N31" s="54">
        <v>0.279966194745402</v>
      </c>
      <c r="O31" s="55">
        <v>25834.89</v>
      </c>
      <c r="P31" s="55">
        <v>6858.15</v>
      </c>
      <c r="Q31" s="68">
        <f t="shared" si="4"/>
        <v>-1254.05171428572</v>
      </c>
      <c r="R31" s="68">
        <f t="shared" si="5"/>
        <v>-1338.03936685716</v>
      </c>
      <c r="S31" s="69">
        <f t="shared" si="6"/>
        <v>0.953706138559692</v>
      </c>
      <c r="T31" s="68">
        <f t="shared" si="7"/>
        <v>-6671.84005714284</v>
      </c>
      <c r="U31" s="68">
        <f t="shared" si="8"/>
        <v>-2242.63551771428</v>
      </c>
      <c r="V31" s="67"/>
      <c r="W31" s="65"/>
      <c r="X31" s="65">
        <f t="shared" si="10"/>
        <v>0</v>
      </c>
      <c r="Y31" s="68">
        <f t="shared" ref="Y31:Y43" si="11">Q31*0.02</f>
        <v>-25.0810342857144</v>
      </c>
    </row>
    <row r="32" customHeight="1" spans="1:25">
      <c r="A32" s="39">
        <v>30</v>
      </c>
      <c r="B32" s="39">
        <v>387</v>
      </c>
      <c r="C32" s="44" t="s">
        <v>62</v>
      </c>
      <c r="D32" s="44" t="s">
        <v>42</v>
      </c>
      <c r="E32" s="43">
        <v>15325.4602142857</v>
      </c>
      <c r="F32" s="43">
        <f t="shared" si="0"/>
        <v>61301.8408571428</v>
      </c>
      <c r="G32" s="43">
        <v>3939.80038864286</v>
      </c>
      <c r="H32" s="43">
        <f t="shared" si="1"/>
        <v>15759.2015545714</v>
      </c>
      <c r="I32" s="52">
        <v>0.25707550269651</v>
      </c>
      <c r="J32" s="53">
        <v>18390.5522571429</v>
      </c>
      <c r="K32" s="53">
        <f t="shared" si="2"/>
        <v>73562.2090285716</v>
      </c>
      <c r="L32" s="53">
        <v>4374.62785628571</v>
      </c>
      <c r="M32" s="53">
        <f t="shared" si="3"/>
        <v>17498.5114251428</v>
      </c>
      <c r="N32" s="54">
        <v>0.237873653554184</v>
      </c>
      <c r="O32" s="55">
        <v>58397.6</v>
      </c>
      <c r="P32" s="55">
        <v>14028.65</v>
      </c>
      <c r="Q32" s="68">
        <f t="shared" si="4"/>
        <v>-2904.2408571428</v>
      </c>
      <c r="R32" s="68">
        <f t="shared" si="5"/>
        <v>-1730.55155457144</v>
      </c>
      <c r="S32" s="69">
        <f t="shared" si="6"/>
        <v>0.952623920969832</v>
      </c>
      <c r="T32" s="68">
        <f t="shared" si="7"/>
        <v>-15164.6090285716</v>
      </c>
      <c r="U32" s="68">
        <f t="shared" si="8"/>
        <v>-3469.86142514284</v>
      </c>
      <c r="V32" s="67"/>
      <c r="W32" s="65"/>
      <c r="X32" s="65">
        <f t="shared" si="10"/>
        <v>0</v>
      </c>
      <c r="Y32" s="68">
        <f t="shared" si="11"/>
        <v>-58.084817142856</v>
      </c>
    </row>
    <row r="33" customHeight="1" spans="1:25">
      <c r="A33" s="39">
        <v>31</v>
      </c>
      <c r="B33" s="39">
        <v>511</v>
      </c>
      <c r="C33" s="44" t="s">
        <v>63</v>
      </c>
      <c r="D33" s="44" t="s">
        <v>31</v>
      </c>
      <c r="E33" s="43">
        <v>9691.65178571429</v>
      </c>
      <c r="F33" s="43">
        <f t="shared" si="0"/>
        <v>38766.6071428572</v>
      </c>
      <c r="G33" s="43">
        <v>2729.37622285714</v>
      </c>
      <c r="H33" s="43">
        <f t="shared" si="1"/>
        <v>10917.5048914286</v>
      </c>
      <c r="I33" s="52">
        <v>0.281621366842782</v>
      </c>
      <c r="J33" s="53">
        <v>11629.9821428571</v>
      </c>
      <c r="K33" s="53">
        <f t="shared" si="2"/>
        <v>46519.9285714284</v>
      </c>
      <c r="L33" s="53">
        <v>3030.61172571429</v>
      </c>
      <c r="M33" s="53">
        <f t="shared" si="3"/>
        <v>12122.4469028572</v>
      </c>
      <c r="N33" s="54">
        <v>0.260586103098672</v>
      </c>
      <c r="O33" s="55">
        <v>36733.3</v>
      </c>
      <c r="P33" s="55">
        <v>10854.04</v>
      </c>
      <c r="Q33" s="68">
        <f t="shared" si="4"/>
        <v>-2033.30714285716</v>
      </c>
      <c r="R33" s="68">
        <f t="shared" si="5"/>
        <v>-63.464891428559</v>
      </c>
      <c r="S33" s="69">
        <f t="shared" si="6"/>
        <v>0.947550036159618</v>
      </c>
      <c r="T33" s="68">
        <f t="shared" si="7"/>
        <v>-9786.62857142839</v>
      </c>
      <c r="U33" s="68">
        <f t="shared" si="8"/>
        <v>-1268.40690285716</v>
      </c>
      <c r="V33" s="67"/>
      <c r="W33" s="65"/>
      <c r="X33" s="65">
        <f t="shared" si="10"/>
        <v>0</v>
      </c>
      <c r="Y33" s="68">
        <f t="shared" si="11"/>
        <v>-40.6661428571432</v>
      </c>
    </row>
    <row r="34" customHeight="1" spans="1:25">
      <c r="A34" s="39">
        <v>32</v>
      </c>
      <c r="B34" s="39">
        <v>341</v>
      </c>
      <c r="C34" s="44" t="s">
        <v>64</v>
      </c>
      <c r="D34" s="44" t="s">
        <v>59</v>
      </c>
      <c r="E34" s="43">
        <v>26424.4221428571</v>
      </c>
      <c r="F34" s="43">
        <f t="shared" si="0"/>
        <v>105697.688571428</v>
      </c>
      <c r="G34" s="43">
        <v>6985.89943071429</v>
      </c>
      <c r="H34" s="43">
        <f t="shared" si="1"/>
        <v>27943.5977228572</v>
      </c>
      <c r="I34" s="52">
        <v>0.264372836346117</v>
      </c>
      <c r="J34" s="53">
        <v>31709.3065714286</v>
      </c>
      <c r="K34" s="53">
        <f t="shared" si="2"/>
        <v>126837.226285714</v>
      </c>
      <c r="L34" s="53">
        <v>7756.91843142857</v>
      </c>
      <c r="M34" s="53">
        <f t="shared" si="3"/>
        <v>31027.6737257143</v>
      </c>
      <c r="N34" s="54">
        <v>0.244625924378235</v>
      </c>
      <c r="O34" s="55">
        <v>100043.65</v>
      </c>
      <c r="P34" s="55">
        <v>27695.64</v>
      </c>
      <c r="Q34" s="68">
        <f t="shared" si="4"/>
        <v>-5654.03857142841</v>
      </c>
      <c r="R34" s="68">
        <f t="shared" si="5"/>
        <v>-247.957722857162</v>
      </c>
      <c r="S34" s="69">
        <f t="shared" si="6"/>
        <v>0.946507453021477</v>
      </c>
      <c r="T34" s="68">
        <f t="shared" si="7"/>
        <v>-26793.5762857144</v>
      </c>
      <c r="U34" s="68">
        <f t="shared" si="8"/>
        <v>-3332.03372571428</v>
      </c>
      <c r="V34" s="67"/>
      <c r="W34" s="65"/>
      <c r="X34" s="65">
        <f t="shared" si="10"/>
        <v>0</v>
      </c>
      <c r="Y34" s="68">
        <f t="shared" si="11"/>
        <v>-113.080771428568</v>
      </c>
    </row>
    <row r="35" customHeight="1" spans="1:25">
      <c r="A35" s="39">
        <v>33</v>
      </c>
      <c r="B35" s="39">
        <v>104838</v>
      </c>
      <c r="C35" s="44" t="s">
        <v>65</v>
      </c>
      <c r="D35" s="44" t="s">
        <v>29</v>
      </c>
      <c r="E35" s="43">
        <v>3047.49342857143</v>
      </c>
      <c r="F35" s="43">
        <f t="shared" si="0"/>
        <v>12189.9737142857</v>
      </c>
      <c r="G35" s="43">
        <v>852.013143428572</v>
      </c>
      <c r="H35" s="43">
        <f t="shared" si="1"/>
        <v>3408.05257371429</v>
      </c>
      <c r="I35" s="52">
        <v>0.27957833655706</v>
      </c>
      <c r="J35" s="53">
        <v>3656.99211428571</v>
      </c>
      <c r="K35" s="53">
        <f t="shared" si="2"/>
        <v>14627.9684571428</v>
      </c>
      <c r="L35" s="53">
        <v>946.048038857143</v>
      </c>
      <c r="M35" s="53">
        <f t="shared" si="3"/>
        <v>3784.19215542857</v>
      </c>
      <c r="N35" s="54">
        <v>0.258695673737302</v>
      </c>
      <c r="O35" s="55">
        <v>11487.44</v>
      </c>
      <c r="P35" s="55">
        <v>3033.22</v>
      </c>
      <c r="Q35" s="68">
        <f t="shared" si="4"/>
        <v>-702.533714285719</v>
      </c>
      <c r="R35" s="68">
        <f t="shared" si="5"/>
        <v>-374.832573714288</v>
      </c>
      <c r="S35" s="69">
        <f t="shared" si="6"/>
        <v>0.942367905727114</v>
      </c>
      <c r="T35" s="68">
        <f t="shared" si="7"/>
        <v>-3140.52845714284</v>
      </c>
      <c r="U35" s="68">
        <f t="shared" si="8"/>
        <v>-750.972155428572</v>
      </c>
      <c r="V35" s="67"/>
      <c r="W35" s="65"/>
      <c r="X35" s="65">
        <f t="shared" si="10"/>
        <v>0</v>
      </c>
      <c r="Y35" s="68">
        <f t="shared" si="11"/>
        <v>-14.0506742857144</v>
      </c>
    </row>
    <row r="36" customHeight="1" spans="1:25">
      <c r="A36" s="39">
        <v>34</v>
      </c>
      <c r="B36" s="39">
        <v>746</v>
      </c>
      <c r="C36" s="44" t="s">
        <v>66</v>
      </c>
      <c r="D36" s="44" t="s">
        <v>59</v>
      </c>
      <c r="E36" s="43">
        <v>9126.0345</v>
      </c>
      <c r="F36" s="43">
        <f t="shared" si="0"/>
        <v>36504.138</v>
      </c>
      <c r="G36" s="43">
        <v>2518.69834542857</v>
      </c>
      <c r="H36" s="43">
        <f t="shared" si="1"/>
        <v>10074.7933817143</v>
      </c>
      <c r="I36" s="52">
        <v>0.275990447486098</v>
      </c>
      <c r="J36" s="53">
        <v>10951.2414</v>
      </c>
      <c r="K36" s="53">
        <f t="shared" si="2"/>
        <v>43804.9656</v>
      </c>
      <c r="L36" s="53">
        <v>2796.68177485714</v>
      </c>
      <c r="M36" s="53">
        <f t="shared" si="3"/>
        <v>11186.7270994286</v>
      </c>
      <c r="N36" s="54">
        <v>0.255375776380671</v>
      </c>
      <c r="O36" s="55">
        <v>34395.08</v>
      </c>
      <c r="P36" s="55">
        <v>10245.59</v>
      </c>
      <c r="Q36" s="68">
        <f t="shared" si="4"/>
        <v>-2109.058</v>
      </c>
      <c r="R36" s="68">
        <f t="shared" si="5"/>
        <v>170.79661828572</v>
      </c>
      <c r="S36" s="69">
        <f t="shared" si="6"/>
        <v>0.942224139082534</v>
      </c>
      <c r="T36" s="68">
        <f t="shared" si="7"/>
        <v>-9409.8856</v>
      </c>
      <c r="U36" s="68">
        <f t="shared" si="8"/>
        <v>-941.137099428561</v>
      </c>
      <c r="V36" s="67"/>
      <c r="W36" s="65"/>
      <c r="X36" s="65">
        <f t="shared" ref="X36:X67" si="12">V36+W36</f>
        <v>0</v>
      </c>
      <c r="Y36" s="68">
        <f t="shared" si="11"/>
        <v>-42.18116</v>
      </c>
    </row>
    <row r="37" customHeight="1" spans="1:25">
      <c r="A37" s="39">
        <v>35</v>
      </c>
      <c r="B37" s="39">
        <v>337</v>
      </c>
      <c r="C37" s="44" t="s">
        <v>67</v>
      </c>
      <c r="D37" s="44" t="s">
        <v>31</v>
      </c>
      <c r="E37" s="43">
        <v>28813.4377142857</v>
      </c>
      <c r="F37" s="43">
        <f t="shared" si="0"/>
        <v>115253.750857143</v>
      </c>
      <c r="G37" s="43">
        <v>7364.376279</v>
      </c>
      <c r="H37" s="43">
        <f t="shared" si="1"/>
        <v>29457.505116</v>
      </c>
      <c r="I37" s="52">
        <v>0.255588255453071</v>
      </c>
      <c r="J37" s="53">
        <v>34576.1252571429</v>
      </c>
      <c r="K37" s="53">
        <f t="shared" si="2"/>
        <v>138304.501028572</v>
      </c>
      <c r="L37" s="53">
        <v>8177.166972</v>
      </c>
      <c r="M37" s="53">
        <f t="shared" si="3"/>
        <v>32708.667888</v>
      </c>
      <c r="N37" s="54">
        <v>0.23649749389749</v>
      </c>
      <c r="O37" s="55">
        <v>107864.52</v>
      </c>
      <c r="P37" s="55">
        <v>27616.59</v>
      </c>
      <c r="Q37" s="68">
        <f t="shared" si="4"/>
        <v>-7389.2308571428</v>
      </c>
      <c r="R37" s="68">
        <f t="shared" si="5"/>
        <v>-1840.915116</v>
      </c>
      <c r="S37" s="69">
        <f t="shared" si="6"/>
        <v>0.935887285210338</v>
      </c>
      <c r="T37" s="68">
        <f t="shared" si="7"/>
        <v>-30439.9810285716</v>
      </c>
      <c r="U37" s="68">
        <f t="shared" si="8"/>
        <v>-5092.077888</v>
      </c>
      <c r="V37" s="67"/>
      <c r="W37" s="65"/>
      <c r="X37" s="65">
        <f t="shared" si="12"/>
        <v>0</v>
      </c>
      <c r="Y37" s="68">
        <f t="shared" si="11"/>
        <v>-147.784617142856</v>
      </c>
    </row>
    <row r="38" customHeight="1" spans="1:25">
      <c r="A38" s="39">
        <v>36</v>
      </c>
      <c r="B38" s="39">
        <v>357</v>
      </c>
      <c r="C38" s="44" t="s">
        <v>68</v>
      </c>
      <c r="D38" s="44" t="s">
        <v>39</v>
      </c>
      <c r="E38" s="43">
        <v>10396.2948571429</v>
      </c>
      <c r="F38" s="43">
        <f t="shared" si="0"/>
        <v>41585.1794285716</v>
      </c>
      <c r="G38" s="43">
        <v>2286.94083985714</v>
      </c>
      <c r="H38" s="43">
        <f t="shared" si="1"/>
        <v>9147.76335942856</v>
      </c>
      <c r="I38" s="52">
        <v>0.219976527338091</v>
      </c>
      <c r="J38" s="53">
        <v>12475.5538285714</v>
      </c>
      <c r="K38" s="53">
        <f t="shared" si="2"/>
        <v>49902.2153142856</v>
      </c>
      <c r="L38" s="53">
        <v>2539.34568171429</v>
      </c>
      <c r="M38" s="53">
        <f t="shared" si="3"/>
        <v>10157.3827268572</v>
      </c>
      <c r="N38" s="54">
        <v>0.203545727637253</v>
      </c>
      <c r="O38" s="55">
        <v>38713.27</v>
      </c>
      <c r="P38" s="55">
        <v>9706.53</v>
      </c>
      <c r="Q38" s="68">
        <f t="shared" si="4"/>
        <v>-2871.90942857161</v>
      </c>
      <c r="R38" s="68">
        <f t="shared" si="5"/>
        <v>558.766640571441</v>
      </c>
      <c r="S38" s="69">
        <f t="shared" si="6"/>
        <v>0.930939111769266</v>
      </c>
      <c r="T38" s="68">
        <f t="shared" si="7"/>
        <v>-11188.9453142856</v>
      </c>
      <c r="U38" s="68">
        <f t="shared" si="8"/>
        <v>-450.85272685716</v>
      </c>
      <c r="V38" s="67"/>
      <c r="W38" s="65"/>
      <c r="X38" s="65">
        <f t="shared" si="12"/>
        <v>0</v>
      </c>
      <c r="Y38" s="68">
        <f t="shared" si="11"/>
        <v>-57.4381885714322</v>
      </c>
    </row>
    <row r="39" customHeight="1" spans="1:25">
      <c r="A39" s="39">
        <v>37</v>
      </c>
      <c r="B39" s="39">
        <v>102565</v>
      </c>
      <c r="C39" s="44" t="s">
        <v>69</v>
      </c>
      <c r="D39" s="44" t="s">
        <v>39</v>
      </c>
      <c r="E39" s="43">
        <v>7491.225</v>
      </c>
      <c r="F39" s="43">
        <f t="shared" si="0"/>
        <v>29964.9</v>
      </c>
      <c r="G39" s="43">
        <v>2228.36328</v>
      </c>
      <c r="H39" s="43">
        <f t="shared" si="1"/>
        <v>8913.45312</v>
      </c>
      <c r="I39" s="52">
        <v>0.297463135868967</v>
      </c>
      <c r="J39" s="53">
        <v>8989.47</v>
      </c>
      <c r="K39" s="53">
        <f t="shared" si="2"/>
        <v>35957.88</v>
      </c>
      <c r="L39" s="53">
        <v>2474.30304</v>
      </c>
      <c r="M39" s="53">
        <f t="shared" si="3"/>
        <v>9897.21216</v>
      </c>
      <c r="N39" s="54">
        <v>0.275244596177528</v>
      </c>
      <c r="O39" s="55">
        <v>27887.19</v>
      </c>
      <c r="P39" s="55">
        <v>8889.23</v>
      </c>
      <c r="Q39" s="68">
        <f t="shared" si="4"/>
        <v>-2077.71</v>
      </c>
      <c r="R39" s="68">
        <f t="shared" si="5"/>
        <v>-24.2231200000006</v>
      </c>
      <c r="S39" s="69">
        <f t="shared" si="6"/>
        <v>0.93066187439304</v>
      </c>
      <c r="T39" s="68">
        <f t="shared" si="7"/>
        <v>-8070.69</v>
      </c>
      <c r="U39" s="68">
        <f t="shared" si="8"/>
        <v>-1007.98216</v>
      </c>
      <c r="V39" s="67"/>
      <c r="W39" s="65"/>
      <c r="X39" s="65">
        <f t="shared" si="12"/>
        <v>0</v>
      </c>
      <c r="Y39" s="68">
        <f t="shared" si="11"/>
        <v>-41.5542</v>
      </c>
    </row>
    <row r="40" customHeight="1" spans="1:25">
      <c r="A40" s="39">
        <v>38</v>
      </c>
      <c r="B40" s="39">
        <v>365</v>
      </c>
      <c r="C40" s="44" t="s">
        <v>70</v>
      </c>
      <c r="D40" s="44" t="s">
        <v>39</v>
      </c>
      <c r="E40" s="43">
        <v>16232.8135714286</v>
      </c>
      <c r="F40" s="43">
        <f t="shared" si="0"/>
        <v>64931.2542857144</v>
      </c>
      <c r="G40" s="43">
        <v>4737.51703285714</v>
      </c>
      <c r="H40" s="43">
        <f t="shared" si="1"/>
        <v>18950.0681314286</v>
      </c>
      <c r="I40" s="52">
        <v>0.291848176042363</v>
      </c>
      <c r="J40" s="53">
        <v>19479.3762857143</v>
      </c>
      <c r="K40" s="53">
        <f t="shared" si="2"/>
        <v>77917.5051428572</v>
      </c>
      <c r="L40" s="53">
        <v>5260.38680571429</v>
      </c>
      <c r="M40" s="53">
        <f t="shared" si="3"/>
        <v>21041.5472228572</v>
      </c>
      <c r="N40" s="54">
        <v>0.270049036917682</v>
      </c>
      <c r="O40" s="55">
        <v>59466.65</v>
      </c>
      <c r="P40" s="55">
        <v>17710.58</v>
      </c>
      <c r="Q40" s="68">
        <f t="shared" si="4"/>
        <v>-5464.6042857144</v>
      </c>
      <c r="R40" s="68">
        <f t="shared" si="5"/>
        <v>-1239.48813142856</v>
      </c>
      <c r="S40" s="69">
        <f t="shared" si="6"/>
        <v>0.915840155163664</v>
      </c>
      <c r="T40" s="68">
        <f t="shared" si="7"/>
        <v>-18450.8551428572</v>
      </c>
      <c r="U40" s="68">
        <f t="shared" si="8"/>
        <v>-3330.96722285716</v>
      </c>
      <c r="V40" s="67"/>
      <c r="W40" s="65"/>
      <c r="X40" s="65">
        <f t="shared" si="12"/>
        <v>0</v>
      </c>
      <c r="Y40" s="68">
        <f t="shared" si="11"/>
        <v>-109.292085714288</v>
      </c>
    </row>
    <row r="41" customHeight="1" spans="1:25">
      <c r="A41" s="39">
        <v>39</v>
      </c>
      <c r="B41" s="39">
        <v>730</v>
      </c>
      <c r="C41" s="44" t="s">
        <v>71</v>
      </c>
      <c r="D41" s="44" t="s">
        <v>39</v>
      </c>
      <c r="E41" s="43">
        <v>15779.5114285714</v>
      </c>
      <c r="F41" s="43">
        <f t="shared" si="0"/>
        <v>63118.0457142856</v>
      </c>
      <c r="G41" s="43">
        <v>3854.52951835714</v>
      </c>
      <c r="H41" s="43">
        <f t="shared" si="1"/>
        <v>15418.1180734286</v>
      </c>
      <c r="I41" s="52">
        <v>0.24427432597044</v>
      </c>
      <c r="J41" s="53">
        <v>18935.4137142857</v>
      </c>
      <c r="K41" s="53">
        <f t="shared" si="2"/>
        <v>75741.6548571428</v>
      </c>
      <c r="L41" s="53">
        <v>4279.94581971429</v>
      </c>
      <c r="M41" s="53">
        <f t="shared" si="3"/>
        <v>17119.7832788572</v>
      </c>
      <c r="N41" s="54">
        <v>0.226028640530062</v>
      </c>
      <c r="O41" s="55">
        <v>57444.08</v>
      </c>
      <c r="P41" s="55">
        <v>15785.02</v>
      </c>
      <c r="Q41" s="68">
        <f t="shared" si="4"/>
        <v>-5673.9657142856</v>
      </c>
      <c r="R41" s="68">
        <f t="shared" si="5"/>
        <v>366.90192657144</v>
      </c>
      <c r="S41" s="69">
        <f t="shared" si="6"/>
        <v>0.910105491225604</v>
      </c>
      <c r="T41" s="68">
        <f t="shared" si="7"/>
        <v>-18297.5748571428</v>
      </c>
      <c r="U41" s="68">
        <f t="shared" si="8"/>
        <v>-1334.76327885716</v>
      </c>
      <c r="V41" s="67"/>
      <c r="W41" s="65"/>
      <c r="X41" s="65">
        <f t="shared" si="12"/>
        <v>0</v>
      </c>
      <c r="Y41" s="68">
        <f t="shared" si="11"/>
        <v>-113.479314285712</v>
      </c>
    </row>
    <row r="42" customHeight="1" spans="1:25">
      <c r="A42" s="39">
        <v>40</v>
      </c>
      <c r="B42" s="39">
        <v>706</v>
      </c>
      <c r="C42" s="44" t="s">
        <v>72</v>
      </c>
      <c r="D42" s="44" t="s">
        <v>29</v>
      </c>
      <c r="E42" s="43">
        <v>4948.29642857143</v>
      </c>
      <c r="F42" s="43">
        <f t="shared" si="0"/>
        <v>19793.1857142857</v>
      </c>
      <c r="G42" s="43">
        <v>1299.80425714286</v>
      </c>
      <c r="H42" s="43">
        <f t="shared" si="1"/>
        <v>5199.21702857144</v>
      </c>
      <c r="I42" s="52">
        <v>0.262677120480858</v>
      </c>
      <c r="J42" s="53">
        <v>5937.95571428571</v>
      </c>
      <c r="K42" s="53">
        <f t="shared" si="2"/>
        <v>23751.8228571428</v>
      </c>
      <c r="L42" s="53">
        <v>1443.26091428571</v>
      </c>
      <c r="M42" s="53">
        <f t="shared" si="3"/>
        <v>5773.04365714284</v>
      </c>
      <c r="N42" s="54">
        <v>0.243056867334573</v>
      </c>
      <c r="O42" s="55">
        <v>17991.95</v>
      </c>
      <c r="P42" s="55">
        <v>5438.9</v>
      </c>
      <c r="Q42" s="68">
        <f t="shared" si="4"/>
        <v>-1801.23571428572</v>
      </c>
      <c r="R42" s="68">
        <f t="shared" si="5"/>
        <v>239.68297142856</v>
      </c>
      <c r="S42" s="69">
        <f t="shared" si="6"/>
        <v>0.908997180126205</v>
      </c>
      <c r="T42" s="68">
        <f t="shared" si="7"/>
        <v>-5759.87285714284</v>
      </c>
      <c r="U42" s="68">
        <f t="shared" si="8"/>
        <v>-334.14365714284</v>
      </c>
      <c r="V42" s="67"/>
      <c r="W42" s="65"/>
      <c r="X42" s="65">
        <f t="shared" si="12"/>
        <v>0</v>
      </c>
      <c r="Y42" s="68">
        <f t="shared" si="11"/>
        <v>-36.0247142857144</v>
      </c>
    </row>
    <row r="43" customHeight="1" spans="1:25">
      <c r="A43" s="39">
        <v>41</v>
      </c>
      <c r="B43" s="39">
        <v>367</v>
      </c>
      <c r="C43" s="44" t="s">
        <v>73</v>
      </c>
      <c r="D43" s="44" t="s">
        <v>29</v>
      </c>
      <c r="E43" s="43">
        <v>8806.32107142857</v>
      </c>
      <c r="F43" s="43">
        <f t="shared" si="0"/>
        <v>35225.2842857143</v>
      </c>
      <c r="G43" s="43">
        <v>2374.60279178571</v>
      </c>
      <c r="H43" s="43">
        <f t="shared" si="1"/>
        <v>9498.41116714284</v>
      </c>
      <c r="I43" s="52">
        <v>0.269647537550037</v>
      </c>
      <c r="J43" s="53">
        <v>10567.5852857143</v>
      </c>
      <c r="K43" s="53">
        <f t="shared" si="2"/>
        <v>42270.3411428572</v>
      </c>
      <c r="L43" s="53">
        <v>2636.68269857143</v>
      </c>
      <c r="M43" s="53">
        <f t="shared" si="3"/>
        <v>10546.7307942857</v>
      </c>
      <c r="N43" s="54">
        <v>0.249506640096466</v>
      </c>
      <c r="O43" s="55">
        <v>31935.69</v>
      </c>
      <c r="P43" s="55">
        <v>8291.57</v>
      </c>
      <c r="Q43" s="68">
        <f t="shared" si="4"/>
        <v>-3289.59428571428</v>
      </c>
      <c r="R43" s="68">
        <f t="shared" si="5"/>
        <v>-1206.84116714284</v>
      </c>
      <c r="S43" s="69">
        <f t="shared" si="6"/>
        <v>0.906612697316161</v>
      </c>
      <c r="T43" s="68">
        <f t="shared" si="7"/>
        <v>-10334.6511428572</v>
      </c>
      <c r="U43" s="68">
        <f t="shared" si="8"/>
        <v>-2255.16079428572</v>
      </c>
      <c r="V43" s="67"/>
      <c r="W43" s="65"/>
      <c r="X43" s="65">
        <f t="shared" si="12"/>
        <v>0</v>
      </c>
      <c r="Y43" s="68">
        <f t="shared" si="11"/>
        <v>-65.7918857142856</v>
      </c>
    </row>
    <row r="44" customHeight="1" spans="1:25">
      <c r="A44" s="39">
        <v>42</v>
      </c>
      <c r="B44" s="39">
        <v>712</v>
      </c>
      <c r="C44" s="44" t="s">
        <v>74</v>
      </c>
      <c r="D44" s="44" t="s">
        <v>42</v>
      </c>
      <c r="E44" s="43">
        <v>15659.048</v>
      </c>
      <c r="F44" s="43">
        <f t="shared" si="0"/>
        <v>62636.192</v>
      </c>
      <c r="G44" s="43">
        <v>5173.533612</v>
      </c>
      <c r="H44" s="43">
        <f t="shared" si="1"/>
        <v>20694.134448</v>
      </c>
      <c r="I44" s="52">
        <v>0.33038621581593</v>
      </c>
      <c r="J44" s="53">
        <v>18790.8576</v>
      </c>
      <c r="K44" s="53">
        <f t="shared" si="2"/>
        <v>75163.4304</v>
      </c>
      <c r="L44" s="53">
        <v>5744.525616</v>
      </c>
      <c r="M44" s="53">
        <f t="shared" si="3"/>
        <v>22978.102464</v>
      </c>
      <c r="N44" s="54">
        <v>0.305708538603368</v>
      </c>
      <c r="O44" s="55">
        <v>55936.26</v>
      </c>
      <c r="P44" s="55">
        <v>16869.2</v>
      </c>
      <c r="Q44" s="68">
        <f t="shared" si="4"/>
        <v>-6699.932</v>
      </c>
      <c r="R44" s="68">
        <f t="shared" si="5"/>
        <v>-3824.934448</v>
      </c>
      <c r="S44" s="69">
        <f t="shared" si="6"/>
        <v>0.893034174235879</v>
      </c>
      <c r="T44" s="68">
        <f t="shared" si="7"/>
        <v>-19227.1704</v>
      </c>
      <c r="U44" s="68">
        <f t="shared" si="8"/>
        <v>-6108.902464</v>
      </c>
      <c r="V44" s="67"/>
      <c r="W44" s="65"/>
      <c r="X44" s="65">
        <f t="shared" si="12"/>
        <v>0</v>
      </c>
      <c r="Y44" s="68">
        <f>Q44*0.03</f>
        <v>-200.99796</v>
      </c>
    </row>
    <row r="45" customHeight="1" spans="1:25">
      <c r="A45" s="39">
        <v>43</v>
      </c>
      <c r="B45" s="39">
        <v>753</v>
      </c>
      <c r="C45" s="44" t="s">
        <v>75</v>
      </c>
      <c r="D45" s="44" t="s">
        <v>42</v>
      </c>
      <c r="E45" s="43">
        <v>4690.87542857143</v>
      </c>
      <c r="F45" s="43">
        <f t="shared" si="0"/>
        <v>18763.5017142857</v>
      </c>
      <c r="G45" s="43">
        <v>1057.397952</v>
      </c>
      <c r="H45" s="43">
        <f t="shared" si="1"/>
        <v>4229.591808</v>
      </c>
      <c r="I45" s="52">
        <v>0.225415909695565</v>
      </c>
      <c r="J45" s="53">
        <v>5629.05051428572</v>
      </c>
      <c r="K45" s="53">
        <f t="shared" si="2"/>
        <v>22516.2020571429</v>
      </c>
      <c r="L45" s="53">
        <v>1174.100736</v>
      </c>
      <c r="M45" s="53">
        <f t="shared" si="3"/>
        <v>4696.402944</v>
      </c>
      <c r="N45" s="54">
        <v>0.208578823910054</v>
      </c>
      <c r="O45" s="55">
        <v>16618.14</v>
      </c>
      <c r="P45" s="55">
        <v>3978.08</v>
      </c>
      <c r="Q45" s="68">
        <f t="shared" si="4"/>
        <v>-2145.36171428572</v>
      </c>
      <c r="R45" s="68">
        <f t="shared" si="5"/>
        <v>-251.511808</v>
      </c>
      <c r="S45" s="69">
        <f t="shared" si="6"/>
        <v>0.885663041635116</v>
      </c>
      <c r="T45" s="68">
        <f t="shared" si="7"/>
        <v>-5898.06205714288</v>
      </c>
      <c r="U45" s="68">
        <f t="shared" si="8"/>
        <v>-718.322944</v>
      </c>
      <c r="V45" s="67"/>
      <c r="W45" s="65"/>
      <c r="X45" s="65">
        <f t="shared" si="12"/>
        <v>0</v>
      </c>
      <c r="Y45" s="68">
        <f t="shared" ref="Y45:Y87" si="13">Q45*0.03</f>
        <v>-64.3608514285716</v>
      </c>
    </row>
    <row r="46" customHeight="1" spans="1:25">
      <c r="A46" s="39">
        <v>44</v>
      </c>
      <c r="B46" s="39">
        <v>750</v>
      </c>
      <c r="C46" s="44" t="s">
        <v>76</v>
      </c>
      <c r="D46" s="44" t="s">
        <v>42</v>
      </c>
      <c r="E46" s="43">
        <v>27822.1487142857</v>
      </c>
      <c r="F46" s="43">
        <f t="shared" si="0"/>
        <v>111288.594857143</v>
      </c>
      <c r="G46" s="43">
        <v>8382.63312342857</v>
      </c>
      <c r="H46" s="43">
        <f t="shared" si="1"/>
        <v>33530.5324937143</v>
      </c>
      <c r="I46" s="52">
        <v>0.301293520119975</v>
      </c>
      <c r="J46" s="53">
        <v>33386.5784571429</v>
      </c>
      <c r="K46" s="53">
        <f t="shared" si="2"/>
        <v>133546.313828572</v>
      </c>
      <c r="L46" s="53">
        <v>9307.80667885714</v>
      </c>
      <c r="M46" s="53">
        <f t="shared" si="3"/>
        <v>37231.2267154286</v>
      </c>
      <c r="N46" s="54">
        <v>0.278788875919263</v>
      </c>
      <c r="O46" s="55">
        <v>97281.64</v>
      </c>
      <c r="P46" s="55">
        <v>30968.95</v>
      </c>
      <c r="Q46" s="68">
        <f t="shared" si="4"/>
        <v>-14006.9548571428</v>
      </c>
      <c r="R46" s="68">
        <f t="shared" si="5"/>
        <v>-2561.58249371428</v>
      </c>
      <c r="S46" s="69">
        <f t="shared" si="6"/>
        <v>0.874138451697382</v>
      </c>
      <c r="T46" s="68">
        <f t="shared" si="7"/>
        <v>-36264.6738285716</v>
      </c>
      <c r="U46" s="68">
        <f t="shared" si="8"/>
        <v>-6262.27671542856</v>
      </c>
      <c r="V46" s="67"/>
      <c r="W46" s="65"/>
      <c r="X46" s="65">
        <f t="shared" si="12"/>
        <v>0</v>
      </c>
      <c r="Y46" s="68">
        <f t="shared" si="13"/>
        <v>-420.208645714284</v>
      </c>
    </row>
    <row r="47" customHeight="1" spans="1:25">
      <c r="A47" s="39">
        <v>45</v>
      </c>
      <c r="B47" s="39">
        <v>740</v>
      </c>
      <c r="C47" s="44" t="s">
        <v>77</v>
      </c>
      <c r="D47" s="44" t="s">
        <v>42</v>
      </c>
      <c r="E47" s="43">
        <v>5756.87935714286</v>
      </c>
      <c r="F47" s="43">
        <f t="shared" si="0"/>
        <v>23027.5174285714</v>
      </c>
      <c r="G47" s="43">
        <v>1658.31414171429</v>
      </c>
      <c r="H47" s="43">
        <f t="shared" si="1"/>
        <v>6633.25656685716</v>
      </c>
      <c r="I47" s="52">
        <v>0.28805782418503</v>
      </c>
      <c r="J47" s="53">
        <v>6908.25522857143</v>
      </c>
      <c r="K47" s="53">
        <f t="shared" si="2"/>
        <v>27633.0209142857</v>
      </c>
      <c r="L47" s="53">
        <v>1841.33877942857</v>
      </c>
      <c r="M47" s="53">
        <f t="shared" si="3"/>
        <v>7365.35511771428</v>
      </c>
      <c r="N47" s="54">
        <v>0.266541799413127</v>
      </c>
      <c r="O47" s="55">
        <v>20032.95</v>
      </c>
      <c r="P47" s="55">
        <v>6474.97</v>
      </c>
      <c r="Q47" s="68">
        <f t="shared" si="4"/>
        <v>-2994.56742857144</v>
      </c>
      <c r="R47" s="68">
        <f t="shared" si="5"/>
        <v>-158.286566857159</v>
      </c>
      <c r="S47" s="69">
        <f t="shared" si="6"/>
        <v>0.869957000885561</v>
      </c>
      <c r="T47" s="68">
        <f t="shared" si="7"/>
        <v>-7600.07091428572</v>
      </c>
      <c r="U47" s="68">
        <f t="shared" si="8"/>
        <v>-890.38511771428</v>
      </c>
      <c r="V47" s="67"/>
      <c r="W47" s="65"/>
      <c r="X47" s="65">
        <f t="shared" si="12"/>
        <v>0</v>
      </c>
      <c r="Y47" s="68">
        <f t="shared" si="13"/>
        <v>-89.8370228571432</v>
      </c>
    </row>
    <row r="48" customHeight="1" spans="1:25">
      <c r="A48" s="39">
        <v>46</v>
      </c>
      <c r="B48" s="39">
        <v>727</v>
      </c>
      <c r="C48" s="44" t="s">
        <v>78</v>
      </c>
      <c r="D48" s="44" t="s">
        <v>39</v>
      </c>
      <c r="E48" s="43">
        <v>6538.63314285714</v>
      </c>
      <c r="F48" s="43">
        <f t="shared" si="0"/>
        <v>26154.5325714286</v>
      </c>
      <c r="G48" s="43">
        <v>1707.342624</v>
      </c>
      <c r="H48" s="43">
        <f t="shared" si="1"/>
        <v>6829.370496</v>
      </c>
      <c r="I48" s="52">
        <v>0.261116136461198</v>
      </c>
      <c r="J48" s="53">
        <v>7846.35977142857</v>
      </c>
      <c r="K48" s="53">
        <f t="shared" si="2"/>
        <v>31385.4390857143</v>
      </c>
      <c r="L48" s="53">
        <v>1895.778432</v>
      </c>
      <c r="M48" s="53">
        <f t="shared" si="3"/>
        <v>7583.113728</v>
      </c>
      <c r="N48" s="54">
        <v>0.24161247855384</v>
      </c>
      <c r="O48" s="55">
        <v>22499.47</v>
      </c>
      <c r="P48" s="55">
        <v>6777.23</v>
      </c>
      <c r="Q48" s="68">
        <f t="shared" si="4"/>
        <v>-3655.06257142856</v>
      </c>
      <c r="R48" s="68">
        <f t="shared" si="5"/>
        <v>-52.140496</v>
      </c>
      <c r="S48" s="69">
        <f t="shared" si="6"/>
        <v>0.860251275321151</v>
      </c>
      <c r="T48" s="68">
        <f t="shared" si="7"/>
        <v>-8885.96908571428</v>
      </c>
      <c r="U48" s="68">
        <f t="shared" si="8"/>
        <v>-805.883728000001</v>
      </c>
      <c r="V48" s="67"/>
      <c r="W48" s="65"/>
      <c r="X48" s="65">
        <f t="shared" si="12"/>
        <v>0</v>
      </c>
      <c r="Y48" s="68">
        <f t="shared" si="13"/>
        <v>-109.651877142857</v>
      </c>
    </row>
    <row r="49" customHeight="1" spans="1:25">
      <c r="A49" s="39">
        <v>47</v>
      </c>
      <c r="B49" s="39">
        <v>101453</v>
      </c>
      <c r="C49" s="44" t="s">
        <v>79</v>
      </c>
      <c r="D49" s="44" t="s">
        <v>29</v>
      </c>
      <c r="E49" s="43">
        <v>8205.63042857143</v>
      </c>
      <c r="F49" s="43">
        <f t="shared" si="0"/>
        <v>32822.5217142857</v>
      </c>
      <c r="G49" s="43">
        <v>2290.06867885714</v>
      </c>
      <c r="H49" s="43">
        <f t="shared" si="1"/>
        <v>9160.27471542856</v>
      </c>
      <c r="I49" s="52">
        <v>0.279085037864158</v>
      </c>
      <c r="J49" s="53">
        <v>9846.75651428571</v>
      </c>
      <c r="K49" s="53">
        <f t="shared" si="2"/>
        <v>39387.0260571428</v>
      </c>
      <c r="L49" s="53">
        <v>2542.81873371428</v>
      </c>
      <c r="M49" s="53">
        <f t="shared" si="3"/>
        <v>10171.2749348571</v>
      </c>
      <c r="N49" s="54">
        <v>0.258239221212097</v>
      </c>
      <c r="O49" s="55">
        <v>27947.41</v>
      </c>
      <c r="P49" s="55">
        <v>9429.08</v>
      </c>
      <c r="Q49" s="68">
        <f t="shared" si="4"/>
        <v>-4875.11171428572</v>
      </c>
      <c r="R49" s="68">
        <f t="shared" si="5"/>
        <v>268.805284571439</v>
      </c>
      <c r="S49" s="69">
        <f t="shared" si="6"/>
        <v>0.851470531218695</v>
      </c>
      <c r="T49" s="68">
        <f t="shared" si="7"/>
        <v>-11439.6160571428</v>
      </c>
      <c r="U49" s="68">
        <f t="shared" si="8"/>
        <v>-742.19493485712</v>
      </c>
      <c r="V49" s="67"/>
      <c r="W49" s="65"/>
      <c r="X49" s="65">
        <f t="shared" si="12"/>
        <v>0</v>
      </c>
      <c r="Y49" s="68">
        <f t="shared" si="13"/>
        <v>-146.253351428572</v>
      </c>
    </row>
    <row r="50" customHeight="1" spans="1:25">
      <c r="A50" s="39">
        <v>48</v>
      </c>
      <c r="B50" s="39">
        <v>103639</v>
      </c>
      <c r="C50" s="44" t="s">
        <v>80</v>
      </c>
      <c r="D50" s="44" t="s">
        <v>42</v>
      </c>
      <c r="E50" s="43">
        <v>7406.35071428571</v>
      </c>
      <c r="F50" s="43">
        <f t="shared" si="0"/>
        <v>29625.4028571428</v>
      </c>
      <c r="G50" s="43">
        <v>2156.54817857143</v>
      </c>
      <c r="H50" s="43">
        <f t="shared" si="1"/>
        <v>8626.19271428572</v>
      </c>
      <c r="I50" s="52">
        <v>0.291175541338027</v>
      </c>
      <c r="J50" s="53">
        <v>8887.62085714286</v>
      </c>
      <c r="K50" s="53">
        <f t="shared" si="2"/>
        <v>35550.4834285714</v>
      </c>
      <c r="L50" s="53">
        <v>2394.56185714286</v>
      </c>
      <c r="M50" s="53">
        <f t="shared" si="3"/>
        <v>9578.24742857144</v>
      </c>
      <c r="N50" s="54">
        <v>0.269426643601519</v>
      </c>
      <c r="O50" s="55">
        <v>24983.48</v>
      </c>
      <c r="P50" s="55">
        <v>8609.78</v>
      </c>
      <c r="Q50" s="68">
        <f t="shared" si="4"/>
        <v>-4641.92285714284</v>
      </c>
      <c r="R50" s="68">
        <f t="shared" si="5"/>
        <v>-16.4127142857196</v>
      </c>
      <c r="S50" s="69">
        <f t="shared" si="6"/>
        <v>0.843312751575844</v>
      </c>
      <c r="T50" s="68">
        <f t="shared" si="7"/>
        <v>-10567.0034285714</v>
      </c>
      <c r="U50" s="68">
        <f t="shared" si="8"/>
        <v>-968.467428571439</v>
      </c>
      <c r="V50" s="67"/>
      <c r="W50" s="65"/>
      <c r="X50" s="65">
        <f t="shared" si="12"/>
        <v>0</v>
      </c>
      <c r="Y50" s="68">
        <f t="shared" si="13"/>
        <v>-139.257685714285</v>
      </c>
    </row>
    <row r="51" customHeight="1" spans="1:25">
      <c r="A51" s="39">
        <v>49</v>
      </c>
      <c r="B51" s="39">
        <v>726</v>
      </c>
      <c r="C51" s="44" t="s">
        <v>81</v>
      </c>
      <c r="D51" s="44" t="s">
        <v>39</v>
      </c>
      <c r="E51" s="43">
        <v>12295.5685714286</v>
      </c>
      <c r="F51" s="43">
        <f t="shared" si="0"/>
        <v>49182.2742857144</v>
      </c>
      <c r="G51" s="43">
        <v>3536.92546071429</v>
      </c>
      <c r="H51" s="43">
        <f t="shared" si="1"/>
        <v>14147.7018428572</v>
      </c>
      <c r="I51" s="52">
        <v>0.287658552767792</v>
      </c>
      <c r="J51" s="53">
        <v>14754.6822857143</v>
      </c>
      <c r="K51" s="53">
        <f t="shared" si="2"/>
        <v>59018.7291428572</v>
      </c>
      <c r="L51" s="53">
        <v>3927.28847142857</v>
      </c>
      <c r="M51" s="53">
        <f t="shared" si="3"/>
        <v>15709.1538857143</v>
      </c>
      <c r="N51" s="54">
        <v>0.266172350944556</v>
      </c>
      <c r="O51" s="55">
        <v>41204.16</v>
      </c>
      <c r="P51" s="55">
        <v>11396.41</v>
      </c>
      <c r="Q51" s="68">
        <f t="shared" si="4"/>
        <v>-7978.11428571439</v>
      </c>
      <c r="R51" s="68">
        <f t="shared" si="5"/>
        <v>-2751.29184285716</v>
      </c>
      <c r="S51" s="69">
        <f t="shared" si="6"/>
        <v>0.837784762872754</v>
      </c>
      <c r="T51" s="68">
        <f t="shared" si="7"/>
        <v>-17814.5691428572</v>
      </c>
      <c r="U51" s="68">
        <f t="shared" si="8"/>
        <v>-4312.74388571428</v>
      </c>
      <c r="V51" s="67"/>
      <c r="W51" s="65"/>
      <c r="X51" s="65">
        <f t="shared" si="12"/>
        <v>0</v>
      </c>
      <c r="Y51" s="68">
        <f t="shared" si="13"/>
        <v>-239.343428571432</v>
      </c>
    </row>
    <row r="52" customHeight="1" spans="1:25">
      <c r="A52" s="39">
        <v>50</v>
      </c>
      <c r="B52" s="39">
        <v>104430</v>
      </c>
      <c r="C52" s="44" t="s">
        <v>82</v>
      </c>
      <c r="D52" s="44" t="s">
        <v>42</v>
      </c>
      <c r="E52" s="43">
        <v>3482.20857142857</v>
      </c>
      <c r="F52" s="43">
        <f t="shared" si="0"/>
        <v>13928.8342857143</v>
      </c>
      <c r="G52" s="43">
        <v>860.038474285714</v>
      </c>
      <c r="H52" s="43">
        <f t="shared" si="1"/>
        <v>3440.15389714286</v>
      </c>
      <c r="I52" s="52">
        <v>0.246980747030005</v>
      </c>
      <c r="J52" s="53">
        <v>4178.65028571429</v>
      </c>
      <c r="K52" s="53">
        <f t="shared" si="2"/>
        <v>16714.6011428572</v>
      </c>
      <c r="L52" s="53">
        <v>954.959108571428</v>
      </c>
      <c r="M52" s="53">
        <f t="shared" si="3"/>
        <v>3819.83643428571</v>
      </c>
      <c r="N52" s="54">
        <v>0.228532909737909</v>
      </c>
      <c r="O52" s="55">
        <v>11668.75</v>
      </c>
      <c r="P52" s="55">
        <v>3235.29</v>
      </c>
      <c r="Q52" s="68">
        <f t="shared" si="4"/>
        <v>-2260.08428571428</v>
      </c>
      <c r="R52" s="68">
        <f t="shared" si="5"/>
        <v>-204.863897142856</v>
      </c>
      <c r="S52" s="69">
        <f t="shared" si="6"/>
        <v>0.837740600587641</v>
      </c>
      <c r="T52" s="68">
        <f t="shared" si="7"/>
        <v>-5045.85114285716</v>
      </c>
      <c r="U52" s="68">
        <f t="shared" si="8"/>
        <v>-584.546434285712</v>
      </c>
      <c r="V52" s="67"/>
      <c r="W52" s="65"/>
      <c r="X52" s="65">
        <f t="shared" si="12"/>
        <v>0</v>
      </c>
      <c r="Y52" s="68">
        <f t="shared" si="13"/>
        <v>-67.8025285714284</v>
      </c>
    </row>
    <row r="53" customHeight="1" spans="1:25">
      <c r="A53" s="39">
        <v>51</v>
      </c>
      <c r="B53" s="39">
        <v>707</v>
      </c>
      <c r="C53" s="44" t="s">
        <v>83</v>
      </c>
      <c r="D53" s="44" t="s">
        <v>42</v>
      </c>
      <c r="E53" s="43">
        <v>13260.4271428571</v>
      </c>
      <c r="F53" s="43">
        <f t="shared" si="0"/>
        <v>53041.7085714284</v>
      </c>
      <c r="G53" s="43">
        <v>4086.05104885714</v>
      </c>
      <c r="H53" s="43">
        <f t="shared" si="1"/>
        <v>16344.2041954286</v>
      </c>
      <c r="I53" s="52">
        <v>0.308138720181283</v>
      </c>
      <c r="J53" s="53">
        <v>15912.5125714286</v>
      </c>
      <c r="K53" s="53">
        <f t="shared" si="2"/>
        <v>63650.0502857144</v>
      </c>
      <c r="L53" s="53">
        <v>4537.01989371429</v>
      </c>
      <c r="M53" s="53">
        <f t="shared" si="3"/>
        <v>18148.0795748572</v>
      </c>
      <c r="N53" s="54">
        <v>0.285122784560161</v>
      </c>
      <c r="O53" s="55">
        <v>44195.04</v>
      </c>
      <c r="P53" s="55">
        <v>13806.62</v>
      </c>
      <c r="Q53" s="68">
        <f t="shared" si="4"/>
        <v>-8846.6685714284</v>
      </c>
      <c r="R53" s="68">
        <f t="shared" si="5"/>
        <v>-2537.58419542856</v>
      </c>
      <c r="S53" s="69">
        <f t="shared" si="6"/>
        <v>0.833212978810532</v>
      </c>
      <c r="T53" s="68">
        <f t="shared" si="7"/>
        <v>-19455.0102857144</v>
      </c>
      <c r="U53" s="68">
        <f t="shared" si="8"/>
        <v>-4341.45957485716</v>
      </c>
      <c r="V53" s="67"/>
      <c r="W53" s="65"/>
      <c r="X53" s="65">
        <f t="shared" si="12"/>
        <v>0</v>
      </c>
      <c r="Y53" s="68">
        <f t="shared" si="13"/>
        <v>-265.400057142852</v>
      </c>
    </row>
    <row r="54" customHeight="1" spans="1:25">
      <c r="A54" s="39">
        <v>52</v>
      </c>
      <c r="B54" s="39">
        <v>329</v>
      </c>
      <c r="C54" s="44" t="s">
        <v>84</v>
      </c>
      <c r="D54" s="44" t="s">
        <v>29</v>
      </c>
      <c r="E54" s="43">
        <v>10076.1182142857</v>
      </c>
      <c r="F54" s="43">
        <f t="shared" si="0"/>
        <v>40304.4728571428</v>
      </c>
      <c r="G54" s="43">
        <v>2963.10994757143</v>
      </c>
      <c r="H54" s="43">
        <f t="shared" si="1"/>
        <v>11852.4397902857</v>
      </c>
      <c r="I54" s="52">
        <v>0.294072566890927</v>
      </c>
      <c r="J54" s="53">
        <v>12091.3418571429</v>
      </c>
      <c r="K54" s="53">
        <f t="shared" si="2"/>
        <v>48365.3674285716</v>
      </c>
      <c r="L54" s="53">
        <v>3290.14214914286</v>
      </c>
      <c r="M54" s="53">
        <f t="shared" si="3"/>
        <v>13160.5685965714</v>
      </c>
      <c r="N54" s="54">
        <v>0.272107280400747</v>
      </c>
      <c r="O54" s="55">
        <v>33481.35</v>
      </c>
      <c r="P54" s="55">
        <v>8697.85</v>
      </c>
      <c r="Q54" s="68">
        <f t="shared" si="4"/>
        <v>-6823.1228571428</v>
      </c>
      <c r="R54" s="68">
        <f t="shared" si="5"/>
        <v>-3154.58979028572</v>
      </c>
      <c r="S54" s="69">
        <f t="shared" si="6"/>
        <v>0.830710529788418</v>
      </c>
      <c r="T54" s="68">
        <f t="shared" si="7"/>
        <v>-14884.0174285716</v>
      </c>
      <c r="U54" s="68">
        <f t="shared" si="8"/>
        <v>-4462.71859657144</v>
      </c>
      <c r="V54" s="67"/>
      <c r="W54" s="65"/>
      <c r="X54" s="65">
        <f t="shared" si="12"/>
        <v>0</v>
      </c>
      <c r="Y54" s="68">
        <f t="shared" si="13"/>
        <v>-204.693685714284</v>
      </c>
    </row>
    <row r="55" customHeight="1" spans="1:25">
      <c r="A55" s="39">
        <v>53</v>
      </c>
      <c r="B55" s="39">
        <v>514</v>
      </c>
      <c r="C55" s="44" t="s">
        <v>85</v>
      </c>
      <c r="D55" s="44" t="s">
        <v>59</v>
      </c>
      <c r="E55" s="43">
        <v>10102.725</v>
      </c>
      <c r="F55" s="43">
        <f t="shared" si="0"/>
        <v>40410.9</v>
      </c>
      <c r="G55" s="43">
        <v>3166.64386071428</v>
      </c>
      <c r="H55" s="43">
        <f t="shared" si="1"/>
        <v>12666.5754428571</v>
      </c>
      <c r="I55" s="52">
        <v>0.313444527166115</v>
      </c>
      <c r="J55" s="53">
        <v>12123.27</v>
      </c>
      <c r="K55" s="53">
        <f t="shared" si="2"/>
        <v>48493.08</v>
      </c>
      <c r="L55" s="53">
        <v>3516.13967142857</v>
      </c>
      <c r="M55" s="53">
        <f t="shared" si="3"/>
        <v>14064.5586857143</v>
      </c>
      <c r="N55" s="54">
        <v>0.290032282662068</v>
      </c>
      <c r="O55" s="55">
        <v>33305.38</v>
      </c>
      <c r="P55" s="55">
        <v>10910.33</v>
      </c>
      <c r="Q55" s="68">
        <f t="shared" si="4"/>
        <v>-7105.52</v>
      </c>
      <c r="R55" s="68">
        <f t="shared" si="5"/>
        <v>-1756.24544285712</v>
      </c>
      <c r="S55" s="69">
        <f t="shared" si="6"/>
        <v>0.82416823183844</v>
      </c>
      <c r="T55" s="68">
        <f t="shared" si="7"/>
        <v>-15187.7</v>
      </c>
      <c r="U55" s="68">
        <f t="shared" si="8"/>
        <v>-3154.22868571428</v>
      </c>
      <c r="V55" s="67"/>
      <c r="W55" s="65"/>
      <c r="X55" s="65">
        <f t="shared" si="12"/>
        <v>0</v>
      </c>
      <c r="Y55" s="68">
        <f t="shared" si="13"/>
        <v>-213.1656</v>
      </c>
    </row>
    <row r="56" customHeight="1" spans="1:25">
      <c r="A56" s="39">
        <v>54</v>
      </c>
      <c r="B56" s="39">
        <v>103199</v>
      </c>
      <c r="C56" s="44" t="s">
        <v>86</v>
      </c>
      <c r="D56" s="44" t="s">
        <v>39</v>
      </c>
      <c r="E56" s="43">
        <v>6411.53142857143</v>
      </c>
      <c r="F56" s="43">
        <f t="shared" si="0"/>
        <v>25646.1257142857</v>
      </c>
      <c r="G56" s="43">
        <v>2007.46344685714</v>
      </c>
      <c r="H56" s="43">
        <f t="shared" si="1"/>
        <v>8029.85378742856</v>
      </c>
      <c r="I56" s="52">
        <v>0.313102020823195</v>
      </c>
      <c r="J56" s="53">
        <v>7693.83771428571</v>
      </c>
      <c r="K56" s="53">
        <f t="shared" si="2"/>
        <v>30775.3508571428</v>
      </c>
      <c r="L56" s="53">
        <v>2229.02295771428</v>
      </c>
      <c r="M56" s="53">
        <f t="shared" si="3"/>
        <v>8916.09183085712</v>
      </c>
      <c r="N56" s="54">
        <v>0.289715359290136</v>
      </c>
      <c r="O56" s="55">
        <v>21114.24</v>
      </c>
      <c r="P56" s="55">
        <v>8004.4</v>
      </c>
      <c r="Q56" s="68">
        <f t="shared" si="4"/>
        <v>-4531.88571428572</v>
      </c>
      <c r="R56" s="68">
        <f t="shared" si="5"/>
        <v>-25.4537874285606</v>
      </c>
      <c r="S56" s="69">
        <f t="shared" si="6"/>
        <v>0.823291604947514</v>
      </c>
      <c r="T56" s="68">
        <f t="shared" si="7"/>
        <v>-9661.11085714284</v>
      </c>
      <c r="U56" s="68">
        <f t="shared" si="8"/>
        <v>-911.69183085712</v>
      </c>
      <c r="V56" s="67"/>
      <c r="W56" s="65"/>
      <c r="X56" s="65">
        <f t="shared" si="12"/>
        <v>0</v>
      </c>
      <c r="Y56" s="68">
        <f t="shared" si="13"/>
        <v>-135.956571428572</v>
      </c>
    </row>
    <row r="57" s="25" customFormat="1" customHeight="1" spans="1:26">
      <c r="A57" s="40">
        <v>55</v>
      </c>
      <c r="B57" s="40">
        <v>581</v>
      </c>
      <c r="C57" s="41" t="s">
        <v>87</v>
      </c>
      <c r="D57" s="41" t="s">
        <v>39</v>
      </c>
      <c r="E57" s="43">
        <v>14375.764</v>
      </c>
      <c r="F57" s="42">
        <f t="shared" si="0"/>
        <v>57503.056</v>
      </c>
      <c r="G57" s="43">
        <v>4387.888986</v>
      </c>
      <c r="H57" s="42">
        <f t="shared" si="1"/>
        <v>17551.555944</v>
      </c>
      <c r="I57" s="52">
        <v>0.305228228983169</v>
      </c>
      <c r="J57" s="53">
        <v>17250.9168</v>
      </c>
      <c r="K57" s="56">
        <f t="shared" si="2"/>
        <v>69003.6672</v>
      </c>
      <c r="L57" s="53">
        <v>4872.171048</v>
      </c>
      <c r="M57" s="56">
        <f t="shared" si="3"/>
        <v>19488.684192</v>
      </c>
      <c r="N57" s="54">
        <v>0.282429687910848</v>
      </c>
      <c r="O57" s="57">
        <v>47247.12</v>
      </c>
      <c r="P57" s="57">
        <v>13211.16</v>
      </c>
      <c r="Q57" s="70">
        <f t="shared" si="4"/>
        <v>-10255.936</v>
      </c>
      <c r="R57" s="70">
        <f t="shared" si="5"/>
        <v>-4340.395944</v>
      </c>
      <c r="S57" s="71">
        <f t="shared" si="6"/>
        <v>0.821645374812775</v>
      </c>
      <c r="T57" s="70">
        <f t="shared" si="7"/>
        <v>-21756.5472</v>
      </c>
      <c r="U57" s="70">
        <f t="shared" si="8"/>
        <v>-6277.524192</v>
      </c>
      <c r="V57" s="40"/>
      <c r="W57" s="70"/>
      <c r="X57" s="70">
        <f t="shared" si="12"/>
        <v>0</v>
      </c>
      <c r="Y57" s="70">
        <v>-153.84</v>
      </c>
      <c r="Z57" s="25" t="s">
        <v>88</v>
      </c>
    </row>
    <row r="58" customHeight="1" spans="1:25">
      <c r="A58" s="39">
        <v>56</v>
      </c>
      <c r="B58" s="39">
        <v>598</v>
      </c>
      <c r="C58" s="44" t="s">
        <v>89</v>
      </c>
      <c r="D58" s="44" t="s">
        <v>42</v>
      </c>
      <c r="E58" s="43">
        <v>9512.43914285714</v>
      </c>
      <c r="F58" s="43">
        <f t="shared" si="0"/>
        <v>38049.7565714286</v>
      </c>
      <c r="G58" s="43">
        <v>2658.83518178571</v>
      </c>
      <c r="H58" s="43">
        <f t="shared" si="1"/>
        <v>10635.3407271428</v>
      </c>
      <c r="I58" s="52">
        <v>0.27951139995279</v>
      </c>
      <c r="J58" s="53">
        <v>11414.9269714286</v>
      </c>
      <c r="K58" s="53">
        <f t="shared" si="2"/>
        <v>45659.7078857144</v>
      </c>
      <c r="L58" s="53">
        <v>2952.28521857143</v>
      </c>
      <c r="M58" s="53">
        <f t="shared" si="3"/>
        <v>11809.1408742857</v>
      </c>
      <c r="N58" s="54">
        <v>0.258633736857096</v>
      </c>
      <c r="O58" s="55">
        <v>31211.94</v>
      </c>
      <c r="P58" s="55">
        <v>9924.25</v>
      </c>
      <c r="Q58" s="68">
        <f t="shared" si="4"/>
        <v>-6837.81657142856</v>
      </c>
      <c r="R58" s="68">
        <f t="shared" si="5"/>
        <v>-711.09072714284</v>
      </c>
      <c r="S58" s="69">
        <f t="shared" si="6"/>
        <v>0.820292764328404</v>
      </c>
      <c r="T58" s="68">
        <f t="shared" si="7"/>
        <v>-14447.7678857144</v>
      </c>
      <c r="U58" s="68">
        <f t="shared" si="8"/>
        <v>-1884.89087428572</v>
      </c>
      <c r="V58" s="67"/>
      <c r="W58" s="65"/>
      <c r="X58" s="65">
        <f t="shared" si="12"/>
        <v>0</v>
      </c>
      <c r="Y58" s="68">
        <f t="shared" si="13"/>
        <v>-205.134497142857</v>
      </c>
    </row>
    <row r="59" s="25" customFormat="1" customHeight="1" spans="1:26">
      <c r="A59" s="40">
        <v>57</v>
      </c>
      <c r="B59" s="40">
        <v>343</v>
      </c>
      <c r="C59" s="41" t="s">
        <v>90</v>
      </c>
      <c r="D59" s="41" t="s">
        <v>39</v>
      </c>
      <c r="E59" s="43">
        <v>26918.9254285714</v>
      </c>
      <c r="F59" s="42">
        <f t="shared" si="0"/>
        <v>107675.701714286</v>
      </c>
      <c r="G59" s="43">
        <v>7024.87459328572</v>
      </c>
      <c r="H59" s="42">
        <f t="shared" si="1"/>
        <v>28099.4983731429</v>
      </c>
      <c r="I59" s="52">
        <v>0.260964153711336</v>
      </c>
      <c r="J59" s="53">
        <v>32302.7105142857</v>
      </c>
      <c r="K59" s="56">
        <f t="shared" si="2"/>
        <v>129210.842057143</v>
      </c>
      <c r="L59" s="53">
        <v>7800.19520057143</v>
      </c>
      <c r="M59" s="56">
        <f t="shared" si="3"/>
        <v>31200.7808022857</v>
      </c>
      <c r="N59" s="54">
        <v>0.241471847915729</v>
      </c>
      <c r="O59" s="57">
        <v>86892.53</v>
      </c>
      <c r="P59" s="57">
        <v>23348.81</v>
      </c>
      <c r="Q59" s="70">
        <f t="shared" si="4"/>
        <v>-20783.1717142856</v>
      </c>
      <c r="R59" s="70">
        <f t="shared" si="5"/>
        <v>-4750.68837314288</v>
      </c>
      <c r="S59" s="71">
        <f t="shared" si="6"/>
        <v>0.806983642703038</v>
      </c>
      <c r="T59" s="70">
        <f t="shared" si="7"/>
        <v>-42318.3120571428</v>
      </c>
      <c r="U59" s="70">
        <f t="shared" si="8"/>
        <v>-7851.97080228572</v>
      </c>
      <c r="V59" s="40"/>
      <c r="W59" s="70"/>
      <c r="X59" s="70">
        <f t="shared" si="12"/>
        <v>0</v>
      </c>
      <c r="Y59" s="70">
        <v>-311.75</v>
      </c>
      <c r="Z59" s="25" t="s">
        <v>88</v>
      </c>
    </row>
    <row r="60" customHeight="1" spans="1:25">
      <c r="A60" s="39">
        <v>58</v>
      </c>
      <c r="B60" s="39">
        <v>737</v>
      </c>
      <c r="C60" s="44" t="s">
        <v>91</v>
      </c>
      <c r="D60" s="44" t="s">
        <v>42</v>
      </c>
      <c r="E60" s="43">
        <v>9115.01485714286</v>
      </c>
      <c r="F60" s="43">
        <f t="shared" si="0"/>
        <v>36460.0594285714</v>
      </c>
      <c r="G60" s="43">
        <v>2888.51696528571</v>
      </c>
      <c r="H60" s="43">
        <f t="shared" si="1"/>
        <v>11554.0678611428</v>
      </c>
      <c r="I60" s="52">
        <v>0.31689657236512</v>
      </c>
      <c r="J60" s="53">
        <v>10938.0178285714</v>
      </c>
      <c r="K60" s="53">
        <f t="shared" si="2"/>
        <v>43752.0713142856</v>
      </c>
      <c r="L60" s="53">
        <v>3207.31649657143</v>
      </c>
      <c r="M60" s="53">
        <f t="shared" si="3"/>
        <v>12829.2659862857</v>
      </c>
      <c r="N60" s="54">
        <v>0.293226482790468</v>
      </c>
      <c r="O60" s="55">
        <v>29359.82</v>
      </c>
      <c r="P60" s="55">
        <v>9866.06</v>
      </c>
      <c r="Q60" s="68">
        <f t="shared" si="4"/>
        <v>-7100.23942857144</v>
      </c>
      <c r="R60" s="68">
        <f t="shared" si="5"/>
        <v>-1688.00786114284</v>
      </c>
      <c r="S60" s="69">
        <f t="shared" si="6"/>
        <v>0.805259795517299</v>
      </c>
      <c r="T60" s="68">
        <f t="shared" si="7"/>
        <v>-14392.2513142856</v>
      </c>
      <c r="U60" s="68">
        <f t="shared" si="8"/>
        <v>-2963.20598628572</v>
      </c>
      <c r="V60" s="67"/>
      <c r="W60" s="65"/>
      <c r="X60" s="65">
        <f t="shared" si="12"/>
        <v>0</v>
      </c>
      <c r="Y60" s="68">
        <f t="shared" si="13"/>
        <v>-213.007182857143</v>
      </c>
    </row>
    <row r="61" s="25" customFormat="1" customHeight="1" spans="1:25">
      <c r="A61" s="40">
        <v>59</v>
      </c>
      <c r="B61" s="40">
        <v>741</v>
      </c>
      <c r="C61" s="41" t="s">
        <v>92</v>
      </c>
      <c r="D61" s="41" t="s">
        <v>39</v>
      </c>
      <c r="E61" s="43">
        <v>3795.11885714286</v>
      </c>
      <c r="F61" s="42">
        <f t="shared" si="0"/>
        <v>15180.4754285714</v>
      </c>
      <c r="G61" s="43">
        <v>801.358912714286</v>
      </c>
      <c r="H61" s="42">
        <f t="shared" si="1"/>
        <v>3205.43565085714</v>
      </c>
      <c r="I61" s="52">
        <v>0.211155155577284</v>
      </c>
      <c r="J61" s="53">
        <v>4554.14262857143</v>
      </c>
      <c r="K61" s="56">
        <f t="shared" si="2"/>
        <v>18216.5705142857</v>
      </c>
      <c r="L61" s="53">
        <v>889.803207428571</v>
      </c>
      <c r="M61" s="56">
        <f t="shared" si="3"/>
        <v>3559.21282971428</v>
      </c>
      <c r="N61" s="54">
        <v>0.195383254324578</v>
      </c>
      <c r="O61" s="57">
        <v>12210.75</v>
      </c>
      <c r="P61" s="57">
        <v>3072.65</v>
      </c>
      <c r="Q61" s="70">
        <f t="shared" si="4"/>
        <v>-2969.72542857144</v>
      </c>
      <c r="R61" s="70">
        <f t="shared" si="5"/>
        <v>-132.785650857144</v>
      </c>
      <c r="S61" s="71">
        <f t="shared" si="6"/>
        <v>0.804372040747679</v>
      </c>
      <c r="T61" s="70">
        <f t="shared" si="7"/>
        <v>-6005.82051428572</v>
      </c>
      <c r="U61" s="70">
        <f t="shared" si="8"/>
        <v>-486.562829714284</v>
      </c>
      <c r="V61" s="40"/>
      <c r="W61" s="70"/>
      <c r="X61" s="70">
        <f t="shared" si="12"/>
        <v>0</v>
      </c>
      <c r="Y61" s="70" t="s">
        <v>93</v>
      </c>
    </row>
    <row r="62" s="25" customFormat="1" customHeight="1" spans="1:26">
      <c r="A62" s="40">
        <v>60</v>
      </c>
      <c r="B62" s="40">
        <v>718</v>
      </c>
      <c r="C62" s="41" t="s">
        <v>94</v>
      </c>
      <c r="D62" s="41" t="s">
        <v>31</v>
      </c>
      <c r="E62" s="43">
        <v>4363.39142857143</v>
      </c>
      <c r="F62" s="42">
        <f t="shared" si="0"/>
        <v>17453.5657142857</v>
      </c>
      <c r="G62" s="43">
        <v>1157.59900285714</v>
      </c>
      <c r="H62" s="42">
        <f t="shared" si="1"/>
        <v>4630.39601142856</v>
      </c>
      <c r="I62" s="52">
        <v>0.265297996250623</v>
      </c>
      <c r="J62" s="53">
        <v>5236.06971428571</v>
      </c>
      <c r="K62" s="56">
        <f t="shared" si="2"/>
        <v>20944.2788571428</v>
      </c>
      <c r="L62" s="53">
        <v>1285.36076571429</v>
      </c>
      <c r="M62" s="56">
        <f t="shared" si="3"/>
        <v>5141.44306285716</v>
      </c>
      <c r="N62" s="54">
        <v>0.245481980923096</v>
      </c>
      <c r="O62" s="57">
        <v>13902.1</v>
      </c>
      <c r="P62" s="57">
        <v>3916.78</v>
      </c>
      <c r="Q62" s="70">
        <f t="shared" si="4"/>
        <v>-3551.46571428572</v>
      </c>
      <c r="R62" s="70">
        <f t="shared" si="5"/>
        <v>-713.61601142856</v>
      </c>
      <c r="S62" s="71">
        <f t="shared" si="6"/>
        <v>0.796519188547309</v>
      </c>
      <c r="T62" s="70">
        <f t="shared" si="7"/>
        <v>-7042.17885714284</v>
      </c>
      <c r="U62" s="70">
        <f t="shared" si="8"/>
        <v>-1224.66306285716</v>
      </c>
      <c r="V62" s="40"/>
      <c r="W62" s="70"/>
      <c r="X62" s="70">
        <f t="shared" si="12"/>
        <v>0</v>
      </c>
      <c r="Y62" s="70">
        <v>-53.27</v>
      </c>
      <c r="Z62" s="25" t="s">
        <v>88</v>
      </c>
    </row>
    <row r="63" customHeight="1" spans="1:25">
      <c r="A63" s="39">
        <v>61</v>
      </c>
      <c r="B63" s="39">
        <v>733</v>
      </c>
      <c r="C63" s="44" t="s">
        <v>95</v>
      </c>
      <c r="D63" s="44" t="s">
        <v>42</v>
      </c>
      <c r="E63" s="43">
        <v>5069.92371428571</v>
      </c>
      <c r="F63" s="43">
        <f t="shared" si="0"/>
        <v>20279.6948571428</v>
      </c>
      <c r="G63" s="43">
        <v>1428.31667828571</v>
      </c>
      <c r="H63" s="43">
        <f t="shared" si="1"/>
        <v>5713.26671314284</v>
      </c>
      <c r="I63" s="52">
        <v>0.28172350488452</v>
      </c>
      <c r="J63" s="53">
        <v>6083.90845714286</v>
      </c>
      <c r="K63" s="53">
        <f t="shared" si="2"/>
        <v>24335.6338285714</v>
      </c>
      <c r="L63" s="53">
        <v>1585.95698057143</v>
      </c>
      <c r="M63" s="53">
        <f t="shared" si="3"/>
        <v>6343.82792228572</v>
      </c>
      <c r="N63" s="54">
        <v>0.260680612100503</v>
      </c>
      <c r="O63" s="55">
        <v>16081.14</v>
      </c>
      <c r="P63" s="55">
        <v>4545.11</v>
      </c>
      <c r="Q63" s="68">
        <f t="shared" si="4"/>
        <v>-4198.55485714284</v>
      </c>
      <c r="R63" s="68">
        <f t="shared" si="5"/>
        <v>-1168.15671314284</v>
      </c>
      <c r="S63" s="69">
        <f t="shared" si="6"/>
        <v>0.792967552681689</v>
      </c>
      <c r="T63" s="68">
        <f t="shared" si="7"/>
        <v>-8254.49382857144</v>
      </c>
      <c r="U63" s="68">
        <f t="shared" si="8"/>
        <v>-1798.71792228572</v>
      </c>
      <c r="V63" s="67"/>
      <c r="W63" s="65"/>
      <c r="X63" s="65">
        <f t="shared" si="12"/>
        <v>0</v>
      </c>
      <c r="Y63" s="68">
        <f t="shared" si="13"/>
        <v>-125.956645714285</v>
      </c>
    </row>
    <row r="64" customHeight="1" spans="1:25">
      <c r="A64" s="39">
        <v>62</v>
      </c>
      <c r="B64" s="39">
        <v>546</v>
      </c>
      <c r="C64" s="44" t="s">
        <v>96</v>
      </c>
      <c r="D64" s="44" t="s">
        <v>42</v>
      </c>
      <c r="E64" s="43">
        <v>11815.1157857143</v>
      </c>
      <c r="F64" s="43">
        <f t="shared" si="0"/>
        <v>47260.4631428572</v>
      </c>
      <c r="G64" s="43">
        <v>3792.60807064286</v>
      </c>
      <c r="H64" s="43">
        <f t="shared" si="1"/>
        <v>15170.4322825714</v>
      </c>
      <c r="I64" s="52">
        <v>0.320996267783386</v>
      </c>
      <c r="J64" s="53">
        <v>14178.1389428571</v>
      </c>
      <c r="K64" s="53">
        <f t="shared" si="2"/>
        <v>56712.5557714284</v>
      </c>
      <c r="L64" s="53">
        <v>4211.19023228571</v>
      </c>
      <c r="M64" s="53">
        <f t="shared" si="3"/>
        <v>16844.7609291428</v>
      </c>
      <c r="N64" s="54">
        <v>0.297019957926656</v>
      </c>
      <c r="O64" s="55">
        <v>37475.49</v>
      </c>
      <c r="P64" s="55">
        <v>12593.03</v>
      </c>
      <c r="Q64" s="68">
        <f t="shared" si="4"/>
        <v>-9784.9731428572</v>
      </c>
      <c r="R64" s="68">
        <f t="shared" si="5"/>
        <v>-2577.40228257144</v>
      </c>
      <c r="S64" s="69">
        <f t="shared" si="6"/>
        <v>0.792956469485296</v>
      </c>
      <c r="T64" s="68">
        <f t="shared" si="7"/>
        <v>-19237.0657714284</v>
      </c>
      <c r="U64" s="68">
        <f t="shared" si="8"/>
        <v>-4251.73092914284</v>
      </c>
      <c r="V64" s="67"/>
      <c r="W64" s="65"/>
      <c r="X64" s="65">
        <f t="shared" si="12"/>
        <v>0</v>
      </c>
      <c r="Y64" s="68">
        <f t="shared" si="13"/>
        <v>-293.549194285716</v>
      </c>
    </row>
    <row r="65" customHeight="1" spans="1:25">
      <c r="A65" s="39">
        <v>63</v>
      </c>
      <c r="B65" s="39">
        <v>594</v>
      </c>
      <c r="C65" s="44" t="s">
        <v>97</v>
      </c>
      <c r="D65" s="44" t="s">
        <v>59</v>
      </c>
      <c r="E65" s="43">
        <v>5650.36778571429</v>
      </c>
      <c r="F65" s="43">
        <f t="shared" si="0"/>
        <v>22601.4711428572</v>
      </c>
      <c r="G65" s="43">
        <v>1629.2538405</v>
      </c>
      <c r="H65" s="43">
        <f t="shared" si="1"/>
        <v>6517.015362</v>
      </c>
      <c r="I65" s="52">
        <v>0.288344741844807</v>
      </c>
      <c r="J65" s="53">
        <v>6780.44134285714</v>
      </c>
      <c r="K65" s="53">
        <f t="shared" si="2"/>
        <v>27121.7653714286</v>
      </c>
      <c r="L65" s="53">
        <v>1809.071154</v>
      </c>
      <c r="M65" s="53">
        <f t="shared" si="3"/>
        <v>7236.284616</v>
      </c>
      <c r="N65" s="54">
        <v>0.266807286210914</v>
      </c>
      <c r="O65" s="55">
        <v>17895.78</v>
      </c>
      <c r="P65" s="55">
        <v>5101.24</v>
      </c>
      <c r="Q65" s="68">
        <f t="shared" si="4"/>
        <v>-4705.69114285716</v>
      </c>
      <c r="R65" s="68">
        <f t="shared" si="5"/>
        <v>-1415.775362</v>
      </c>
      <c r="S65" s="69">
        <f t="shared" si="6"/>
        <v>0.791797130677296</v>
      </c>
      <c r="T65" s="68">
        <f t="shared" si="7"/>
        <v>-9225.98537142856</v>
      </c>
      <c r="U65" s="68">
        <f t="shared" si="8"/>
        <v>-2135.044616</v>
      </c>
      <c r="V65" s="67"/>
      <c r="W65" s="65"/>
      <c r="X65" s="65">
        <f t="shared" si="12"/>
        <v>0</v>
      </c>
      <c r="Y65" s="68">
        <f t="shared" si="13"/>
        <v>-141.170734285715</v>
      </c>
    </row>
    <row r="66" customHeight="1" spans="1:25">
      <c r="A66" s="40">
        <v>64</v>
      </c>
      <c r="B66" s="40">
        <v>755</v>
      </c>
      <c r="C66" s="41" t="s">
        <v>98</v>
      </c>
      <c r="D66" s="41" t="s">
        <v>29</v>
      </c>
      <c r="E66" s="43">
        <v>3004.94442857143</v>
      </c>
      <c r="F66" s="43">
        <f t="shared" si="0"/>
        <v>12019.7777142857</v>
      </c>
      <c r="G66" s="43">
        <v>791.173605857143</v>
      </c>
      <c r="H66" s="43">
        <f t="shared" si="1"/>
        <v>3164.69442342857</v>
      </c>
      <c r="I66" s="52">
        <v>0.263290594772587</v>
      </c>
      <c r="J66" s="53">
        <v>3605.93331428571</v>
      </c>
      <c r="K66" s="53">
        <f t="shared" si="2"/>
        <v>14423.7332571428</v>
      </c>
      <c r="L66" s="53">
        <v>878.493769714286</v>
      </c>
      <c r="M66" s="53">
        <f t="shared" si="3"/>
        <v>3513.97507885714</v>
      </c>
      <c r="N66" s="54">
        <v>0.243624519131825</v>
      </c>
      <c r="O66" s="55">
        <v>9460.53</v>
      </c>
      <c r="P66" s="55">
        <v>1673.51</v>
      </c>
      <c r="Q66" s="68">
        <f t="shared" si="4"/>
        <v>-2559.24771428572</v>
      </c>
      <c r="R66" s="68">
        <f t="shared" si="5"/>
        <v>-1491.18442342857</v>
      </c>
      <c r="S66" s="69">
        <f t="shared" si="6"/>
        <v>0.78708027925974</v>
      </c>
      <c r="T66" s="68">
        <f t="shared" si="7"/>
        <v>-4963.20325714284</v>
      </c>
      <c r="U66" s="68">
        <f t="shared" si="8"/>
        <v>-1840.46507885714</v>
      </c>
      <c r="V66" s="67"/>
      <c r="W66" s="65"/>
      <c r="X66" s="65">
        <f t="shared" si="12"/>
        <v>0</v>
      </c>
      <c r="Y66" s="70" t="s">
        <v>93</v>
      </c>
    </row>
    <row r="67" customHeight="1" spans="1:25">
      <c r="A67" s="40">
        <v>65</v>
      </c>
      <c r="B67" s="40">
        <v>391</v>
      </c>
      <c r="C67" s="41" t="s">
        <v>99</v>
      </c>
      <c r="D67" s="41" t="s">
        <v>31</v>
      </c>
      <c r="E67" s="43">
        <v>10329.57</v>
      </c>
      <c r="F67" s="43">
        <f t="shared" ref="F67:F101" si="14">E67*4</f>
        <v>41318.28</v>
      </c>
      <c r="G67" s="43">
        <v>3283.383285</v>
      </c>
      <c r="H67" s="43">
        <f t="shared" ref="H67:H101" si="15">G67*4</f>
        <v>13133.53314</v>
      </c>
      <c r="I67" s="52">
        <v>0.317862532999922</v>
      </c>
      <c r="J67" s="53">
        <v>12395.484</v>
      </c>
      <c r="K67" s="53">
        <f t="shared" ref="K67:K101" si="16">J67*4</f>
        <v>49581.936</v>
      </c>
      <c r="L67" s="53">
        <v>3645.76338</v>
      </c>
      <c r="M67" s="53">
        <f t="shared" ref="M67:M101" si="17">L67*4</f>
        <v>14583.05352</v>
      </c>
      <c r="N67" s="54">
        <v>0.294120292519437</v>
      </c>
      <c r="O67" s="57">
        <v>38733.39</v>
      </c>
      <c r="P67" s="57">
        <v>12800.35</v>
      </c>
      <c r="Q67" s="68">
        <f t="shared" ref="Q67:Q101" si="18">O67-F67</f>
        <v>-2584.89</v>
      </c>
      <c r="R67" s="68">
        <f t="shared" ref="R67:R101" si="19">P67-H67</f>
        <v>-333.183139999999</v>
      </c>
      <c r="S67" s="69">
        <f t="shared" ref="S67:S102" si="20">O67/F67</f>
        <v>0.937439554599078</v>
      </c>
      <c r="T67" s="68">
        <f t="shared" ref="T67:T101" si="21">O67-K67</f>
        <v>-10848.546</v>
      </c>
      <c r="U67" s="68">
        <f t="shared" ref="U67:U101" si="22">P67-M67</f>
        <v>-1782.70352</v>
      </c>
      <c r="V67" s="67"/>
      <c r="W67" s="65"/>
      <c r="X67" s="65">
        <f t="shared" si="12"/>
        <v>0</v>
      </c>
      <c r="Y67" s="70">
        <f t="shared" si="13"/>
        <v>-77.5467</v>
      </c>
    </row>
    <row r="68" customHeight="1" spans="1:25">
      <c r="A68" s="39">
        <v>66</v>
      </c>
      <c r="B68" s="39">
        <v>545</v>
      </c>
      <c r="C68" s="44" t="s">
        <v>100</v>
      </c>
      <c r="D68" s="44" t="s">
        <v>42</v>
      </c>
      <c r="E68" s="43">
        <v>4683.716</v>
      </c>
      <c r="F68" s="43">
        <f t="shared" si="14"/>
        <v>18734.864</v>
      </c>
      <c r="G68" s="43">
        <v>1304.376138</v>
      </c>
      <c r="H68" s="43">
        <f t="shared" si="15"/>
        <v>5217.504552</v>
      </c>
      <c r="I68" s="52">
        <v>0.278491722811545</v>
      </c>
      <c r="J68" s="53">
        <v>5620.4592</v>
      </c>
      <c r="K68" s="53">
        <f t="shared" si="16"/>
        <v>22481.8368</v>
      </c>
      <c r="L68" s="53">
        <v>1448.337384</v>
      </c>
      <c r="M68" s="53">
        <f t="shared" si="17"/>
        <v>5793.349536</v>
      </c>
      <c r="N68" s="54">
        <v>0.257690222891396</v>
      </c>
      <c r="O68" s="55">
        <v>14716.72</v>
      </c>
      <c r="P68" s="55">
        <v>4405.52</v>
      </c>
      <c r="Q68" s="68">
        <f t="shared" si="18"/>
        <v>-4018.144</v>
      </c>
      <c r="R68" s="68">
        <f t="shared" si="19"/>
        <v>-811.984552</v>
      </c>
      <c r="S68" s="69">
        <f t="shared" si="20"/>
        <v>0.785525851695534</v>
      </c>
      <c r="T68" s="68">
        <f t="shared" si="21"/>
        <v>-7765.1168</v>
      </c>
      <c r="U68" s="68">
        <f t="shared" si="22"/>
        <v>-1387.829536</v>
      </c>
      <c r="V68" s="67"/>
      <c r="W68" s="65"/>
      <c r="X68" s="65">
        <f t="shared" ref="X68:X101" si="23">V68+W68</f>
        <v>0</v>
      </c>
      <c r="Y68" s="68">
        <f t="shared" si="13"/>
        <v>-120.54432</v>
      </c>
    </row>
    <row r="69" customHeight="1" spans="1:25">
      <c r="A69" s="39">
        <v>67</v>
      </c>
      <c r="B69" s="39">
        <v>385</v>
      </c>
      <c r="C69" s="44" t="s">
        <v>101</v>
      </c>
      <c r="D69" s="44" t="s">
        <v>59</v>
      </c>
      <c r="E69" s="43">
        <v>15079.7</v>
      </c>
      <c r="F69" s="43">
        <f t="shared" si="14"/>
        <v>60318.8</v>
      </c>
      <c r="G69" s="43">
        <v>3765.288462</v>
      </c>
      <c r="H69" s="43">
        <f t="shared" si="15"/>
        <v>15061.153848</v>
      </c>
      <c r="I69" s="52">
        <v>0.24969253115115</v>
      </c>
      <c r="J69" s="53">
        <v>18095.64</v>
      </c>
      <c r="K69" s="53">
        <f t="shared" si="16"/>
        <v>72382.56</v>
      </c>
      <c r="L69" s="53">
        <v>4180.855416</v>
      </c>
      <c r="M69" s="53">
        <f t="shared" si="17"/>
        <v>16723.421664</v>
      </c>
      <c r="N69" s="54">
        <v>0.231042141421912</v>
      </c>
      <c r="O69" s="55">
        <v>46941.09</v>
      </c>
      <c r="P69" s="55">
        <v>12688.91</v>
      </c>
      <c r="Q69" s="68">
        <f t="shared" si="18"/>
        <v>-13377.71</v>
      </c>
      <c r="R69" s="68">
        <f t="shared" si="19"/>
        <v>-2372.243848</v>
      </c>
      <c r="S69" s="69">
        <f t="shared" si="20"/>
        <v>0.778216575926577</v>
      </c>
      <c r="T69" s="68">
        <f t="shared" si="21"/>
        <v>-25441.47</v>
      </c>
      <c r="U69" s="68">
        <f t="shared" si="22"/>
        <v>-4034.511664</v>
      </c>
      <c r="V69" s="67"/>
      <c r="W69" s="65"/>
      <c r="X69" s="65">
        <f t="shared" si="23"/>
        <v>0</v>
      </c>
      <c r="Y69" s="68">
        <f t="shared" si="13"/>
        <v>-401.3313</v>
      </c>
    </row>
    <row r="70" customHeight="1" spans="1:25">
      <c r="A70" s="39">
        <v>68</v>
      </c>
      <c r="B70" s="39">
        <v>379</v>
      </c>
      <c r="C70" s="44" t="s">
        <v>102</v>
      </c>
      <c r="D70" s="44" t="s">
        <v>39</v>
      </c>
      <c r="E70" s="43">
        <v>10644.4628571429</v>
      </c>
      <c r="F70" s="43">
        <f t="shared" si="14"/>
        <v>42577.8514285716</v>
      </c>
      <c r="G70" s="43">
        <v>2806.33818214286</v>
      </c>
      <c r="H70" s="43">
        <f t="shared" si="15"/>
        <v>11225.3527285714</v>
      </c>
      <c r="I70" s="52">
        <v>0.263643005739805</v>
      </c>
      <c r="J70" s="53">
        <v>12773.3554285714</v>
      </c>
      <c r="K70" s="53">
        <f t="shared" si="16"/>
        <v>51093.4217142856</v>
      </c>
      <c r="L70" s="53">
        <v>3116.06781428571</v>
      </c>
      <c r="M70" s="53">
        <f t="shared" si="17"/>
        <v>12464.2712571428</v>
      </c>
      <c r="N70" s="54">
        <v>0.243950607317768</v>
      </c>
      <c r="O70" s="55">
        <v>33128.38</v>
      </c>
      <c r="P70" s="55">
        <v>8939.17</v>
      </c>
      <c r="Q70" s="68">
        <f t="shared" si="18"/>
        <v>-9449.4714285716</v>
      </c>
      <c r="R70" s="68">
        <f t="shared" si="19"/>
        <v>-2286.1827285714</v>
      </c>
      <c r="S70" s="69">
        <f t="shared" si="20"/>
        <v>0.778066034064119</v>
      </c>
      <c r="T70" s="68">
        <f t="shared" si="21"/>
        <v>-17965.0417142856</v>
      </c>
      <c r="U70" s="68">
        <f t="shared" si="22"/>
        <v>-3525.1012571428</v>
      </c>
      <c r="V70" s="67"/>
      <c r="W70" s="65"/>
      <c r="X70" s="65">
        <f t="shared" si="23"/>
        <v>0</v>
      </c>
      <c r="Y70" s="68">
        <f t="shared" si="13"/>
        <v>-283.484142857148</v>
      </c>
    </row>
    <row r="71" customHeight="1" spans="1:25">
      <c r="A71" s="39">
        <v>69</v>
      </c>
      <c r="B71" s="39">
        <v>723</v>
      </c>
      <c r="C71" s="44" t="s">
        <v>103</v>
      </c>
      <c r="D71" s="44" t="s">
        <v>31</v>
      </c>
      <c r="E71" s="43">
        <v>5814.95357142857</v>
      </c>
      <c r="F71" s="43">
        <f t="shared" si="14"/>
        <v>23259.8142857143</v>
      </c>
      <c r="G71" s="43">
        <v>1416.609675</v>
      </c>
      <c r="H71" s="43">
        <f t="shared" si="15"/>
        <v>5666.4387</v>
      </c>
      <c r="I71" s="52">
        <v>0.243614958846865</v>
      </c>
      <c r="J71" s="53">
        <v>6977.94428571429</v>
      </c>
      <c r="K71" s="53">
        <f t="shared" si="16"/>
        <v>27911.7771428572</v>
      </c>
      <c r="L71" s="53">
        <v>1572.9579</v>
      </c>
      <c r="M71" s="53">
        <f t="shared" si="17"/>
        <v>6291.8316</v>
      </c>
      <c r="N71" s="54">
        <v>0.225418523793643</v>
      </c>
      <c r="O71" s="55">
        <v>18096.44</v>
      </c>
      <c r="P71" s="55">
        <v>5614.18</v>
      </c>
      <c r="Q71" s="68">
        <f t="shared" si="18"/>
        <v>-5163.3742857143</v>
      </c>
      <c r="R71" s="68">
        <f t="shared" si="19"/>
        <v>-52.2586999999994</v>
      </c>
      <c r="S71" s="69">
        <f t="shared" si="20"/>
        <v>0.778013090633938</v>
      </c>
      <c r="T71" s="68">
        <f t="shared" si="21"/>
        <v>-9815.3371428572</v>
      </c>
      <c r="U71" s="68">
        <f t="shared" si="22"/>
        <v>-677.6516</v>
      </c>
      <c r="V71" s="67"/>
      <c r="W71" s="65"/>
      <c r="X71" s="65">
        <f t="shared" si="23"/>
        <v>0</v>
      </c>
      <c r="Y71" s="68">
        <f t="shared" si="13"/>
        <v>-154.901228571429</v>
      </c>
    </row>
    <row r="72" s="25" customFormat="1" customHeight="1" spans="1:26">
      <c r="A72" s="40">
        <v>70</v>
      </c>
      <c r="B72" s="40">
        <v>515</v>
      </c>
      <c r="C72" s="41" t="s">
        <v>104</v>
      </c>
      <c r="D72" s="41" t="s">
        <v>31</v>
      </c>
      <c r="E72" s="43">
        <v>10076.91</v>
      </c>
      <c r="F72" s="42">
        <f t="shared" si="14"/>
        <v>40307.64</v>
      </c>
      <c r="G72" s="43">
        <v>3064.709934</v>
      </c>
      <c r="H72" s="42">
        <f t="shared" si="15"/>
        <v>12258.839736</v>
      </c>
      <c r="I72" s="52">
        <v>0.304131914842943</v>
      </c>
      <c r="J72" s="53">
        <v>12092.292</v>
      </c>
      <c r="K72" s="56">
        <f t="shared" si="16"/>
        <v>48369.168</v>
      </c>
      <c r="L72" s="53">
        <v>3402.955512</v>
      </c>
      <c r="M72" s="56">
        <f t="shared" si="17"/>
        <v>13611.822048</v>
      </c>
      <c r="N72" s="54">
        <v>0.281415261225912</v>
      </c>
      <c r="O72" s="57">
        <v>31227.44</v>
      </c>
      <c r="P72" s="57">
        <v>9384.06</v>
      </c>
      <c r="Q72" s="70">
        <f t="shared" si="18"/>
        <v>-9080.2</v>
      </c>
      <c r="R72" s="70">
        <f t="shared" si="19"/>
        <v>-2874.779736</v>
      </c>
      <c r="S72" s="71">
        <f t="shared" si="20"/>
        <v>0.774727570257152</v>
      </c>
      <c r="T72" s="70">
        <f t="shared" si="21"/>
        <v>-17141.728</v>
      </c>
      <c r="U72" s="70">
        <f t="shared" si="22"/>
        <v>-4227.762048</v>
      </c>
      <c r="V72" s="40"/>
      <c r="W72" s="70"/>
      <c r="X72" s="70">
        <f t="shared" si="23"/>
        <v>0</v>
      </c>
      <c r="Y72" s="70">
        <v>-136.2</v>
      </c>
      <c r="Z72" s="25" t="s">
        <v>88</v>
      </c>
    </row>
    <row r="73" customHeight="1" spans="1:25">
      <c r="A73" s="39">
        <v>71</v>
      </c>
      <c r="B73" s="39">
        <v>724</v>
      </c>
      <c r="C73" s="44" t="s">
        <v>105</v>
      </c>
      <c r="D73" s="44" t="s">
        <v>42</v>
      </c>
      <c r="E73" s="43">
        <v>12667.4485714286</v>
      </c>
      <c r="F73" s="43">
        <f t="shared" si="14"/>
        <v>50669.7942857144</v>
      </c>
      <c r="G73" s="43">
        <v>3636.62483228572</v>
      </c>
      <c r="H73" s="43">
        <f t="shared" si="15"/>
        <v>14546.4993291429</v>
      </c>
      <c r="I73" s="52">
        <v>0.287084238927808</v>
      </c>
      <c r="J73" s="53">
        <v>15200.9382857143</v>
      </c>
      <c r="K73" s="53">
        <f t="shared" si="16"/>
        <v>60803.7531428572</v>
      </c>
      <c r="L73" s="53">
        <v>4037.99145257143</v>
      </c>
      <c r="M73" s="53">
        <f t="shared" si="17"/>
        <v>16151.9658102857</v>
      </c>
      <c r="N73" s="54">
        <v>0.265640934570881</v>
      </c>
      <c r="O73" s="55">
        <v>38975.82</v>
      </c>
      <c r="P73" s="55">
        <v>11383.4</v>
      </c>
      <c r="Q73" s="68">
        <f t="shared" si="18"/>
        <v>-11693.9742857144</v>
      </c>
      <c r="R73" s="68">
        <f t="shared" si="19"/>
        <v>-3163.0993291429</v>
      </c>
      <c r="S73" s="69">
        <f t="shared" si="20"/>
        <v>0.769212122319365</v>
      </c>
      <c r="T73" s="68">
        <f t="shared" si="21"/>
        <v>-21827.9331428572</v>
      </c>
      <c r="U73" s="68">
        <f t="shared" si="22"/>
        <v>-4768.5658102857</v>
      </c>
      <c r="V73" s="67"/>
      <c r="W73" s="65"/>
      <c r="X73" s="65">
        <f t="shared" si="23"/>
        <v>0</v>
      </c>
      <c r="Y73" s="68">
        <f t="shared" si="13"/>
        <v>-350.819228571432</v>
      </c>
    </row>
    <row r="74" customHeight="1" spans="1:25">
      <c r="A74" s="40">
        <v>72</v>
      </c>
      <c r="B74" s="40">
        <v>349</v>
      </c>
      <c r="C74" s="41" t="s">
        <v>106</v>
      </c>
      <c r="D74" s="41" t="s">
        <v>31</v>
      </c>
      <c r="E74" s="43">
        <v>9696.34164285714</v>
      </c>
      <c r="F74" s="43">
        <f t="shared" si="14"/>
        <v>38785.3665714286</v>
      </c>
      <c r="G74" s="43">
        <v>2896.26787821429</v>
      </c>
      <c r="H74" s="43">
        <f t="shared" si="15"/>
        <v>11585.0715128572</v>
      </c>
      <c r="I74" s="52">
        <v>0.298696970970266</v>
      </c>
      <c r="J74" s="53">
        <v>11635.6099714286</v>
      </c>
      <c r="K74" s="53">
        <f t="shared" si="16"/>
        <v>46542.4398857144</v>
      </c>
      <c r="L74" s="53">
        <v>3215.92286142857</v>
      </c>
      <c r="M74" s="53">
        <f t="shared" si="17"/>
        <v>12863.6914457143</v>
      </c>
      <c r="N74" s="54">
        <v>0.276386271912287</v>
      </c>
      <c r="O74" s="57">
        <v>32655.62</v>
      </c>
      <c r="P74" s="57">
        <v>10359.07</v>
      </c>
      <c r="Q74" s="68">
        <f t="shared" si="18"/>
        <v>-6129.7465714286</v>
      </c>
      <c r="R74" s="68">
        <f t="shared" si="19"/>
        <v>-1226.0015128572</v>
      </c>
      <c r="S74" s="69">
        <f t="shared" si="20"/>
        <v>0.841957235078858</v>
      </c>
      <c r="T74" s="68">
        <f t="shared" si="21"/>
        <v>-13886.8198857144</v>
      </c>
      <c r="U74" s="68">
        <f t="shared" si="22"/>
        <v>-2504.6214457143</v>
      </c>
      <c r="V74" s="67"/>
      <c r="W74" s="65"/>
      <c r="X74" s="65">
        <f t="shared" si="23"/>
        <v>0</v>
      </c>
      <c r="Y74" s="70">
        <f t="shared" si="13"/>
        <v>-183.892397142858</v>
      </c>
    </row>
    <row r="75" customHeight="1" spans="1:25">
      <c r="A75" s="39">
        <v>73</v>
      </c>
      <c r="B75" s="39">
        <v>104533</v>
      </c>
      <c r="C75" s="44" t="s">
        <v>107</v>
      </c>
      <c r="D75" s="44" t="s">
        <v>59</v>
      </c>
      <c r="E75" s="43">
        <v>3096.632</v>
      </c>
      <c r="F75" s="43">
        <f t="shared" si="14"/>
        <v>12386.528</v>
      </c>
      <c r="G75" s="43">
        <v>774.463649142857</v>
      </c>
      <c r="H75" s="43">
        <f t="shared" si="15"/>
        <v>3097.85459657143</v>
      </c>
      <c r="I75" s="52">
        <v>0.250098703734527</v>
      </c>
      <c r="J75" s="53">
        <v>3715.9584</v>
      </c>
      <c r="K75" s="53">
        <f t="shared" si="16"/>
        <v>14863.8336</v>
      </c>
      <c r="L75" s="53">
        <v>859.939570285714</v>
      </c>
      <c r="M75" s="53">
        <f t="shared" si="17"/>
        <v>3439.75828114286</v>
      </c>
      <c r="N75" s="54">
        <v>0.231417975584903</v>
      </c>
      <c r="O75" s="55">
        <v>9358.73</v>
      </c>
      <c r="P75" s="55">
        <v>2551.25</v>
      </c>
      <c r="Q75" s="68">
        <f t="shared" si="18"/>
        <v>-3027.798</v>
      </c>
      <c r="R75" s="68">
        <f t="shared" si="19"/>
        <v>-546.60459657143</v>
      </c>
      <c r="S75" s="69">
        <f t="shared" si="20"/>
        <v>0.755557166624901</v>
      </c>
      <c r="T75" s="68">
        <f t="shared" si="21"/>
        <v>-5505.1036</v>
      </c>
      <c r="U75" s="68">
        <f t="shared" si="22"/>
        <v>-888.50828114286</v>
      </c>
      <c r="V75" s="67"/>
      <c r="W75" s="65"/>
      <c r="X75" s="65">
        <f t="shared" si="23"/>
        <v>0</v>
      </c>
      <c r="Y75" s="68">
        <f t="shared" si="13"/>
        <v>-90.83394</v>
      </c>
    </row>
    <row r="76" customHeight="1" spans="1:25">
      <c r="A76" s="39">
        <v>74</v>
      </c>
      <c r="B76" s="39">
        <v>307</v>
      </c>
      <c r="C76" s="44" t="s">
        <v>108</v>
      </c>
      <c r="D76" s="44" t="s">
        <v>109</v>
      </c>
      <c r="E76" s="43">
        <v>86197.1258571428</v>
      </c>
      <c r="F76" s="43">
        <f t="shared" si="14"/>
        <v>344788.503428571</v>
      </c>
      <c r="G76" s="43">
        <v>22155.7470615</v>
      </c>
      <c r="H76" s="43">
        <f t="shared" si="15"/>
        <v>88622.988246</v>
      </c>
      <c r="I76" s="52">
        <v>0.257035798365475</v>
      </c>
      <c r="J76" s="53">
        <v>107746.407321429</v>
      </c>
      <c r="K76" s="53">
        <f t="shared" si="16"/>
        <v>430985.629285716</v>
      </c>
      <c r="L76" s="53">
        <v>25626.07310625</v>
      </c>
      <c r="M76" s="53">
        <f t="shared" si="17"/>
        <v>102504.292425</v>
      </c>
      <c r="N76" s="54">
        <v>0.237836914875523</v>
      </c>
      <c r="O76" s="55">
        <v>256931.34</v>
      </c>
      <c r="P76" s="55">
        <v>65678.79</v>
      </c>
      <c r="Q76" s="68">
        <f t="shared" si="18"/>
        <v>-87857.163428571</v>
      </c>
      <c r="R76" s="68">
        <f t="shared" si="19"/>
        <v>-22944.198246</v>
      </c>
      <c r="S76" s="69">
        <f t="shared" si="20"/>
        <v>0.745185345349625</v>
      </c>
      <c r="T76" s="68">
        <f t="shared" si="21"/>
        <v>-174054.289285716</v>
      </c>
      <c r="U76" s="68">
        <f t="shared" si="22"/>
        <v>-36825.502425</v>
      </c>
      <c r="V76" s="67"/>
      <c r="W76" s="65"/>
      <c r="X76" s="65">
        <f t="shared" si="23"/>
        <v>0</v>
      </c>
      <c r="Y76" s="70">
        <v>-650</v>
      </c>
    </row>
    <row r="77" customHeight="1" spans="1:25">
      <c r="A77" s="39">
        <v>75</v>
      </c>
      <c r="B77" s="39">
        <v>571</v>
      </c>
      <c r="C77" s="44" t="s">
        <v>110</v>
      </c>
      <c r="D77" s="44" t="s">
        <v>42</v>
      </c>
      <c r="E77" s="43">
        <v>22287.6123428571</v>
      </c>
      <c r="F77" s="43">
        <f t="shared" si="14"/>
        <v>89150.4493714284</v>
      </c>
      <c r="G77" s="43">
        <v>5787.17582262857</v>
      </c>
      <c r="H77" s="43">
        <f t="shared" si="15"/>
        <v>23148.7032905143</v>
      </c>
      <c r="I77" s="52">
        <v>0.259658851455359</v>
      </c>
      <c r="J77" s="53">
        <v>26745.1348114286</v>
      </c>
      <c r="K77" s="53">
        <f t="shared" si="16"/>
        <v>106980.539245714</v>
      </c>
      <c r="L77" s="53">
        <v>6425.89422445714</v>
      </c>
      <c r="M77" s="53">
        <f t="shared" si="17"/>
        <v>25703.5768978286</v>
      </c>
      <c r="N77" s="54">
        <v>0.240264043152673</v>
      </c>
      <c r="O77" s="55">
        <v>66339.94</v>
      </c>
      <c r="P77" s="55">
        <v>20163.2</v>
      </c>
      <c r="Q77" s="68">
        <f t="shared" si="18"/>
        <v>-22810.5093714284</v>
      </c>
      <c r="R77" s="68">
        <f t="shared" si="19"/>
        <v>-2985.5032905143</v>
      </c>
      <c r="S77" s="69">
        <f t="shared" si="20"/>
        <v>0.744134667494577</v>
      </c>
      <c r="T77" s="68">
        <f t="shared" si="21"/>
        <v>-40640.599245714</v>
      </c>
      <c r="U77" s="68">
        <f t="shared" si="22"/>
        <v>-5540.3768978286</v>
      </c>
      <c r="V77" s="67"/>
      <c r="W77" s="65"/>
      <c r="X77" s="65">
        <f t="shared" si="23"/>
        <v>0</v>
      </c>
      <c r="Y77" s="68">
        <f t="shared" si="13"/>
        <v>-684.315281142852</v>
      </c>
    </row>
    <row r="78" customHeight="1" spans="1:25">
      <c r="A78" s="39">
        <v>76</v>
      </c>
      <c r="B78" s="39">
        <v>377</v>
      </c>
      <c r="C78" s="44" t="s">
        <v>111</v>
      </c>
      <c r="D78" s="44" t="s">
        <v>42</v>
      </c>
      <c r="E78" s="43">
        <v>10239.1658571429</v>
      </c>
      <c r="F78" s="43">
        <f t="shared" si="14"/>
        <v>40956.6634285716</v>
      </c>
      <c r="G78" s="43">
        <v>3273.75744985714</v>
      </c>
      <c r="H78" s="43">
        <f t="shared" si="15"/>
        <v>13095.0297994286</v>
      </c>
      <c r="I78" s="52">
        <v>0.319728920844989</v>
      </c>
      <c r="J78" s="53">
        <v>12286.9990285714</v>
      </c>
      <c r="K78" s="53">
        <f t="shared" si="16"/>
        <v>49147.9961142856</v>
      </c>
      <c r="L78" s="53">
        <v>3635.07516171429</v>
      </c>
      <c r="M78" s="53">
        <f t="shared" si="17"/>
        <v>14540.3006468572</v>
      </c>
      <c r="N78" s="54">
        <v>0.295847273468607</v>
      </c>
      <c r="O78" s="55">
        <v>30319.78</v>
      </c>
      <c r="P78" s="55">
        <v>10253.6</v>
      </c>
      <c r="Q78" s="68">
        <f t="shared" si="18"/>
        <v>-10636.8834285716</v>
      </c>
      <c r="R78" s="68">
        <f t="shared" si="19"/>
        <v>-2841.4297994286</v>
      </c>
      <c r="S78" s="69">
        <f t="shared" si="20"/>
        <v>0.740289307327919</v>
      </c>
      <c r="T78" s="68">
        <f t="shared" si="21"/>
        <v>-18828.2161142856</v>
      </c>
      <c r="U78" s="68">
        <f t="shared" si="22"/>
        <v>-4286.7006468572</v>
      </c>
      <c r="V78" s="67"/>
      <c r="W78" s="65"/>
      <c r="X78" s="65">
        <f t="shared" si="23"/>
        <v>0</v>
      </c>
      <c r="Y78" s="68">
        <f t="shared" si="13"/>
        <v>-319.106502857148</v>
      </c>
    </row>
    <row r="79" customHeight="1" spans="1:25">
      <c r="A79" s="39">
        <v>77</v>
      </c>
      <c r="B79" s="39">
        <v>371</v>
      </c>
      <c r="C79" s="44" t="s">
        <v>112</v>
      </c>
      <c r="D79" s="44" t="s">
        <v>59</v>
      </c>
      <c r="E79" s="43">
        <v>5137.26764285714</v>
      </c>
      <c r="F79" s="43">
        <f t="shared" si="14"/>
        <v>20549.0705714286</v>
      </c>
      <c r="G79" s="43">
        <v>1489.61477507143</v>
      </c>
      <c r="H79" s="43">
        <f t="shared" si="15"/>
        <v>5958.45910028572</v>
      </c>
      <c r="I79" s="52">
        <v>0.289962462271669</v>
      </c>
      <c r="J79" s="53">
        <v>6164.72117142857</v>
      </c>
      <c r="K79" s="53">
        <f t="shared" si="16"/>
        <v>24658.8846857143</v>
      </c>
      <c r="L79" s="53">
        <v>1654.02041914286</v>
      </c>
      <c r="M79" s="53">
        <f t="shared" si="17"/>
        <v>6616.08167657144</v>
      </c>
      <c r="N79" s="54">
        <v>0.268304173562414</v>
      </c>
      <c r="O79" s="55">
        <v>15168.25</v>
      </c>
      <c r="P79" s="55">
        <v>4760.18</v>
      </c>
      <c r="Q79" s="68">
        <f t="shared" si="18"/>
        <v>-5380.8205714286</v>
      </c>
      <c r="R79" s="68">
        <f t="shared" si="19"/>
        <v>-1198.27910028572</v>
      </c>
      <c r="S79" s="69">
        <f t="shared" si="20"/>
        <v>0.738147739931845</v>
      </c>
      <c r="T79" s="68">
        <f t="shared" si="21"/>
        <v>-9490.6346857143</v>
      </c>
      <c r="U79" s="68">
        <f t="shared" si="22"/>
        <v>-1855.90167657144</v>
      </c>
      <c r="V79" s="67"/>
      <c r="W79" s="65"/>
      <c r="X79" s="65">
        <f t="shared" si="23"/>
        <v>0</v>
      </c>
      <c r="Y79" s="68">
        <f t="shared" si="13"/>
        <v>-161.424617142858</v>
      </c>
    </row>
    <row r="80" customHeight="1" spans="1:25">
      <c r="A80" s="39">
        <v>78</v>
      </c>
      <c r="B80" s="39">
        <v>743</v>
      </c>
      <c r="C80" s="44" t="s">
        <v>113</v>
      </c>
      <c r="D80" s="44" t="s">
        <v>42</v>
      </c>
      <c r="E80" s="43">
        <v>6656.07314285714</v>
      </c>
      <c r="F80" s="43">
        <f t="shared" si="14"/>
        <v>26624.2925714286</v>
      </c>
      <c r="G80" s="43">
        <v>1951.30817142857</v>
      </c>
      <c r="H80" s="43">
        <f t="shared" si="15"/>
        <v>7805.23268571428</v>
      </c>
      <c r="I80" s="52">
        <v>0.293162068617378</v>
      </c>
      <c r="J80" s="53">
        <v>7987.28777142857</v>
      </c>
      <c r="K80" s="53">
        <f t="shared" si="16"/>
        <v>31949.1510857143</v>
      </c>
      <c r="L80" s="53">
        <v>2166.66994285714</v>
      </c>
      <c r="M80" s="53">
        <f t="shared" si="17"/>
        <v>8666.67977142856</v>
      </c>
      <c r="N80" s="54">
        <v>0.271264790359447</v>
      </c>
      <c r="O80" s="55">
        <v>19651.08</v>
      </c>
      <c r="P80" s="55">
        <v>6292.98</v>
      </c>
      <c r="Q80" s="68">
        <f t="shared" si="18"/>
        <v>-6973.2125714286</v>
      </c>
      <c r="R80" s="68">
        <f t="shared" si="19"/>
        <v>-1512.25268571428</v>
      </c>
      <c r="S80" s="69">
        <f t="shared" si="20"/>
        <v>0.738088343466005</v>
      </c>
      <c r="T80" s="68">
        <f t="shared" si="21"/>
        <v>-12298.0710857143</v>
      </c>
      <c r="U80" s="68">
        <f t="shared" si="22"/>
        <v>-2373.69977142856</v>
      </c>
      <c r="V80" s="67"/>
      <c r="W80" s="65"/>
      <c r="X80" s="65">
        <f t="shared" si="23"/>
        <v>0</v>
      </c>
      <c r="Y80" s="68">
        <f t="shared" si="13"/>
        <v>-209.196377142858</v>
      </c>
    </row>
    <row r="81" customHeight="1" spans="1:25">
      <c r="A81" s="39">
        <v>79</v>
      </c>
      <c r="B81" s="39">
        <v>573</v>
      </c>
      <c r="C81" s="44" t="s">
        <v>114</v>
      </c>
      <c r="D81" s="44" t="s">
        <v>42</v>
      </c>
      <c r="E81" s="43">
        <v>6797.36778571429</v>
      </c>
      <c r="F81" s="43">
        <f t="shared" si="14"/>
        <v>27189.4711428572</v>
      </c>
      <c r="G81" s="43">
        <v>1837.32170421429</v>
      </c>
      <c r="H81" s="43">
        <f t="shared" si="15"/>
        <v>7349.28681685716</v>
      </c>
      <c r="I81" s="52">
        <v>0.270298998396953</v>
      </c>
      <c r="J81" s="53">
        <v>8156.84134285714</v>
      </c>
      <c r="K81" s="53">
        <f t="shared" si="16"/>
        <v>32627.3653714286</v>
      </c>
      <c r="L81" s="53">
        <v>2040.10302942857</v>
      </c>
      <c r="M81" s="53">
        <f t="shared" si="17"/>
        <v>8160.41211771428</v>
      </c>
      <c r="N81" s="54">
        <v>0.250109441103089</v>
      </c>
      <c r="O81" s="55">
        <v>19848.99</v>
      </c>
      <c r="P81" s="55">
        <v>5512.2</v>
      </c>
      <c r="Q81" s="68">
        <f t="shared" si="18"/>
        <v>-7340.4811428572</v>
      </c>
      <c r="R81" s="68">
        <f t="shared" si="19"/>
        <v>-1837.08681685716</v>
      </c>
      <c r="S81" s="69">
        <f t="shared" si="20"/>
        <v>0.730024864982136</v>
      </c>
      <c r="T81" s="68">
        <f t="shared" si="21"/>
        <v>-12778.3753714286</v>
      </c>
      <c r="U81" s="68">
        <f t="shared" si="22"/>
        <v>-2648.21211771428</v>
      </c>
      <c r="V81" s="67"/>
      <c r="W81" s="65"/>
      <c r="X81" s="65">
        <f t="shared" si="23"/>
        <v>0</v>
      </c>
      <c r="Y81" s="68">
        <f t="shared" si="13"/>
        <v>-220.214434285716</v>
      </c>
    </row>
    <row r="82" customHeight="1" spans="1:25">
      <c r="A82" s="39">
        <v>80</v>
      </c>
      <c r="B82" s="39">
        <v>704</v>
      </c>
      <c r="C82" s="44" t="s">
        <v>115</v>
      </c>
      <c r="D82" s="44" t="s">
        <v>29</v>
      </c>
      <c r="E82" s="43">
        <v>8946.56457142857</v>
      </c>
      <c r="F82" s="43">
        <f t="shared" si="14"/>
        <v>35786.2582857143</v>
      </c>
      <c r="G82" s="43">
        <v>2021.39808557143</v>
      </c>
      <c r="H82" s="43">
        <f t="shared" si="15"/>
        <v>8085.59234228572</v>
      </c>
      <c r="I82" s="52">
        <v>0.225941261523657</v>
      </c>
      <c r="J82" s="53">
        <v>10735.8774857143</v>
      </c>
      <c r="K82" s="53">
        <f t="shared" si="16"/>
        <v>42943.5099428572</v>
      </c>
      <c r="L82" s="53">
        <v>2244.49553314286</v>
      </c>
      <c r="M82" s="53">
        <f t="shared" si="17"/>
        <v>8977.98213257144</v>
      </c>
      <c r="N82" s="54">
        <v>0.20906493541208</v>
      </c>
      <c r="O82" s="55">
        <v>26122.56</v>
      </c>
      <c r="P82" s="55">
        <v>7320.62</v>
      </c>
      <c r="Q82" s="68">
        <f t="shared" si="18"/>
        <v>-9663.6982857143</v>
      </c>
      <c r="R82" s="68">
        <f t="shared" si="19"/>
        <v>-764.972342285721</v>
      </c>
      <c r="S82" s="69">
        <f t="shared" si="20"/>
        <v>0.729960639959613</v>
      </c>
      <c r="T82" s="68">
        <f t="shared" si="21"/>
        <v>-16820.9499428572</v>
      </c>
      <c r="U82" s="68">
        <f t="shared" si="22"/>
        <v>-1657.36213257144</v>
      </c>
      <c r="V82" s="67"/>
      <c r="W82" s="65"/>
      <c r="X82" s="65">
        <f t="shared" si="23"/>
        <v>0</v>
      </c>
      <c r="Y82" s="68">
        <f t="shared" si="13"/>
        <v>-289.910948571429</v>
      </c>
    </row>
    <row r="83" s="25" customFormat="1" customHeight="1" spans="1:26">
      <c r="A83" s="40">
        <v>81</v>
      </c>
      <c r="B83" s="40">
        <v>311</v>
      </c>
      <c r="C83" s="41" t="s">
        <v>116</v>
      </c>
      <c r="D83" s="41" t="s">
        <v>39</v>
      </c>
      <c r="E83" s="43">
        <v>7441.70357142857</v>
      </c>
      <c r="F83" s="42">
        <f t="shared" si="14"/>
        <v>29766.8142857143</v>
      </c>
      <c r="G83" s="43">
        <v>1629.91755642857</v>
      </c>
      <c r="H83" s="42">
        <f t="shared" si="15"/>
        <v>6519.67022571428</v>
      </c>
      <c r="I83" s="52">
        <v>0.219024789254765</v>
      </c>
      <c r="J83" s="53">
        <v>8930.04428571428</v>
      </c>
      <c r="K83" s="56">
        <f t="shared" si="16"/>
        <v>35720.1771428571</v>
      </c>
      <c r="L83" s="53">
        <v>1809.80812285714</v>
      </c>
      <c r="M83" s="56">
        <f t="shared" si="17"/>
        <v>7239.23249142856</v>
      </c>
      <c r="N83" s="54">
        <v>0.202665078128712</v>
      </c>
      <c r="O83" s="57">
        <v>21577.01</v>
      </c>
      <c r="P83" s="57">
        <v>4973.26</v>
      </c>
      <c r="Q83" s="70">
        <f t="shared" si="18"/>
        <v>-8189.8042857143</v>
      </c>
      <c r="R83" s="70">
        <f t="shared" si="19"/>
        <v>-1546.41022571428</v>
      </c>
      <c r="S83" s="71">
        <f t="shared" si="20"/>
        <v>0.724867961781024</v>
      </c>
      <c r="T83" s="70">
        <f t="shared" si="21"/>
        <v>-14143.1671428571</v>
      </c>
      <c r="U83" s="70">
        <f t="shared" si="22"/>
        <v>-2265.97249142856</v>
      </c>
      <c r="V83" s="40"/>
      <c r="W83" s="70"/>
      <c r="X83" s="70">
        <f t="shared" si="23"/>
        <v>0</v>
      </c>
      <c r="Y83" s="70">
        <v>-122.8</v>
      </c>
      <c r="Z83" s="25" t="s">
        <v>88</v>
      </c>
    </row>
    <row r="84" customHeight="1" spans="1:25">
      <c r="A84" s="40">
        <v>82</v>
      </c>
      <c r="B84" s="40">
        <v>308</v>
      </c>
      <c r="C84" s="41" t="s">
        <v>117</v>
      </c>
      <c r="D84" s="41" t="s">
        <v>31</v>
      </c>
      <c r="E84" s="43">
        <v>10938.1114285714</v>
      </c>
      <c r="F84" s="43">
        <f t="shared" si="14"/>
        <v>43752.4457142856</v>
      </c>
      <c r="G84" s="43">
        <v>3686.04530357143</v>
      </c>
      <c r="H84" s="43">
        <f t="shared" si="15"/>
        <v>14744.1812142857</v>
      </c>
      <c r="I84" s="52">
        <v>0.336991017840897</v>
      </c>
      <c r="J84" s="53">
        <v>13125.7337142857</v>
      </c>
      <c r="K84" s="53">
        <f t="shared" si="16"/>
        <v>52502.9348571428</v>
      </c>
      <c r="L84" s="53">
        <v>4092.86635714286</v>
      </c>
      <c r="M84" s="53">
        <f t="shared" si="17"/>
        <v>16371.4654285714</v>
      </c>
      <c r="N84" s="54">
        <v>0.311820005360027</v>
      </c>
      <c r="O84" s="57">
        <v>32135.27</v>
      </c>
      <c r="P84" s="57">
        <v>11471.76</v>
      </c>
      <c r="Q84" s="68">
        <f t="shared" si="18"/>
        <v>-11617.1757142856</v>
      </c>
      <c r="R84" s="68">
        <f t="shared" si="19"/>
        <v>-3272.4212142857</v>
      </c>
      <c r="S84" s="69">
        <f t="shared" si="20"/>
        <v>0.73447939824556</v>
      </c>
      <c r="T84" s="68">
        <f t="shared" si="21"/>
        <v>-20367.6648571428</v>
      </c>
      <c r="U84" s="68">
        <f t="shared" si="22"/>
        <v>-4899.7054285714</v>
      </c>
      <c r="V84" s="67"/>
      <c r="W84" s="65"/>
      <c r="X84" s="65">
        <f t="shared" si="23"/>
        <v>0</v>
      </c>
      <c r="Y84" s="70">
        <f t="shared" si="13"/>
        <v>-348.515271428568</v>
      </c>
    </row>
    <row r="85" customHeight="1" spans="1:25">
      <c r="A85" s="39">
        <v>83</v>
      </c>
      <c r="B85" s="39">
        <v>104429</v>
      </c>
      <c r="C85" s="44" t="s">
        <v>118</v>
      </c>
      <c r="D85" s="44" t="s">
        <v>39</v>
      </c>
      <c r="E85" s="43">
        <v>4254.608</v>
      </c>
      <c r="F85" s="43">
        <f t="shared" si="14"/>
        <v>17018.432</v>
      </c>
      <c r="G85" s="43">
        <v>883.176973714286</v>
      </c>
      <c r="H85" s="43">
        <f t="shared" si="15"/>
        <v>3532.70789485714</v>
      </c>
      <c r="I85" s="52">
        <v>0.207581279806338</v>
      </c>
      <c r="J85" s="53">
        <v>5105.5296</v>
      </c>
      <c r="K85" s="53">
        <f t="shared" si="16"/>
        <v>20422.1184</v>
      </c>
      <c r="L85" s="53">
        <v>980.651355428571</v>
      </c>
      <c r="M85" s="53">
        <f t="shared" si="17"/>
        <v>3922.60542171428</v>
      </c>
      <c r="N85" s="54">
        <v>0.192076323566623</v>
      </c>
      <c r="O85" s="55">
        <v>12089.67</v>
      </c>
      <c r="P85" s="55">
        <v>3154.36</v>
      </c>
      <c r="Q85" s="68">
        <f t="shared" si="18"/>
        <v>-4928.762</v>
      </c>
      <c r="R85" s="68">
        <f t="shared" si="19"/>
        <v>-378.34789485714</v>
      </c>
      <c r="S85" s="69">
        <f t="shared" si="20"/>
        <v>0.710386832347422</v>
      </c>
      <c r="T85" s="68">
        <f t="shared" si="21"/>
        <v>-8332.4484</v>
      </c>
      <c r="U85" s="68">
        <f t="shared" si="22"/>
        <v>-768.24542171428</v>
      </c>
      <c r="V85" s="67"/>
      <c r="W85" s="65"/>
      <c r="X85" s="65">
        <f t="shared" si="23"/>
        <v>0</v>
      </c>
      <c r="Y85" s="68">
        <f t="shared" si="13"/>
        <v>-147.86286</v>
      </c>
    </row>
    <row r="86" customHeight="1" spans="1:25">
      <c r="A86" s="39">
        <v>84</v>
      </c>
      <c r="B86" s="39">
        <v>52</v>
      </c>
      <c r="C86" s="44" t="s">
        <v>119</v>
      </c>
      <c r="D86" s="44" t="s">
        <v>29</v>
      </c>
      <c r="E86" s="43">
        <v>8613.89335714286</v>
      </c>
      <c r="F86" s="43">
        <f t="shared" si="14"/>
        <v>34455.5734285714</v>
      </c>
      <c r="G86" s="43">
        <v>2412.28063607143</v>
      </c>
      <c r="H86" s="43">
        <f t="shared" si="15"/>
        <v>9649.12254428572</v>
      </c>
      <c r="I86" s="52">
        <v>0.280045333283713</v>
      </c>
      <c r="J86" s="53">
        <v>10336.6720285714</v>
      </c>
      <c r="K86" s="53">
        <f t="shared" si="16"/>
        <v>41346.6881142856</v>
      </c>
      <c r="L86" s="53">
        <v>2678.51896714286</v>
      </c>
      <c r="M86" s="53">
        <f t="shared" si="17"/>
        <v>10714.0758685714</v>
      </c>
      <c r="N86" s="54">
        <v>0.259127788880135</v>
      </c>
      <c r="O86" s="55">
        <v>24125.31</v>
      </c>
      <c r="P86" s="55">
        <v>6664.69</v>
      </c>
      <c r="Q86" s="68">
        <f t="shared" si="18"/>
        <v>-10330.2634285714</v>
      </c>
      <c r="R86" s="68">
        <f t="shared" si="19"/>
        <v>-2984.43254428572</v>
      </c>
      <c r="S86" s="69">
        <f t="shared" si="20"/>
        <v>0.7001859960338</v>
      </c>
      <c r="T86" s="68">
        <f t="shared" si="21"/>
        <v>-17221.3781142856</v>
      </c>
      <c r="U86" s="68">
        <f t="shared" si="22"/>
        <v>-4049.3858685714</v>
      </c>
      <c r="V86" s="67"/>
      <c r="W86" s="65"/>
      <c r="X86" s="65">
        <f t="shared" si="23"/>
        <v>0</v>
      </c>
      <c r="Y86" s="68">
        <f t="shared" si="13"/>
        <v>-309.907902857142</v>
      </c>
    </row>
    <row r="87" customHeight="1" spans="1:25">
      <c r="A87" s="40">
        <v>85</v>
      </c>
      <c r="B87" s="40">
        <v>742</v>
      </c>
      <c r="C87" s="41" t="s">
        <v>120</v>
      </c>
      <c r="D87" s="41" t="s">
        <v>31</v>
      </c>
      <c r="E87" s="43">
        <v>12357.0938571429</v>
      </c>
      <c r="F87" s="43">
        <f t="shared" si="14"/>
        <v>49428.3754285716</v>
      </c>
      <c r="G87" s="43">
        <v>2882.49521207143</v>
      </c>
      <c r="H87" s="43">
        <f t="shared" si="15"/>
        <v>11529.9808482857</v>
      </c>
      <c r="I87" s="52">
        <v>0.233266433466898</v>
      </c>
      <c r="J87" s="53">
        <v>14828.5126285714</v>
      </c>
      <c r="K87" s="53">
        <f t="shared" si="16"/>
        <v>59314.0505142856</v>
      </c>
      <c r="L87" s="53">
        <v>3200.63013514286</v>
      </c>
      <c r="M87" s="53">
        <f t="shared" si="17"/>
        <v>12802.5205405714</v>
      </c>
      <c r="N87" s="54">
        <v>0.215842965192336</v>
      </c>
      <c r="O87" s="57">
        <v>40370.1</v>
      </c>
      <c r="P87" s="57">
        <v>8987.46</v>
      </c>
      <c r="Q87" s="68">
        <f t="shared" si="18"/>
        <v>-9058.2754285716</v>
      </c>
      <c r="R87" s="68">
        <f t="shared" si="19"/>
        <v>-2542.5208482857</v>
      </c>
      <c r="S87" s="69">
        <f t="shared" si="20"/>
        <v>0.81673936579887</v>
      </c>
      <c r="T87" s="68">
        <f t="shared" si="21"/>
        <v>-18943.9505142856</v>
      </c>
      <c r="U87" s="68">
        <f t="shared" si="22"/>
        <v>-3815.0605405714</v>
      </c>
      <c r="V87" s="67"/>
      <c r="W87" s="65"/>
      <c r="X87" s="65">
        <f t="shared" si="23"/>
        <v>0</v>
      </c>
      <c r="Y87" s="70">
        <f t="shared" si="13"/>
        <v>-271.748262857148</v>
      </c>
    </row>
    <row r="88" customHeight="1" spans="1:25">
      <c r="A88" s="39">
        <v>86</v>
      </c>
      <c r="B88" s="39">
        <v>399</v>
      </c>
      <c r="C88" s="44" t="s">
        <v>121</v>
      </c>
      <c r="D88" s="44" t="s">
        <v>42</v>
      </c>
      <c r="E88" s="43">
        <v>11969.5283571429</v>
      </c>
      <c r="F88" s="43">
        <f t="shared" si="14"/>
        <v>47878.1134285716</v>
      </c>
      <c r="G88" s="43">
        <v>3614.61411814286</v>
      </c>
      <c r="H88" s="43">
        <f t="shared" si="15"/>
        <v>14458.4564725714</v>
      </c>
      <c r="I88" s="52">
        <v>0.301984673939623</v>
      </c>
      <c r="J88" s="53">
        <v>14363.4340285714</v>
      </c>
      <c r="K88" s="53">
        <f t="shared" si="16"/>
        <v>57453.7361142856</v>
      </c>
      <c r="L88" s="53">
        <v>4013.55146228571</v>
      </c>
      <c r="M88" s="53">
        <f t="shared" si="17"/>
        <v>16054.2058491428</v>
      </c>
      <c r="N88" s="54">
        <v>0.279428405094634</v>
      </c>
      <c r="O88" s="55">
        <v>32707.12</v>
      </c>
      <c r="P88" s="55">
        <v>9072.28</v>
      </c>
      <c r="Q88" s="68">
        <f t="shared" si="18"/>
        <v>-15170.9934285716</v>
      </c>
      <c r="R88" s="68">
        <f t="shared" si="19"/>
        <v>-5386.1764725714</v>
      </c>
      <c r="S88" s="69">
        <f t="shared" si="20"/>
        <v>0.683133015439196</v>
      </c>
      <c r="T88" s="68">
        <f t="shared" si="21"/>
        <v>-24746.6161142856</v>
      </c>
      <c r="U88" s="68">
        <f t="shared" si="22"/>
        <v>-6981.9258491428</v>
      </c>
      <c r="V88" s="67"/>
      <c r="W88" s="65"/>
      <c r="X88" s="65">
        <f t="shared" si="23"/>
        <v>0</v>
      </c>
      <c r="Y88" s="68">
        <f t="shared" ref="Y88:Y101" si="24">Q88*0.06</f>
        <v>-910.259605714296</v>
      </c>
    </row>
    <row r="89" s="25" customFormat="1" customHeight="1" spans="1:26">
      <c r="A89" s="40">
        <v>87</v>
      </c>
      <c r="B89" s="40">
        <v>570</v>
      </c>
      <c r="C89" s="41" t="s">
        <v>122</v>
      </c>
      <c r="D89" s="41" t="s">
        <v>39</v>
      </c>
      <c r="E89" s="43">
        <v>7260.2155</v>
      </c>
      <c r="F89" s="42">
        <f t="shared" si="14"/>
        <v>29040.862</v>
      </c>
      <c r="G89" s="43">
        <v>2050.1405925</v>
      </c>
      <c r="H89" s="42">
        <f t="shared" si="15"/>
        <v>8200.56237</v>
      </c>
      <c r="I89" s="52">
        <v>0.282380129419023</v>
      </c>
      <c r="J89" s="53">
        <v>8712.2586</v>
      </c>
      <c r="K89" s="56">
        <f t="shared" si="16"/>
        <v>34849.0344</v>
      </c>
      <c r="L89" s="53">
        <v>2276.41029</v>
      </c>
      <c r="M89" s="56">
        <f t="shared" si="17"/>
        <v>9105.64116</v>
      </c>
      <c r="N89" s="54">
        <v>0.261288191101215</v>
      </c>
      <c r="O89" s="57">
        <v>19795.13</v>
      </c>
      <c r="P89" s="57">
        <v>5749.56</v>
      </c>
      <c r="Q89" s="70">
        <f t="shared" si="18"/>
        <v>-9245.732</v>
      </c>
      <c r="R89" s="70">
        <f t="shared" si="19"/>
        <v>-2451.00237</v>
      </c>
      <c r="S89" s="71">
        <f t="shared" si="20"/>
        <v>0.681630249129657</v>
      </c>
      <c r="T89" s="70">
        <f t="shared" si="21"/>
        <v>-15053.9044</v>
      </c>
      <c r="U89" s="70">
        <f t="shared" si="22"/>
        <v>-3356.08116</v>
      </c>
      <c r="V89" s="40"/>
      <c r="W89" s="70"/>
      <c r="X89" s="70">
        <f t="shared" si="23"/>
        <v>0</v>
      </c>
      <c r="Y89" s="70">
        <v>-277.37</v>
      </c>
      <c r="Z89" s="25" t="s">
        <v>88</v>
      </c>
    </row>
    <row r="90" customHeight="1" spans="1:25">
      <c r="A90" s="39">
        <v>88</v>
      </c>
      <c r="B90" s="39">
        <v>716</v>
      </c>
      <c r="C90" s="44" t="s">
        <v>123</v>
      </c>
      <c r="D90" s="44" t="s">
        <v>59</v>
      </c>
      <c r="E90" s="43">
        <v>6444.18771428571</v>
      </c>
      <c r="F90" s="43">
        <f t="shared" si="14"/>
        <v>25776.7508571428</v>
      </c>
      <c r="G90" s="43">
        <v>1747.14020742857</v>
      </c>
      <c r="H90" s="43">
        <f t="shared" si="15"/>
        <v>6988.56082971428</v>
      </c>
      <c r="I90" s="52">
        <v>0.271118763898737</v>
      </c>
      <c r="J90" s="53">
        <v>7733.02525714286</v>
      </c>
      <c r="K90" s="53">
        <f t="shared" si="16"/>
        <v>30932.1010285714</v>
      </c>
      <c r="L90" s="53">
        <v>1939.96839085714</v>
      </c>
      <c r="M90" s="53">
        <f t="shared" si="17"/>
        <v>7759.87356342856</v>
      </c>
      <c r="N90" s="54">
        <v>0.250867975513882</v>
      </c>
      <c r="O90" s="55">
        <v>17176.26</v>
      </c>
      <c r="P90" s="55">
        <v>5135.19</v>
      </c>
      <c r="Q90" s="68">
        <f t="shared" si="18"/>
        <v>-8600.4908571428</v>
      </c>
      <c r="R90" s="68">
        <f t="shared" si="19"/>
        <v>-1853.37082971428</v>
      </c>
      <c r="S90" s="69">
        <f t="shared" si="20"/>
        <v>0.666346976591133</v>
      </c>
      <c r="T90" s="68">
        <f t="shared" si="21"/>
        <v>-13755.8410285714</v>
      </c>
      <c r="U90" s="68">
        <f t="shared" si="22"/>
        <v>-2624.68356342856</v>
      </c>
      <c r="V90" s="67"/>
      <c r="W90" s="65"/>
      <c r="X90" s="65">
        <f t="shared" si="23"/>
        <v>0</v>
      </c>
      <c r="Y90" s="68">
        <f t="shared" si="24"/>
        <v>-516.029451428568</v>
      </c>
    </row>
    <row r="91" s="25" customFormat="1" customHeight="1" spans="1:26">
      <c r="A91" s="40">
        <v>89</v>
      </c>
      <c r="B91" s="40">
        <v>717</v>
      </c>
      <c r="C91" s="41" t="s">
        <v>124</v>
      </c>
      <c r="D91" s="41" t="s">
        <v>59</v>
      </c>
      <c r="E91" s="43">
        <v>6645.24771428572</v>
      </c>
      <c r="F91" s="42">
        <f t="shared" si="14"/>
        <v>26580.9908571429</v>
      </c>
      <c r="G91" s="43">
        <v>1779.23153571429</v>
      </c>
      <c r="H91" s="42">
        <f t="shared" si="15"/>
        <v>7116.92614285716</v>
      </c>
      <c r="I91" s="52">
        <v>0.267744952816335</v>
      </c>
      <c r="J91" s="53">
        <v>7974.29725714286</v>
      </c>
      <c r="K91" s="56">
        <f t="shared" si="16"/>
        <v>31897.1890285714</v>
      </c>
      <c r="L91" s="53">
        <v>1975.60157142857</v>
      </c>
      <c r="M91" s="56">
        <f t="shared" si="17"/>
        <v>7902.40628571428</v>
      </c>
      <c r="N91" s="54">
        <v>0.247746165928158</v>
      </c>
      <c r="O91" s="57">
        <v>17436.66</v>
      </c>
      <c r="P91" s="57">
        <v>5328.58</v>
      </c>
      <c r="Q91" s="70">
        <f t="shared" si="18"/>
        <v>-9144.3308571429</v>
      </c>
      <c r="R91" s="70">
        <f t="shared" si="19"/>
        <v>-1788.34614285716</v>
      </c>
      <c r="S91" s="71">
        <f t="shared" si="20"/>
        <v>0.655982318105135</v>
      </c>
      <c r="T91" s="70">
        <f t="shared" si="21"/>
        <v>-14460.5290285714</v>
      </c>
      <c r="U91" s="70">
        <f t="shared" si="22"/>
        <v>-2573.82628571428</v>
      </c>
      <c r="V91" s="40"/>
      <c r="W91" s="70"/>
      <c r="X91" s="70">
        <f t="shared" si="23"/>
        <v>0</v>
      </c>
      <c r="Y91" s="70" t="s">
        <v>93</v>
      </c>
      <c r="Z91" s="25" t="s">
        <v>125</v>
      </c>
    </row>
    <row r="92" customHeight="1" spans="1:25">
      <c r="A92" s="39">
        <v>90</v>
      </c>
      <c r="B92" s="39">
        <v>721</v>
      </c>
      <c r="C92" s="44" t="s">
        <v>126</v>
      </c>
      <c r="D92" s="44" t="s">
        <v>59</v>
      </c>
      <c r="E92" s="43">
        <v>7216.55342857143</v>
      </c>
      <c r="F92" s="43">
        <f t="shared" si="14"/>
        <v>28866.2137142857</v>
      </c>
      <c r="G92" s="43">
        <v>2411.51389328571</v>
      </c>
      <c r="H92" s="43">
        <f t="shared" si="15"/>
        <v>9646.05557314284</v>
      </c>
      <c r="I92" s="52">
        <v>0.334164212481011</v>
      </c>
      <c r="J92" s="53">
        <v>8659.86411428571</v>
      </c>
      <c r="K92" s="53">
        <f t="shared" si="16"/>
        <v>34639.4564571428</v>
      </c>
      <c r="L92" s="53">
        <v>2677.66760057143</v>
      </c>
      <c r="M92" s="53">
        <f t="shared" si="17"/>
        <v>10710.6704022857</v>
      </c>
      <c r="N92" s="54">
        <v>0.309204343767268</v>
      </c>
      <c r="O92" s="55">
        <v>18835.54</v>
      </c>
      <c r="P92" s="55">
        <v>6633.69</v>
      </c>
      <c r="Q92" s="68">
        <f t="shared" si="18"/>
        <v>-10030.6737142857</v>
      </c>
      <c r="R92" s="68">
        <f t="shared" si="19"/>
        <v>-3012.36557314284</v>
      </c>
      <c r="S92" s="69">
        <f t="shared" si="20"/>
        <v>0.652511624365838</v>
      </c>
      <c r="T92" s="68">
        <f t="shared" si="21"/>
        <v>-15803.9164571428</v>
      </c>
      <c r="U92" s="68">
        <f t="shared" si="22"/>
        <v>-4076.9804022857</v>
      </c>
      <c r="V92" s="67"/>
      <c r="W92" s="65"/>
      <c r="X92" s="65">
        <f t="shared" si="23"/>
        <v>0</v>
      </c>
      <c r="Y92" s="68">
        <f t="shared" si="24"/>
        <v>-601.840422857142</v>
      </c>
    </row>
    <row r="93" s="25" customFormat="1" customHeight="1" spans="1:26">
      <c r="A93" s="40">
        <v>91</v>
      </c>
      <c r="B93" s="40">
        <v>709</v>
      </c>
      <c r="C93" s="41" t="s">
        <v>127</v>
      </c>
      <c r="D93" s="41" t="s">
        <v>39</v>
      </c>
      <c r="E93" s="43">
        <v>12618.3867857143</v>
      </c>
      <c r="F93" s="42">
        <f t="shared" si="14"/>
        <v>50473.5471428572</v>
      </c>
      <c r="G93" s="43">
        <v>3632.01495707143</v>
      </c>
      <c r="H93" s="42">
        <f t="shared" si="15"/>
        <v>14528.0598282857</v>
      </c>
      <c r="I93" s="52">
        <v>0.287835126530069</v>
      </c>
      <c r="J93" s="53">
        <v>15142.0641428571</v>
      </c>
      <c r="K93" s="56">
        <f t="shared" si="16"/>
        <v>60568.2565714284</v>
      </c>
      <c r="L93" s="53">
        <v>4032.87279514286</v>
      </c>
      <c r="M93" s="56">
        <f t="shared" si="17"/>
        <v>16131.4911805714</v>
      </c>
      <c r="N93" s="54">
        <v>0.266335735808203</v>
      </c>
      <c r="O93" s="57">
        <v>32709.63</v>
      </c>
      <c r="P93" s="57">
        <v>10459.86</v>
      </c>
      <c r="Q93" s="70">
        <f t="shared" si="18"/>
        <v>-17763.9171428572</v>
      </c>
      <c r="R93" s="70">
        <f t="shared" si="19"/>
        <v>-4068.1998282857</v>
      </c>
      <c r="S93" s="71">
        <f t="shared" si="20"/>
        <v>0.648054908988677</v>
      </c>
      <c r="T93" s="70">
        <f t="shared" si="21"/>
        <v>-27858.6265714284</v>
      </c>
      <c r="U93" s="70">
        <f t="shared" si="22"/>
        <v>-5671.6311805714</v>
      </c>
      <c r="V93" s="40"/>
      <c r="W93" s="70"/>
      <c r="X93" s="70">
        <f t="shared" si="23"/>
        <v>0</v>
      </c>
      <c r="Y93" s="70">
        <v>-532.92</v>
      </c>
      <c r="Z93" s="25" t="s">
        <v>88</v>
      </c>
    </row>
    <row r="94" customHeight="1" spans="1:25">
      <c r="A94" s="39">
        <v>92</v>
      </c>
      <c r="B94" s="39">
        <v>54</v>
      </c>
      <c r="C94" s="44" t="s">
        <v>128</v>
      </c>
      <c r="D94" s="44" t="s">
        <v>29</v>
      </c>
      <c r="E94" s="43">
        <v>11589.8714285714</v>
      </c>
      <c r="F94" s="43">
        <f t="shared" si="14"/>
        <v>46359.4857142856</v>
      </c>
      <c r="G94" s="43">
        <v>3202.92020657143</v>
      </c>
      <c r="H94" s="43">
        <f t="shared" si="15"/>
        <v>12811.6808262857</v>
      </c>
      <c r="I94" s="52">
        <v>0.276355111125355</v>
      </c>
      <c r="J94" s="53">
        <v>13907.8457142857</v>
      </c>
      <c r="K94" s="53">
        <f t="shared" si="16"/>
        <v>55631.3828571428</v>
      </c>
      <c r="L94" s="53">
        <v>3556.41976114286</v>
      </c>
      <c r="M94" s="53">
        <f t="shared" si="17"/>
        <v>14225.6790445714</v>
      </c>
      <c r="N94" s="54">
        <v>0.255713202044642</v>
      </c>
      <c r="O94" s="55">
        <v>29619.14</v>
      </c>
      <c r="P94" s="55">
        <v>9491.26</v>
      </c>
      <c r="Q94" s="68">
        <f t="shared" si="18"/>
        <v>-16740.3457142856</v>
      </c>
      <c r="R94" s="68">
        <f t="shared" si="19"/>
        <v>-3320.4208262857</v>
      </c>
      <c r="S94" s="69">
        <f t="shared" si="20"/>
        <v>0.638901392965041</v>
      </c>
      <c r="T94" s="68">
        <f t="shared" si="21"/>
        <v>-26012.2428571428</v>
      </c>
      <c r="U94" s="68">
        <f t="shared" si="22"/>
        <v>-4734.4190445714</v>
      </c>
      <c r="V94" s="67"/>
      <c r="W94" s="65"/>
      <c r="X94" s="65">
        <f t="shared" si="23"/>
        <v>0</v>
      </c>
      <c r="Y94" s="68">
        <f t="shared" si="24"/>
        <v>-1004.42074285714</v>
      </c>
    </row>
    <row r="95" s="25" customFormat="1" customHeight="1" spans="1:26">
      <c r="A95" s="40">
        <v>93</v>
      </c>
      <c r="B95" s="40">
        <v>745</v>
      </c>
      <c r="C95" s="41" t="s">
        <v>129</v>
      </c>
      <c r="D95" s="41" t="s">
        <v>39</v>
      </c>
      <c r="E95" s="43">
        <v>8363.28514285714</v>
      </c>
      <c r="F95" s="42">
        <f t="shared" si="14"/>
        <v>33453.1405714286</v>
      </c>
      <c r="G95" s="43">
        <v>2287.30822542857</v>
      </c>
      <c r="H95" s="42">
        <f t="shared" si="15"/>
        <v>9149.23290171428</v>
      </c>
      <c r="I95" s="52">
        <v>0.273493990263156</v>
      </c>
      <c r="J95" s="53">
        <v>10035.9421714286</v>
      </c>
      <c r="K95" s="56">
        <f t="shared" si="16"/>
        <v>40143.7686857144</v>
      </c>
      <c r="L95" s="53">
        <v>2539.75361485714</v>
      </c>
      <c r="M95" s="56">
        <f t="shared" si="17"/>
        <v>10159.0144594286</v>
      </c>
      <c r="N95" s="54">
        <v>0.253065788091884</v>
      </c>
      <c r="O95" s="57">
        <v>21023.42</v>
      </c>
      <c r="P95" s="57">
        <v>6043.06</v>
      </c>
      <c r="Q95" s="70">
        <f t="shared" si="18"/>
        <v>-12429.7205714286</v>
      </c>
      <c r="R95" s="70">
        <f t="shared" si="19"/>
        <v>-3106.17290171428</v>
      </c>
      <c r="S95" s="71">
        <f t="shared" si="20"/>
        <v>0.628443836389924</v>
      </c>
      <c r="T95" s="70">
        <f t="shared" si="21"/>
        <v>-19120.3486857144</v>
      </c>
      <c r="U95" s="70">
        <f t="shared" si="22"/>
        <v>-4115.9544594286</v>
      </c>
      <c r="V95" s="40"/>
      <c r="W95" s="70"/>
      <c r="X95" s="70">
        <f t="shared" si="23"/>
        <v>0</v>
      </c>
      <c r="Y95" s="70">
        <v>-372.89</v>
      </c>
      <c r="Z95" s="25" t="s">
        <v>88</v>
      </c>
    </row>
    <row r="96" s="25" customFormat="1" customHeight="1" spans="1:26">
      <c r="A96" s="40">
        <v>94</v>
      </c>
      <c r="B96" s="40">
        <v>339</v>
      </c>
      <c r="C96" s="41" t="s">
        <v>130</v>
      </c>
      <c r="D96" s="41" t="s">
        <v>39</v>
      </c>
      <c r="E96" s="43">
        <v>7104.39314285714</v>
      </c>
      <c r="F96" s="42">
        <f t="shared" si="14"/>
        <v>28417.5725714286</v>
      </c>
      <c r="G96" s="43">
        <v>1732.13877942857</v>
      </c>
      <c r="H96" s="42">
        <f t="shared" si="15"/>
        <v>6928.55511771428</v>
      </c>
      <c r="I96" s="52">
        <v>0.24381234886615</v>
      </c>
      <c r="J96" s="53">
        <v>8525.27177142857</v>
      </c>
      <c r="K96" s="56">
        <f t="shared" si="16"/>
        <v>34101.0870857143</v>
      </c>
      <c r="L96" s="53">
        <v>1923.31128685714</v>
      </c>
      <c r="M96" s="56">
        <f t="shared" si="17"/>
        <v>7693.24514742856</v>
      </c>
      <c r="N96" s="54">
        <v>0.225601170076817</v>
      </c>
      <c r="O96" s="57">
        <v>17734.46</v>
      </c>
      <c r="P96" s="57">
        <v>4820.63</v>
      </c>
      <c r="Q96" s="70">
        <f t="shared" si="18"/>
        <v>-10683.1125714286</v>
      </c>
      <c r="R96" s="70">
        <f t="shared" si="19"/>
        <v>-2107.92511771428</v>
      </c>
      <c r="S96" s="71">
        <f t="shared" si="20"/>
        <v>0.624066674077238</v>
      </c>
      <c r="T96" s="70">
        <f t="shared" si="21"/>
        <v>-16366.6270857143</v>
      </c>
      <c r="U96" s="70">
        <f t="shared" si="22"/>
        <v>-2872.61514742856</v>
      </c>
      <c r="V96" s="40"/>
      <c r="W96" s="70"/>
      <c r="X96" s="70">
        <f t="shared" si="23"/>
        <v>0</v>
      </c>
      <c r="Y96" s="70">
        <v>-320.5</v>
      </c>
      <c r="Z96" s="25" t="s">
        <v>88</v>
      </c>
    </row>
    <row r="97" customHeight="1" spans="1:25">
      <c r="A97" s="39">
        <v>95</v>
      </c>
      <c r="B97" s="39">
        <v>720</v>
      </c>
      <c r="C97" s="44" t="s">
        <v>131</v>
      </c>
      <c r="D97" s="44" t="s">
        <v>59</v>
      </c>
      <c r="E97" s="43">
        <v>5445.84342857143</v>
      </c>
      <c r="F97" s="43">
        <f t="shared" si="14"/>
        <v>21783.3737142857</v>
      </c>
      <c r="G97" s="43">
        <v>1476.05348057143</v>
      </c>
      <c r="H97" s="43">
        <f t="shared" si="15"/>
        <v>5904.21392228572</v>
      </c>
      <c r="I97" s="52">
        <v>0.271042217781614</v>
      </c>
      <c r="J97" s="53">
        <v>6535.01211428571</v>
      </c>
      <c r="K97" s="53">
        <f t="shared" si="16"/>
        <v>26140.0484571428</v>
      </c>
      <c r="L97" s="53">
        <v>1638.96239314286</v>
      </c>
      <c r="M97" s="53">
        <f t="shared" si="17"/>
        <v>6555.84957257144</v>
      </c>
      <c r="N97" s="54">
        <v>0.250797146888227</v>
      </c>
      <c r="O97" s="55">
        <v>13437.11</v>
      </c>
      <c r="P97" s="55">
        <v>3822.94</v>
      </c>
      <c r="Q97" s="68">
        <f t="shared" si="18"/>
        <v>-8346.2637142857</v>
      </c>
      <c r="R97" s="68">
        <f t="shared" si="19"/>
        <v>-2081.27392228572</v>
      </c>
      <c r="S97" s="69">
        <f t="shared" si="20"/>
        <v>0.61685164916341</v>
      </c>
      <c r="T97" s="68">
        <f t="shared" si="21"/>
        <v>-12702.9384571428</v>
      </c>
      <c r="U97" s="68">
        <f t="shared" si="22"/>
        <v>-2732.90957257144</v>
      </c>
      <c r="V97" s="67"/>
      <c r="W97" s="65"/>
      <c r="X97" s="65">
        <f t="shared" si="23"/>
        <v>0</v>
      </c>
      <c r="Y97" s="68">
        <f t="shared" si="24"/>
        <v>-500.775822857142</v>
      </c>
    </row>
    <row r="98" s="25" customFormat="1" customHeight="1" spans="1:26">
      <c r="A98" s="40">
        <v>96</v>
      </c>
      <c r="B98" s="40">
        <v>752</v>
      </c>
      <c r="C98" s="41" t="s">
        <v>132</v>
      </c>
      <c r="D98" s="41" t="s">
        <v>39</v>
      </c>
      <c r="E98" s="43">
        <v>6634.77485714286</v>
      </c>
      <c r="F98" s="42">
        <f t="shared" si="14"/>
        <v>26539.0994285714</v>
      </c>
      <c r="G98" s="43">
        <v>1637.36432228571</v>
      </c>
      <c r="H98" s="42">
        <f t="shared" si="15"/>
        <v>6549.45728914284</v>
      </c>
      <c r="I98" s="52">
        <v>0.246785212390887</v>
      </c>
      <c r="J98" s="53">
        <v>7961.72982857143</v>
      </c>
      <c r="K98" s="56">
        <f t="shared" si="16"/>
        <v>31846.9193142857</v>
      </c>
      <c r="L98" s="53">
        <v>1818.07677257143</v>
      </c>
      <c r="M98" s="56">
        <f t="shared" si="17"/>
        <v>7272.30709028572</v>
      </c>
      <c r="N98" s="54">
        <v>0.228351980250207</v>
      </c>
      <c r="O98" s="57">
        <v>16000.25</v>
      </c>
      <c r="P98" s="57">
        <v>4290.49</v>
      </c>
      <c r="Q98" s="70">
        <f t="shared" si="18"/>
        <v>-10538.8494285714</v>
      </c>
      <c r="R98" s="70">
        <f t="shared" si="19"/>
        <v>-2258.96728914284</v>
      </c>
      <c r="S98" s="71">
        <f t="shared" si="20"/>
        <v>0.602893479602194</v>
      </c>
      <c r="T98" s="70">
        <f t="shared" si="21"/>
        <v>-15846.6693142857</v>
      </c>
      <c r="U98" s="70">
        <f t="shared" si="22"/>
        <v>-2981.81709028572</v>
      </c>
      <c r="V98" s="40"/>
      <c r="W98" s="70"/>
      <c r="X98" s="70">
        <f t="shared" si="23"/>
        <v>0</v>
      </c>
      <c r="Y98" s="70">
        <v>-316.16</v>
      </c>
      <c r="Z98" s="25" t="s">
        <v>88</v>
      </c>
    </row>
    <row r="99" customHeight="1" spans="1:25">
      <c r="A99" s="39">
        <v>97</v>
      </c>
      <c r="B99" s="39">
        <v>102567</v>
      </c>
      <c r="C99" s="44" t="s">
        <v>133</v>
      </c>
      <c r="D99" s="44" t="s">
        <v>59</v>
      </c>
      <c r="E99" s="43">
        <v>4665.402</v>
      </c>
      <c r="F99" s="43">
        <f t="shared" si="14"/>
        <v>18661.608</v>
      </c>
      <c r="G99" s="43">
        <v>1424.53620771429</v>
      </c>
      <c r="H99" s="43">
        <f t="shared" si="15"/>
        <v>5698.14483085716</v>
      </c>
      <c r="I99" s="52">
        <v>0.305340506073064</v>
      </c>
      <c r="J99" s="53">
        <v>5598.4824</v>
      </c>
      <c r="K99" s="53">
        <f t="shared" si="16"/>
        <v>22393.9296</v>
      </c>
      <c r="L99" s="53">
        <v>1581.75926742857</v>
      </c>
      <c r="M99" s="53">
        <f t="shared" si="17"/>
        <v>6327.03706971428</v>
      </c>
      <c r="N99" s="54">
        <v>0.282533578640628</v>
      </c>
      <c r="O99" s="55">
        <v>11013.94</v>
      </c>
      <c r="P99" s="55">
        <v>3520.34</v>
      </c>
      <c r="Q99" s="68">
        <f t="shared" si="18"/>
        <v>-7647.668</v>
      </c>
      <c r="R99" s="68">
        <f t="shared" si="19"/>
        <v>-2177.80483085716</v>
      </c>
      <c r="S99" s="69">
        <f t="shared" si="20"/>
        <v>0.590192442151823</v>
      </c>
      <c r="T99" s="68">
        <f t="shared" si="21"/>
        <v>-11379.9896</v>
      </c>
      <c r="U99" s="68">
        <f t="shared" si="22"/>
        <v>-2806.69706971428</v>
      </c>
      <c r="V99" s="67"/>
      <c r="W99" s="65"/>
      <c r="X99" s="65">
        <f t="shared" si="23"/>
        <v>0</v>
      </c>
      <c r="Y99" s="68">
        <f t="shared" si="24"/>
        <v>-458.86008</v>
      </c>
    </row>
    <row r="100" s="24" customFormat="1" customHeight="1" spans="1:25">
      <c r="A100" s="39">
        <v>98</v>
      </c>
      <c r="B100" s="39">
        <v>732</v>
      </c>
      <c r="C100" s="44" t="s">
        <v>134</v>
      </c>
      <c r="D100" s="44" t="s">
        <v>59</v>
      </c>
      <c r="E100" s="43">
        <v>5027.9115</v>
      </c>
      <c r="F100" s="43">
        <f t="shared" si="14"/>
        <v>20111.646</v>
      </c>
      <c r="G100" s="43">
        <v>1212.77347285714</v>
      </c>
      <c r="H100" s="43">
        <f t="shared" si="15"/>
        <v>4851.09389142856</v>
      </c>
      <c r="I100" s="52">
        <v>0.241208198047468</v>
      </c>
      <c r="J100" s="53">
        <v>6033.4938</v>
      </c>
      <c r="K100" s="53">
        <f t="shared" si="16"/>
        <v>24133.9752</v>
      </c>
      <c r="L100" s="53">
        <v>1346.62472571429</v>
      </c>
      <c r="M100" s="53">
        <f t="shared" si="17"/>
        <v>5386.49890285716</v>
      </c>
      <c r="N100" s="54">
        <v>0.223191532195539</v>
      </c>
      <c r="O100" s="55">
        <v>11108.45</v>
      </c>
      <c r="P100" s="55">
        <v>3419.28</v>
      </c>
      <c r="Q100" s="68">
        <f t="shared" si="18"/>
        <v>-9003.196</v>
      </c>
      <c r="R100" s="68">
        <f t="shared" si="19"/>
        <v>-1431.81389142856</v>
      </c>
      <c r="S100" s="69">
        <f t="shared" si="20"/>
        <v>0.552339177012165</v>
      </c>
      <c r="T100" s="68">
        <f t="shared" si="21"/>
        <v>-13025.5252</v>
      </c>
      <c r="U100" s="68">
        <f t="shared" si="22"/>
        <v>-1967.21890285716</v>
      </c>
      <c r="V100" s="61"/>
      <c r="W100" s="64"/>
      <c r="X100" s="65">
        <f t="shared" si="23"/>
        <v>0</v>
      </c>
      <c r="Y100" s="68">
        <f t="shared" si="24"/>
        <v>-540.19176</v>
      </c>
    </row>
    <row r="101" s="26" customFormat="1" customHeight="1" spans="1:25">
      <c r="A101" s="39">
        <v>99</v>
      </c>
      <c r="B101" s="39">
        <v>748</v>
      </c>
      <c r="C101" s="44" t="s">
        <v>135</v>
      </c>
      <c r="D101" s="44" t="s">
        <v>59</v>
      </c>
      <c r="E101" s="43">
        <v>8023.216</v>
      </c>
      <c r="F101" s="43">
        <f t="shared" si="14"/>
        <v>32092.864</v>
      </c>
      <c r="G101" s="43">
        <v>2138.534112</v>
      </c>
      <c r="H101" s="43">
        <f t="shared" si="15"/>
        <v>8554.136448</v>
      </c>
      <c r="I101" s="52">
        <v>0.266543255472618</v>
      </c>
      <c r="J101" s="53">
        <v>9627.8592</v>
      </c>
      <c r="K101" s="53">
        <f t="shared" si="16"/>
        <v>38511.4368</v>
      </c>
      <c r="L101" s="53">
        <v>2374.559616</v>
      </c>
      <c r="M101" s="53">
        <f t="shared" si="17"/>
        <v>9498.238464</v>
      </c>
      <c r="N101" s="54">
        <v>0.246634227471877</v>
      </c>
      <c r="O101" s="55">
        <v>16473.61</v>
      </c>
      <c r="P101" s="55">
        <v>4446.97</v>
      </c>
      <c r="Q101" s="68">
        <f t="shared" si="18"/>
        <v>-15619.254</v>
      </c>
      <c r="R101" s="68">
        <f t="shared" si="19"/>
        <v>-4107.166448</v>
      </c>
      <c r="S101" s="69">
        <f t="shared" si="20"/>
        <v>0.513310684892442</v>
      </c>
      <c r="T101" s="68">
        <f t="shared" si="21"/>
        <v>-22037.8268</v>
      </c>
      <c r="U101" s="68">
        <f t="shared" si="22"/>
        <v>-5051.268464</v>
      </c>
      <c r="V101" s="67"/>
      <c r="W101" s="65"/>
      <c r="X101" s="65">
        <f t="shared" si="23"/>
        <v>0</v>
      </c>
      <c r="Y101" s="68">
        <f t="shared" si="24"/>
        <v>-937.15524</v>
      </c>
    </row>
    <row r="102" customHeight="1" spans="1:25">
      <c r="A102" s="72" t="s">
        <v>136</v>
      </c>
      <c r="B102" s="72"/>
      <c r="C102" s="72"/>
      <c r="D102" s="72"/>
      <c r="E102" s="73">
        <f>SUM(E3:E101)</f>
        <v>1033332.9072</v>
      </c>
      <c r="F102" s="43">
        <f>SUM(F3:F101)</f>
        <v>4133331.6288</v>
      </c>
      <c r="G102" s="43">
        <f>SUM(G3:G101)</f>
        <v>280292.044325057</v>
      </c>
      <c r="H102" s="43">
        <f>SUM(H3:H101)</f>
        <v>1121168.17730023</v>
      </c>
      <c r="I102" s="52">
        <v>0.27001602255315</v>
      </c>
      <c r="J102" s="53">
        <f>SUM(J3:J101)</f>
        <v>1244309.34493286</v>
      </c>
      <c r="K102" s="53">
        <f>SUM(K3:K101)</f>
        <v>4977237.37973143</v>
      </c>
      <c r="L102" s="53">
        <f>SUM(L3:L101)</f>
        <v>312252.329599564</v>
      </c>
      <c r="M102" s="53">
        <f>SUM(M3:M101)</f>
        <v>1249009.31839826</v>
      </c>
      <c r="N102" s="54">
        <v>0.24984760169355</v>
      </c>
      <c r="O102" s="55">
        <f>SUM(O3:O101)</f>
        <v>3627746.47</v>
      </c>
      <c r="P102" s="55">
        <f>SUM(P3:P101)</f>
        <v>1017329.99</v>
      </c>
      <c r="Q102" s="68">
        <f>SUM(Q3:Q101)</f>
        <v>-505585.1588</v>
      </c>
      <c r="R102" s="68">
        <f>SUM(R3:R101)</f>
        <v>-103838.187300229</v>
      </c>
      <c r="S102" s="69">
        <f t="shared" si="20"/>
        <v>0.877680959524948</v>
      </c>
      <c r="T102" s="68">
        <f>SUM(T3:T101)</f>
        <v>-1349490.90973143</v>
      </c>
      <c r="U102" s="68">
        <f>SUM(U3:U101)</f>
        <v>-231679.328398257</v>
      </c>
      <c r="V102" s="67"/>
      <c r="W102" s="65"/>
      <c r="X102" s="65">
        <f>SUM(X3:X101)</f>
        <v>13084.2923001714</v>
      </c>
      <c r="Y102" s="68"/>
    </row>
  </sheetData>
  <sortState ref="A3:U102">
    <sortCondition ref="S3" descending="1"/>
  </sortState>
  <mergeCells count="5">
    <mergeCell ref="A1:D1"/>
    <mergeCell ref="F1:M1"/>
    <mergeCell ref="O1:P1"/>
    <mergeCell ref="Q1:U1"/>
    <mergeCell ref="V1:Y1"/>
  </mergeCells>
  <pageMargins left="0.118055555555556" right="0.118055555555556" top="0.393055555555556" bottom="0.196527777777778" header="0.297916666666667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1"/>
  <sheetViews>
    <sheetView tabSelected="1" workbookViewId="0">
      <selection activeCell="P81" sqref="P81"/>
    </sheetView>
  </sheetViews>
  <sheetFormatPr defaultColWidth="9" defaultRowHeight="14.25"/>
  <cols>
    <col min="1" max="1" width="5" style="1" customWidth="1"/>
    <col min="2" max="2" width="9.625" style="1" customWidth="1"/>
    <col min="3" max="3" width="8.25" style="1" customWidth="1"/>
    <col min="4" max="4" width="9" style="1" customWidth="1"/>
    <col min="5" max="5" width="8.25" style="1" customWidth="1"/>
    <col min="6" max="6" width="9.5" style="1" customWidth="1"/>
    <col min="7" max="7" width="9.375" style="1" customWidth="1"/>
    <col min="8" max="8" width="10" style="1" customWidth="1"/>
    <col min="9" max="9" width="10.5" style="1" customWidth="1"/>
    <col min="10" max="10" width="12.125" style="1" customWidth="1"/>
    <col min="11" max="11" width="11.25" style="1" customWidth="1"/>
    <col min="12" max="16381" width="9" style="1"/>
  </cols>
  <sheetData>
    <row r="1" s="1" customFormat="1" ht="28" customHeight="1" spans="1:11">
      <c r="A1" s="2" t="s">
        <v>137</v>
      </c>
      <c r="B1" s="3"/>
      <c r="C1" s="3"/>
      <c r="D1" s="3"/>
      <c r="E1" s="3"/>
      <c r="F1" s="3"/>
      <c r="G1" s="3"/>
      <c r="H1" s="3"/>
      <c r="I1" s="19"/>
      <c r="J1" s="3"/>
      <c r="K1" s="20"/>
    </row>
    <row r="2" s="1" customFormat="1" ht="35" customHeight="1" spans="1:11">
      <c r="A2" s="4" t="s">
        <v>5</v>
      </c>
      <c r="B2" s="4" t="s">
        <v>138</v>
      </c>
      <c r="C2" s="4" t="s">
        <v>139</v>
      </c>
      <c r="D2" s="5" t="s">
        <v>140</v>
      </c>
      <c r="E2" s="5" t="s">
        <v>141</v>
      </c>
      <c r="F2" s="6" t="s">
        <v>142</v>
      </c>
      <c r="G2" s="7" t="s">
        <v>143</v>
      </c>
      <c r="H2" s="8" t="s">
        <v>144</v>
      </c>
      <c r="I2" s="7" t="s">
        <v>145</v>
      </c>
      <c r="J2" s="8" t="s">
        <v>146</v>
      </c>
      <c r="K2" s="4" t="s">
        <v>147</v>
      </c>
    </row>
    <row r="3" s="1" customFormat="1" ht="32" customHeight="1" spans="1:11">
      <c r="A3" s="9">
        <v>1</v>
      </c>
      <c r="B3" s="10" t="s">
        <v>148</v>
      </c>
      <c r="C3" s="10" t="s">
        <v>149</v>
      </c>
      <c r="D3" s="9">
        <v>26</v>
      </c>
      <c r="E3" s="9">
        <v>7</v>
      </c>
      <c r="F3" s="11">
        <f t="shared" ref="F3:F9" si="0">E3/D3</f>
        <v>0.269230769230769</v>
      </c>
      <c r="G3" s="12">
        <f t="shared" ref="G3:G8" si="1">E3-D3</f>
        <v>-19</v>
      </c>
      <c r="H3" s="13">
        <v>-10</v>
      </c>
      <c r="I3" s="21">
        <v>0</v>
      </c>
      <c r="J3" s="13">
        <f t="shared" ref="J3:J8" si="2">I3*100</f>
        <v>0</v>
      </c>
      <c r="K3" s="9"/>
    </row>
    <row r="4" s="1" customFormat="1" ht="32" customHeight="1" spans="1:11">
      <c r="A4" s="9">
        <v>2</v>
      </c>
      <c r="B4" s="10" t="s">
        <v>150</v>
      </c>
      <c r="C4" s="10" t="s">
        <v>151</v>
      </c>
      <c r="D4" s="9">
        <v>20</v>
      </c>
      <c r="E4" s="9">
        <v>1</v>
      </c>
      <c r="F4" s="11">
        <f t="shared" si="0"/>
        <v>0.05</v>
      </c>
      <c r="G4" s="12">
        <f t="shared" si="1"/>
        <v>-19</v>
      </c>
      <c r="H4" s="13">
        <v>-10</v>
      </c>
      <c r="I4" s="21">
        <v>0</v>
      </c>
      <c r="J4" s="13">
        <f t="shared" si="2"/>
        <v>0</v>
      </c>
      <c r="K4" s="9"/>
    </row>
    <row r="5" s="1" customFormat="1" ht="32" customHeight="1" spans="1:11">
      <c r="A5" s="9">
        <v>3</v>
      </c>
      <c r="B5" s="10" t="s">
        <v>152</v>
      </c>
      <c r="C5" s="10" t="s">
        <v>153</v>
      </c>
      <c r="D5" s="9">
        <v>19</v>
      </c>
      <c r="E5" s="9">
        <v>10</v>
      </c>
      <c r="F5" s="11">
        <f t="shared" si="0"/>
        <v>0.526315789473684</v>
      </c>
      <c r="G5" s="12">
        <f t="shared" si="1"/>
        <v>-9</v>
      </c>
      <c r="H5" s="13">
        <v>-10</v>
      </c>
      <c r="I5" s="21">
        <v>3</v>
      </c>
      <c r="J5" s="13">
        <f t="shared" si="2"/>
        <v>300</v>
      </c>
      <c r="K5" s="9"/>
    </row>
    <row r="6" s="1" customFormat="1" ht="32" customHeight="1" spans="1:11">
      <c r="A6" s="9">
        <v>4</v>
      </c>
      <c r="B6" s="10" t="s">
        <v>59</v>
      </c>
      <c r="C6" s="10" t="s">
        <v>154</v>
      </c>
      <c r="D6" s="9">
        <v>16</v>
      </c>
      <c r="E6" s="9">
        <v>1</v>
      </c>
      <c r="F6" s="11">
        <f t="shared" si="0"/>
        <v>0.0625</v>
      </c>
      <c r="G6" s="12">
        <f t="shared" si="1"/>
        <v>-15</v>
      </c>
      <c r="H6" s="13">
        <v>-10</v>
      </c>
      <c r="I6" s="21">
        <v>0</v>
      </c>
      <c r="J6" s="13">
        <f t="shared" si="2"/>
        <v>0</v>
      </c>
      <c r="K6" s="9"/>
    </row>
    <row r="7" s="1" customFormat="1" ht="32" customHeight="1" spans="1:11">
      <c r="A7" s="9">
        <v>5</v>
      </c>
      <c r="B7" s="10" t="s">
        <v>29</v>
      </c>
      <c r="C7" s="10" t="s">
        <v>155</v>
      </c>
      <c r="D7" s="9">
        <v>17</v>
      </c>
      <c r="E7" s="9">
        <v>8</v>
      </c>
      <c r="F7" s="11">
        <f t="shared" si="0"/>
        <v>0.470588235294118</v>
      </c>
      <c r="G7" s="12">
        <f t="shared" si="1"/>
        <v>-9</v>
      </c>
      <c r="H7" s="13">
        <f>G7*1</f>
        <v>-9</v>
      </c>
      <c r="I7" s="21">
        <v>4</v>
      </c>
      <c r="J7" s="13">
        <f t="shared" si="2"/>
        <v>400</v>
      </c>
      <c r="K7" s="9"/>
    </row>
    <row r="8" s="1" customFormat="1" ht="32" customHeight="1" spans="1:11">
      <c r="A8" s="9">
        <v>6</v>
      </c>
      <c r="B8" s="9" t="s">
        <v>109</v>
      </c>
      <c r="C8" s="9" t="s">
        <v>156</v>
      </c>
      <c r="D8" s="9">
        <v>1</v>
      </c>
      <c r="E8" s="9">
        <v>0</v>
      </c>
      <c r="F8" s="11">
        <f t="shared" si="0"/>
        <v>0</v>
      </c>
      <c r="G8" s="12">
        <f t="shared" si="1"/>
        <v>-1</v>
      </c>
      <c r="H8" s="13">
        <f>G8*1</f>
        <v>-1</v>
      </c>
      <c r="I8" s="21">
        <v>0</v>
      </c>
      <c r="J8" s="13">
        <f t="shared" si="2"/>
        <v>0</v>
      </c>
      <c r="K8" s="9"/>
    </row>
    <row r="9" s="1" customFormat="1" ht="32" customHeight="1" spans="1:11">
      <c r="A9" s="14" t="s">
        <v>157</v>
      </c>
      <c r="B9" s="14"/>
      <c r="C9" s="14"/>
      <c r="D9" s="14">
        <f t="shared" ref="D9:J9" si="3">SUM(D3:D8)</f>
        <v>99</v>
      </c>
      <c r="E9" s="14">
        <f t="shared" si="3"/>
        <v>27</v>
      </c>
      <c r="F9" s="15">
        <f t="shared" si="0"/>
        <v>0.272727272727273</v>
      </c>
      <c r="G9" s="16">
        <f t="shared" si="3"/>
        <v>-72</v>
      </c>
      <c r="H9" s="17">
        <f t="shared" si="3"/>
        <v>-50</v>
      </c>
      <c r="I9" s="16">
        <f t="shared" si="3"/>
        <v>7</v>
      </c>
      <c r="J9" s="17">
        <f t="shared" si="3"/>
        <v>700</v>
      </c>
      <c r="K9" s="9"/>
    </row>
    <row r="10" s="1" customFormat="1" ht="24" customHeight="1" spans="10:16382">
      <c r="J10" s="22"/>
      <c r="K10" s="22"/>
      <c r="XFB10"/>
    </row>
    <row r="11" s="1" customFormat="1" ht="31" customHeight="1" spans="1:16382">
      <c r="A11" s="18" t="s">
        <v>158</v>
      </c>
      <c r="B11" s="18"/>
      <c r="C11" s="18"/>
      <c r="E11" s="18"/>
      <c r="F11" s="18" t="s">
        <v>159</v>
      </c>
      <c r="H11"/>
      <c r="I11" s="23" t="s">
        <v>160</v>
      </c>
      <c r="XFB11"/>
    </row>
  </sheetData>
  <mergeCells count="3">
    <mergeCell ref="A1:K1"/>
    <mergeCell ref="A9:C9"/>
    <mergeCell ref="J10:K10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12.22-12.25考核目标</vt:lpstr>
      <vt:lpstr>片长奖罚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2018-12-21T05:48:00Z</dcterms:created>
  <dcterms:modified xsi:type="dcterms:W3CDTF">2019-01-22T03:00:51Z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