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/>
  </bookViews>
  <sheets>
    <sheet name="会员发展任务及会员消费占比任务" sheetId="4" r:id="rId1"/>
    <sheet name="Sheet1" sheetId="1" r:id="rId2"/>
    <sheet name="Sheet2" sheetId="2" r:id="rId3"/>
    <sheet name="Sheet3" sheetId="3" r:id="rId4"/>
  </sheets>
  <externalReferences>
    <externalReference r:id="rId5"/>
    <externalReference r:id="rId6"/>
  </externalReferences>
  <definedNames>
    <definedName name="_xlnm._FilterDatabase" localSheetId="0" hidden="1">会员发展任务及会员消费占比任务!$A$2:$J$105</definedName>
  </definedNames>
  <calcPr calcId="144525"/>
</workbook>
</file>

<file path=xl/sharedStrings.xml><?xml version="1.0" encoding="utf-8"?>
<sst xmlns="http://schemas.openxmlformats.org/spreadsheetml/2006/main" count="146">
  <si>
    <t>2019年1月会员任务</t>
  </si>
  <si>
    <t>序号</t>
  </si>
  <si>
    <t>门店ID</t>
  </si>
  <si>
    <t>片区</t>
  </si>
  <si>
    <r>
      <rPr>
        <sz val="14"/>
        <rFont val="宋体"/>
        <charset val="0"/>
      </rPr>
      <t>开业时间</t>
    </r>
    <r>
      <rPr>
        <sz val="10"/>
        <rFont val="宋体"/>
        <charset val="0"/>
      </rPr>
      <t>（有销售时间）</t>
    </r>
  </si>
  <si>
    <t>门店名称</t>
  </si>
  <si>
    <t>12月会员消费占比</t>
  </si>
  <si>
    <t>12月客流</t>
  </si>
  <si>
    <t>会员发展任务</t>
  </si>
  <si>
    <t>会员发展任务（数据）</t>
  </si>
  <si>
    <t>1月会员消费占比任务</t>
  </si>
  <si>
    <t>销售任务</t>
  </si>
  <si>
    <t>西北片区</t>
  </si>
  <si>
    <t>清江东路药店</t>
  </si>
  <si>
    <t>光华村街药店</t>
  </si>
  <si>
    <t>东南片区</t>
  </si>
  <si>
    <t>高新天久北巷药店</t>
  </si>
  <si>
    <t>城郊二片</t>
  </si>
  <si>
    <t>崇州市崇阳镇尚贤坊街药店</t>
  </si>
  <si>
    <t>都江堰药店</t>
  </si>
  <si>
    <t>崇州中心店</t>
  </si>
  <si>
    <t>枣子巷药店</t>
  </si>
  <si>
    <t>城中片区</t>
  </si>
  <si>
    <t>郫县郫筒镇东大街药店</t>
  </si>
  <si>
    <t>成华区万宇路药店</t>
  </si>
  <si>
    <t>武侯区科华街药店</t>
  </si>
  <si>
    <t>金丝街药店</t>
  </si>
  <si>
    <t>怀远店</t>
  </si>
  <si>
    <t>青羊区十二桥药店</t>
  </si>
  <si>
    <t>新乐中街药店</t>
  </si>
  <si>
    <t>城郊一片</t>
  </si>
  <si>
    <t>大邑县晋原镇通达东路五段药店</t>
  </si>
  <si>
    <t>人民中路店</t>
  </si>
  <si>
    <t>都江堰市蒲阳镇堰问道西路药店</t>
  </si>
  <si>
    <t>郫县郫筒镇一环路东南段药店</t>
  </si>
  <si>
    <t>大邑县晋原镇东街药店</t>
  </si>
  <si>
    <t>锦江区柳翠路药店</t>
  </si>
  <si>
    <t>成都成汉太极大药房有限公司</t>
  </si>
  <si>
    <t>龙潭西路店</t>
  </si>
  <si>
    <t>成华区新怡路店</t>
  </si>
  <si>
    <t>邛崃市羊安镇永康大道药店</t>
  </si>
  <si>
    <t>新都区马超东路店</t>
  </si>
  <si>
    <t>新津邓双镇岷江店</t>
  </si>
  <si>
    <t>金牛区交大路第三药店</t>
  </si>
  <si>
    <t>青羊区浣花滨河路药店</t>
  </si>
  <si>
    <t>锦江区水杉街药店</t>
  </si>
  <si>
    <t>锦江区观音桥街药店</t>
  </si>
  <si>
    <t>锦江区榕声路店</t>
  </si>
  <si>
    <t>高新区中和街道柳荫街药店</t>
  </si>
  <si>
    <t>邛崃中心药店</t>
  </si>
  <si>
    <t>锦江区庆云南街药店</t>
  </si>
  <si>
    <t>成华区华泰路药店</t>
  </si>
  <si>
    <t>武侯区顺和街店</t>
  </si>
  <si>
    <t>大邑县晋原镇内蒙古大道桃源药店</t>
  </si>
  <si>
    <t>旗舰片区</t>
  </si>
  <si>
    <t>旗舰店</t>
  </si>
  <si>
    <t>邛崃市临邛镇洪川小区药店</t>
  </si>
  <si>
    <t>兴义镇万兴路药店</t>
  </si>
  <si>
    <t>光华药店</t>
  </si>
  <si>
    <t>龙泉驿区龙泉街道驿生路药店</t>
  </si>
  <si>
    <t>高新区民丰大道西段药店</t>
  </si>
  <si>
    <t>双林路药店</t>
  </si>
  <si>
    <t>成华区崔家店路药店</t>
  </si>
  <si>
    <t>三江店</t>
  </si>
  <si>
    <t>新都区新繁镇繁江北路药店</t>
  </si>
  <si>
    <t>新园大道药店</t>
  </si>
  <si>
    <t>都江堰奎光路中段药店</t>
  </si>
  <si>
    <t>浆洗街药店</t>
  </si>
  <si>
    <t>成华区二环路北四段药店（汇融名城）</t>
  </si>
  <si>
    <t>都江堰景中路店</t>
  </si>
  <si>
    <t>都江堰幸福镇翔凤路药店</t>
  </si>
  <si>
    <t>红星店</t>
  </si>
  <si>
    <t>大邑县晋原镇子龙路店</t>
  </si>
  <si>
    <t>大邑县安仁镇千禧街药店</t>
  </si>
  <si>
    <t>温江店</t>
  </si>
  <si>
    <t>金牛区金沙路药店</t>
  </si>
  <si>
    <t>成华区华康路药店</t>
  </si>
  <si>
    <t>金带街药店</t>
  </si>
  <si>
    <t>邛崃市临邛镇长安大道药店</t>
  </si>
  <si>
    <t>锦江区合欢树街药店</t>
  </si>
  <si>
    <t>都江堰聚源镇药店</t>
  </si>
  <si>
    <t>武侯区聚萃街药店</t>
  </si>
  <si>
    <t>成华区万科路药店</t>
  </si>
  <si>
    <t>大邑县沙渠镇方圆路药店</t>
  </si>
  <si>
    <t>双流区东升街道三强西路药店</t>
  </si>
  <si>
    <t>高新区大源北街药店</t>
  </si>
  <si>
    <t>成华区华油路药店</t>
  </si>
  <si>
    <t>成华区羊子山西路药店（兴元华盛）</t>
  </si>
  <si>
    <t>金牛区黄苑东街药店</t>
  </si>
  <si>
    <t>土龙路药店</t>
  </si>
  <si>
    <t>大邑县晋源镇东壕沟段药店</t>
  </si>
  <si>
    <t>大邑县新场镇文昌街药店</t>
  </si>
  <si>
    <t>青羊区北东街店</t>
  </si>
  <si>
    <t>双流县西航港街道锦华路一段药店</t>
  </si>
  <si>
    <t>都江堰市蒲阳路药店</t>
  </si>
  <si>
    <t>通盈街药店</t>
  </si>
  <si>
    <t>2018.3.25</t>
  </si>
  <si>
    <t>温江区公平街道江安路药店</t>
  </si>
  <si>
    <t>五津西路药店</t>
  </si>
  <si>
    <t>清江东路2药店</t>
  </si>
  <si>
    <t>沙河源药店</t>
  </si>
  <si>
    <t>成华杉板桥南一路店</t>
  </si>
  <si>
    <t>2018.1.1</t>
  </si>
  <si>
    <t>温江区柳城街道鱼凫路药店</t>
  </si>
  <si>
    <t>西部店</t>
  </si>
  <si>
    <t>2018.5.30</t>
  </si>
  <si>
    <t>武侯区佳灵路药店</t>
  </si>
  <si>
    <t>2018.5.29</t>
  </si>
  <si>
    <t>邛崃市临邛镇翠荫街药店</t>
  </si>
  <si>
    <t>2018.6.5</t>
  </si>
  <si>
    <t>青羊区贝森北路药店</t>
  </si>
  <si>
    <t>青羊区童子街药店</t>
  </si>
  <si>
    <t>2018.4.27</t>
  </si>
  <si>
    <t>锦江区劼人路药店</t>
  </si>
  <si>
    <t>2018.6.8</t>
  </si>
  <si>
    <t>金牛区银河北街药店</t>
  </si>
  <si>
    <t>2018.4.26</t>
  </si>
  <si>
    <t>锦江区静明路药店</t>
  </si>
  <si>
    <t>2018.5.22</t>
  </si>
  <si>
    <t>新津县五津镇武阳西路药店</t>
  </si>
  <si>
    <t>2018.7.2</t>
  </si>
  <si>
    <t>成华区西林一街药店</t>
  </si>
  <si>
    <t>2018.6.29</t>
  </si>
  <si>
    <t>成华区金马河路药店</t>
  </si>
  <si>
    <t>2018.9.29</t>
  </si>
  <si>
    <r>
      <rPr>
        <sz val="11"/>
        <color rgb="FFFF0000"/>
        <rFont val="宋体"/>
        <charset val="0"/>
      </rPr>
      <t>永康东路药店</t>
    </r>
    <r>
      <rPr>
        <sz val="11"/>
        <color rgb="FFFF0000"/>
        <rFont val="Arial"/>
        <charset val="0"/>
      </rPr>
      <t xml:space="preserve"> </t>
    </r>
  </si>
  <si>
    <t>2018.10.9</t>
  </si>
  <si>
    <t>大华街药店</t>
  </si>
  <si>
    <t>2018.9.30</t>
  </si>
  <si>
    <t>中和大道药店</t>
  </si>
  <si>
    <t>2018.10.30</t>
  </si>
  <si>
    <t>潘家街药店</t>
  </si>
  <si>
    <t>2018.10.28</t>
  </si>
  <si>
    <t>蜀州中路药店</t>
  </si>
  <si>
    <t>2018.12.17</t>
  </si>
  <si>
    <t>蜀汉路</t>
  </si>
  <si>
    <t>2018.12.04</t>
  </si>
  <si>
    <t>航中街</t>
  </si>
  <si>
    <t>合计</t>
  </si>
  <si>
    <t>上月会员占比80%及以上的按上月客流的4%制定发展任务</t>
  </si>
  <si>
    <t>上月会员占比70%-80%的按上月客流的6%制定发展任务</t>
  </si>
  <si>
    <t>上月会员占比60%-70%的按上月客流的8%制定发展任务</t>
  </si>
  <si>
    <t>上月会员占比50%-60%的按上月客流的10%制定发展任务</t>
  </si>
  <si>
    <t>上月会员占比50%以下的按上月客流的12%制定发展任务</t>
  </si>
  <si>
    <t>新开门店按创业门店任务执行，不再单独制定</t>
  </si>
  <si>
    <t>会员消费占比根据各店的情况制定了1%-2%不等的增幅任务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</si>
</sst>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8"/>
      <name val="宋体"/>
      <charset val="0"/>
    </font>
    <font>
      <sz val="12"/>
      <name val="宋体"/>
      <charset val="0"/>
    </font>
    <font>
      <sz val="14"/>
      <name val="宋体"/>
      <charset val="0"/>
    </font>
    <font>
      <b/>
      <sz val="12"/>
      <color rgb="FFFF0000"/>
      <name val="宋体"/>
      <charset val="0"/>
    </font>
    <font>
      <sz val="11"/>
      <name val="宋体"/>
      <charset val="0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0"/>
    </font>
    <font>
      <sz val="10"/>
      <name val="Arial"/>
      <charset val="0"/>
    </font>
    <font>
      <sz val="12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7" fillId="2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14" borderId="8" applyNumberFormat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9" fillId="31" borderId="9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9" fontId="0" fillId="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10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10" fontId="5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5" fillId="0" borderId="1" xfId="11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9" fontId="0" fillId="0" borderId="1" xfId="0" applyNumberFormat="1" applyFont="1" applyFill="1" applyBorder="1" applyAlignment="1">
      <alignment horizontal="center" vertical="center"/>
    </xf>
    <xf numFmtId="0" fontId="5" fillId="0" borderId="1" xfId="11" applyNumberFormat="1" applyFont="1" applyFill="1" applyBorder="1" applyAlignment="1">
      <alignment horizontal="center"/>
    </xf>
    <xf numFmtId="0" fontId="5" fillId="2" borderId="1" xfId="11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31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/>
    </xf>
    <xf numFmtId="0" fontId="1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7" fillId="0" borderId="1" xfId="11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9" fontId="0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608;&#38144;&#21806;\&#38144;&#21806;&#25968;&#25454;\10&#26376;\2018&#24180;9.26-10.25&#26085;&#38144;&#21806;&#24773;&#2091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eChat%20Files\l1172615430\Files\1&#26376;&#20219;&#21153;&#26032;(&#24102;&#20844;&#24335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 refreshError="1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</v>
          </cell>
        </row>
        <row r="4">
          <cell r="D4">
            <v>582</v>
          </cell>
          <cell r="E4" t="str">
            <v>四川太极青羊区十二桥药店</v>
          </cell>
          <cell r="F4" t="str">
            <v>否</v>
          </cell>
          <cell r="G4">
            <v>181</v>
          </cell>
          <cell r="H4" t="str">
            <v>西北片区</v>
          </cell>
        </row>
        <row r="5">
          <cell r="D5">
            <v>341</v>
          </cell>
          <cell r="E5" t="str">
            <v>四川太极邛崃中心药店</v>
          </cell>
          <cell r="F5" t="str">
            <v>是</v>
          </cell>
          <cell r="G5">
            <v>235</v>
          </cell>
          <cell r="H5" t="str">
            <v>城郊一片区</v>
          </cell>
        </row>
        <row r="6">
          <cell r="D6">
            <v>517</v>
          </cell>
          <cell r="E6" t="str">
            <v>四川太极青羊区北东街店</v>
          </cell>
          <cell r="F6" t="str">
            <v>否</v>
          </cell>
          <cell r="G6">
            <v>23</v>
          </cell>
          <cell r="H6" t="str">
            <v>城中片区</v>
          </cell>
        </row>
        <row r="7">
          <cell r="D7">
            <v>343</v>
          </cell>
          <cell r="E7" t="str">
            <v>四川太极光华药店</v>
          </cell>
          <cell r="F7" t="str">
            <v>是</v>
          </cell>
          <cell r="G7">
            <v>181</v>
          </cell>
          <cell r="H7" t="str">
            <v>西北片区</v>
          </cell>
        </row>
        <row r="8">
          <cell r="D8">
            <v>750</v>
          </cell>
          <cell r="E8" t="str">
            <v>成都成汉太极大药房有限公司</v>
          </cell>
          <cell r="F8" t="str">
            <v/>
          </cell>
          <cell r="G8">
            <v>232</v>
          </cell>
          <cell r="H8" t="str">
            <v>东南片区</v>
          </cell>
        </row>
        <row r="9">
          <cell r="D9">
            <v>571</v>
          </cell>
          <cell r="E9" t="str">
            <v>四川太极高新区民丰大道西段药店</v>
          </cell>
          <cell r="F9" t="str">
            <v>是</v>
          </cell>
          <cell r="G9">
            <v>232</v>
          </cell>
          <cell r="H9" t="str">
            <v>东南片区</v>
          </cell>
        </row>
        <row r="10">
          <cell r="D10">
            <v>345</v>
          </cell>
          <cell r="E10" t="str">
            <v>四川太极交大药店</v>
          </cell>
          <cell r="F10" t="str">
            <v>否</v>
          </cell>
          <cell r="G10">
            <v>261</v>
          </cell>
          <cell r="H10" t="str">
            <v>团购片</v>
          </cell>
        </row>
        <row r="11">
          <cell r="D11">
            <v>712</v>
          </cell>
          <cell r="E11" t="str">
            <v>四川太极成华区华泰路药店</v>
          </cell>
          <cell r="F11" t="str">
            <v>否</v>
          </cell>
          <cell r="G11">
            <v>232</v>
          </cell>
          <cell r="H11" t="str">
            <v>东南片区</v>
          </cell>
        </row>
        <row r="12">
          <cell r="D12">
            <v>707</v>
          </cell>
          <cell r="E12" t="str">
            <v>四川太极成华区万科路药店</v>
          </cell>
          <cell r="F12" t="str">
            <v>否</v>
          </cell>
          <cell r="G12">
            <v>232</v>
          </cell>
          <cell r="H12" t="str">
            <v>东南片区</v>
          </cell>
        </row>
        <row r="13">
          <cell r="D13">
            <v>365</v>
          </cell>
          <cell r="E13" t="str">
            <v>四川太极光华村街药店</v>
          </cell>
          <cell r="F13" t="str">
            <v>是</v>
          </cell>
          <cell r="G13">
            <v>181</v>
          </cell>
          <cell r="H13" t="str">
            <v>西北片区</v>
          </cell>
        </row>
        <row r="14">
          <cell r="D14">
            <v>387</v>
          </cell>
          <cell r="E14" t="str">
            <v>四川太极新乐中街药店</v>
          </cell>
          <cell r="F14" t="str">
            <v>否</v>
          </cell>
          <cell r="G14">
            <v>232</v>
          </cell>
          <cell r="H14" t="str">
            <v>东南片区</v>
          </cell>
        </row>
        <row r="15">
          <cell r="D15">
            <v>385</v>
          </cell>
          <cell r="E15" t="str">
            <v>四川太极五津西路药店</v>
          </cell>
          <cell r="F15" t="str">
            <v>是</v>
          </cell>
          <cell r="G15">
            <v>235</v>
          </cell>
          <cell r="H15" t="str">
            <v>城郊一片区</v>
          </cell>
        </row>
        <row r="16">
          <cell r="D16">
            <v>581</v>
          </cell>
          <cell r="E16" t="str">
            <v>四川太极成华区二环路北四段药店（汇融名城）</v>
          </cell>
          <cell r="F16" t="str">
            <v>是</v>
          </cell>
          <cell r="G16">
            <v>181</v>
          </cell>
          <cell r="H16" t="str">
            <v>西北片区</v>
          </cell>
        </row>
        <row r="17">
          <cell r="D17">
            <v>585</v>
          </cell>
          <cell r="E17" t="str">
            <v>四川太极成华区羊子山西路药店（兴元华盛）</v>
          </cell>
          <cell r="F17" t="str">
            <v>否</v>
          </cell>
          <cell r="G17">
            <v>181</v>
          </cell>
          <cell r="H17" t="str">
            <v>西北片区</v>
          </cell>
        </row>
        <row r="18">
          <cell r="D18">
            <v>373</v>
          </cell>
          <cell r="E18" t="str">
            <v>四川太极通盈街药店</v>
          </cell>
          <cell r="F18" t="str">
            <v>否</v>
          </cell>
          <cell r="G18">
            <v>23</v>
          </cell>
          <cell r="H18" t="str">
            <v>城中片区</v>
          </cell>
        </row>
        <row r="19">
          <cell r="D19">
            <v>546</v>
          </cell>
          <cell r="E19" t="str">
            <v>四川太极锦江区榕声路店</v>
          </cell>
          <cell r="F19" t="str">
            <v>否</v>
          </cell>
          <cell r="G19">
            <v>232</v>
          </cell>
          <cell r="H19" t="str">
            <v>东南片区</v>
          </cell>
        </row>
        <row r="20">
          <cell r="D20">
            <v>513</v>
          </cell>
          <cell r="E20" t="str">
            <v>四川太极武侯区顺和街店</v>
          </cell>
          <cell r="F20" t="str">
            <v>否</v>
          </cell>
          <cell r="G20">
            <v>181</v>
          </cell>
          <cell r="H20" t="str">
            <v>西北片区</v>
          </cell>
        </row>
        <row r="21">
          <cell r="D21">
            <v>709</v>
          </cell>
          <cell r="E21" t="str">
            <v>四川太极新都区马超东路店</v>
          </cell>
          <cell r="F21" t="str">
            <v>否</v>
          </cell>
          <cell r="G21">
            <v>181</v>
          </cell>
          <cell r="H21" t="str">
            <v>西北片区</v>
          </cell>
        </row>
        <row r="22">
          <cell r="D22">
            <v>730</v>
          </cell>
          <cell r="E22" t="str">
            <v>四川太极新都区新繁镇繁江北路药店</v>
          </cell>
          <cell r="F22" t="str">
            <v>否</v>
          </cell>
          <cell r="G22">
            <v>181</v>
          </cell>
          <cell r="H22" t="str">
            <v>西北片区</v>
          </cell>
        </row>
        <row r="23">
          <cell r="D23">
            <v>724</v>
          </cell>
          <cell r="E23" t="str">
            <v>四川太极锦江区观音桥街药店</v>
          </cell>
          <cell r="F23" t="str">
            <v>否</v>
          </cell>
          <cell r="G23">
            <v>232</v>
          </cell>
          <cell r="H23" t="str">
            <v>东南片区</v>
          </cell>
        </row>
        <row r="24">
          <cell r="D24">
            <v>578</v>
          </cell>
          <cell r="E24" t="str">
            <v>四川太极成华区华油路药店</v>
          </cell>
          <cell r="F24" t="str">
            <v>否</v>
          </cell>
          <cell r="G24">
            <v>23</v>
          </cell>
          <cell r="H24" t="str">
            <v>城中片区</v>
          </cell>
        </row>
        <row r="25">
          <cell r="D25">
            <v>742</v>
          </cell>
          <cell r="E25" t="str">
            <v>四川太极锦江区庆云南街药店</v>
          </cell>
          <cell r="F25" t="str">
            <v/>
          </cell>
          <cell r="G25">
            <v>23</v>
          </cell>
          <cell r="H25" t="str">
            <v>城中片区</v>
          </cell>
        </row>
        <row r="26">
          <cell r="D26">
            <v>359</v>
          </cell>
          <cell r="E26" t="str">
            <v>四川太极枣子巷药店</v>
          </cell>
          <cell r="F26" t="str">
            <v>否</v>
          </cell>
          <cell r="G26">
            <v>181</v>
          </cell>
          <cell r="H26" t="str">
            <v>西北片区</v>
          </cell>
        </row>
        <row r="27">
          <cell r="D27">
            <v>399</v>
          </cell>
          <cell r="E27" t="str">
            <v>四川太极高新天久北巷药店</v>
          </cell>
          <cell r="F27" t="str">
            <v>否</v>
          </cell>
          <cell r="G27">
            <v>232</v>
          </cell>
          <cell r="H27" t="str">
            <v>东南片区</v>
          </cell>
        </row>
        <row r="28">
          <cell r="D28">
            <v>726</v>
          </cell>
          <cell r="E28" t="str">
            <v>四川太极金牛区交大路第三药店</v>
          </cell>
          <cell r="F28" t="str">
            <v>否</v>
          </cell>
          <cell r="G28">
            <v>181</v>
          </cell>
          <cell r="H28" t="str">
            <v>西北片区</v>
          </cell>
        </row>
        <row r="29">
          <cell r="D29">
            <v>355</v>
          </cell>
          <cell r="E29" t="str">
            <v>四川太极双林路药店</v>
          </cell>
          <cell r="F29" t="str">
            <v>是</v>
          </cell>
          <cell r="G29">
            <v>23</v>
          </cell>
          <cell r="H29" t="str">
            <v>城中片区</v>
          </cell>
        </row>
        <row r="30">
          <cell r="D30">
            <v>357</v>
          </cell>
          <cell r="E30" t="str">
            <v>四川太极清江东路药店</v>
          </cell>
          <cell r="F30" t="str">
            <v>否</v>
          </cell>
          <cell r="G30">
            <v>181</v>
          </cell>
          <cell r="H30" t="str">
            <v>西北片区</v>
          </cell>
        </row>
        <row r="31">
          <cell r="D31">
            <v>377</v>
          </cell>
          <cell r="E31" t="str">
            <v>四川太极新园大道药店</v>
          </cell>
          <cell r="F31" t="str">
            <v>否</v>
          </cell>
          <cell r="G31">
            <v>232</v>
          </cell>
          <cell r="H31" t="str">
            <v>东南片区</v>
          </cell>
        </row>
        <row r="32">
          <cell r="D32">
            <v>744</v>
          </cell>
          <cell r="E32" t="str">
            <v>四川太极武侯区科华街药店</v>
          </cell>
          <cell r="F32" t="str">
            <v/>
          </cell>
          <cell r="G32">
            <v>23</v>
          </cell>
          <cell r="H32" t="str">
            <v>城中片区</v>
          </cell>
        </row>
        <row r="33">
          <cell r="D33">
            <v>102934</v>
          </cell>
          <cell r="E33" t="str">
            <v>四川太极大药房连锁有限公司金牛区银河北街药店</v>
          </cell>
          <cell r="F33" t="str">
            <v/>
          </cell>
          <cell r="G33">
            <v>181</v>
          </cell>
          <cell r="H33" t="str">
            <v>西北片区</v>
          </cell>
        </row>
        <row r="34">
          <cell r="D34">
            <v>514</v>
          </cell>
          <cell r="E34" t="str">
            <v>四川太极新津邓双镇岷江店</v>
          </cell>
          <cell r="F34" t="str">
            <v>否</v>
          </cell>
          <cell r="G34">
            <v>235</v>
          </cell>
          <cell r="H34" t="str">
            <v>城郊一片区</v>
          </cell>
        </row>
        <row r="35">
          <cell r="D35">
            <v>391</v>
          </cell>
          <cell r="E35" t="str">
            <v>四川太极金丝街药店</v>
          </cell>
          <cell r="F35" t="str">
            <v>否</v>
          </cell>
          <cell r="G35">
            <v>23</v>
          </cell>
          <cell r="H35" t="str">
            <v>城中片区</v>
          </cell>
        </row>
        <row r="36">
          <cell r="D36">
            <v>379</v>
          </cell>
          <cell r="E36" t="str">
            <v>四川太极土龙路药店</v>
          </cell>
          <cell r="F36" t="str">
            <v>否</v>
          </cell>
          <cell r="G36">
            <v>181</v>
          </cell>
          <cell r="H36" t="str">
            <v>西北片区</v>
          </cell>
        </row>
        <row r="37">
          <cell r="D37">
            <v>329</v>
          </cell>
          <cell r="E37" t="str">
            <v>四川太极温江店</v>
          </cell>
          <cell r="F37" t="str">
            <v>是</v>
          </cell>
          <cell r="G37">
            <v>233</v>
          </cell>
          <cell r="H37" t="str">
            <v>城郊二片区</v>
          </cell>
        </row>
        <row r="38">
          <cell r="D38">
            <v>747</v>
          </cell>
          <cell r="E38" t="str">
            <v>四川太极郫县郫筒镇一环路东南段药店</v>
          </cell>
          <cell r="F38" t="str">
            <v/>
          </cell>
          <cell r="G38">
            <v>23</v>
          </cell>
          <cell r="H38" t="str">
            <v>城中片区</v>
          </cell>
        </row>
        <row r="39">
          <cell r="D39">
            <v>308</v>
          </cell>
          <cell r="E39" t="str">
            <v>四川太极红星店</v>
          </cell>
          <cell r="F39" t="str">
            <v>是</v>
          </cell>
          <cell r="G39">
            <v>23</v>
          </cell>
          <cell r="H39" t="str">
            <v>城中片区</v>
          </cell>
        </row>
        <row r="40">
          <cell r="D40">
            <v>746</v>
          </cell>
          <cell r="E40" t="str">
            <v>四川太极大邑县晋原镇内蒙古大道桃源药店</v>
          </cell>
          <cell r="F40" t="str">
            <v>否</v>
          </cell>
          <cell r="G40">
            <v>235</v>
          </cell>
          <cell r="H40" t="str">
            <v>城郊一片区</v>
          </cell>
        </row>
        <row r="41">
          <cell r="D41">
            <v>515</v>
          </cell>
          <cell r="E41" t="str">
            <v>四川太极成华区崔家店路药店</v>
          </cell>
          <cell r="F41" t="str">
            <v>否</v>
          </cell>
          <cell r="G41">
            <v>23</v>
          </cell>
          <cell r="H41" t="str">
            <v>城中片区</v>
          </cell>
        </row>
        <row r="42">
          <cell r="D42">
            <v>572</v>
          </cell>
          <cell r="E42" t="str">
            <v>四川太极郫县郫筒镇东大街药店</v>
          </cell>
          <cell r="F42" t="str">
            <v>否</v>
          </cell>
          <cell r="G42">
            <v>23</v>
          </cell>
          <cell r="H42" t="str">
            <v>城中片区</v>
          </cell>
        </row>
        <row r="43">
          <cell r="D43">
            <v>754</v>
          </cell>
          <cell r="E43" t="str">
            <v>四川太极崇州市崇阳镇尚贤坊街药店</v>
          </cell>
          <cell r="F43" t="str">
            <v/>
          </cell>
          <cell r="G43">
            <v>233</v>
          </cell>
          <cell r="H43" t="str">
            <v>城郊二片区</v>
          </cell>
        </row>
        <row r="44">
          <cell r="D44">
            <v>511</v>
          </cell>
          <cell r="E44" t="str">
            <v>四川太极成华杉板桥南一路店</v>
          </cell>
          <cell r="F44" t="str">
            <v>否</v>
          </cell>
          <cell r="G44">
            <v>23</v>
          </cell>
          <cell r="H44" t="str">
            <v>城中片区</v>
          </cell>
        </row>
        <row r="45">
          <cell r="D45">
            <v>349</v>
          </cell>
          <cell r="E45" t="str">
            <v>四川太极人民中路店</v>
          </cell>
          <cell r="F45" t="str">
            <v>否</v>
          </cell>
          <cell r="G45">
            <v>23</v>
          </cell>
          <cell r="H45" t="str">
            <v>城中片区</v>
          </cell>
        </row>
        <row r="46">
          <cell r="D46">
            <v>598</v>
          </cell>
          <cell r="E46" t="str">
            <v>四川太极锦江区水杉街药店</v>
          </cell>
          <cell r="F46" t="str">
            <v>否</v>
          </cell>
          <cell r="G46">
            <v>232</v>
          </cell>
          <cell r="H46" t="str">
            <v>东南片区</v>
          </cell>
        </row>
        <row r="47">
          <cell r="D47">
            <v>737</v>
          </cell>
          <cell r="E47" t="str">
            <v>四川太极高新区大源北街药店</v>
          </cell>
          <cell r="F47" t="str">
            <v>否</v>
          </cell>
          <cell r="G47">
            <v>232</v>
          </cell>
          <cell r="H47" t="str">
            <v>东南片区</v>
          </cell>
        </row>
        <row r="48">
          <cell r="D48">
            <v>351</v>
          </cell>
          <cell r="E48" t="str">
            <v>四川太极都江堰药店</v>
          </cell>
          <cell r="F48" t="str">
            <v>是</v>
          </cell>
          <cell r="G48">
            <v>233</v>
          </cell>
          <cell r="H48" t="str">
            <v>城郊二片区</v>
          </cell>
        </row>
        <row r="49">
          <cell r="D49">
            <v>101453</v>
          </cell>
          <cell r="E49" t="str">
            <v>四川太极温江区公平街道江安路药店</v>
          </cell>
          <cell r="F49" t="str">
            <v/>
          </cell>
          <cell r="G49">
            <v>233</v>
          </cell>
          <cell r="H49" t="str">
            <v>城郊二片区</v>
          </cell>
        </row>
        <row r="50">
          <cell r="D50">
            <v>52</v>
          </cell>
          <cell r="E50" t="str">
            <v>四川太极崇州中心店</v>
          </cell>
          <cell r="F50" t="str">
            <v>是</v>
          </cell>
          <cell r="G50">
            <v>233</v>
          </cell>
          <cell r="H50" t="str">
            <v>城郊二片区</v>
          </cell>
        </row>
        <row r="51">
          <cell r="D51">
            <v>367</v>
          </cell>
          <cell r="E51" t="str">
            <v>四川太极金带街药店</v>
          </cell>
          <cell r="F51" t="str">
            <v>否</v>
          </cell>
          <cell r="G51">
            <v>233</v>
          </cell>
          <cell r="H51" t="str">
            <v>城郊二片区</v>
          </cell>
        </row>
        <row r="52">
          <cell r="D52">
            <v>587</v>
          </cell>
          <cell r="E52" t="str">
            <v>四川太极都江堰景中路店</v>
          </cell>
          <cell r="F52" t="str">
            <v>否</v>
          </cell>
          <cell r="G52">
            <v>233</v>
          </cell>
          <cell r="H52" t="str">
            <v>城郊二片区</v>
          </cell>
        </row>
        <row r="53">
          <cell r="D53">
            <v>704</v>
          </cell>
          <cell r="E53" t="str">
            <v>四川太极都江堰奎光路中段药店</v>
          </cell>
          <cell r="F53" t="str">
            <v>否</v>
          </cell>
          <cell r="G53">
            <v>233</v>
          </cell>
          <cell r="H53" t="str">
            <v>城郊二片区</v>
          </cell>
        </row>
        <row r="54">
          <cell r="D54">
            <v>103198</v>
          </cell>
          <cell r="E54" t="str">
            <v>四川太极大药房连锁有限公司青羊区贝森北路药店</v>
          </cell>
          <cell r="F54" t="str">
            <v/>
          </cell>
          <cell r="G54">
            <v>181</v>
          </cell>
          <cell r="H54" t="str">
            <v>西北片区</v>
          </cell>
        </row>
        <row r="55">
          <cell r="D55">
            <v>347</v>
          </cell>
          <cell r="E55" t="str">
            <v>四川太极清江东路2药店</v>
          </cell>
          <cell r="F55" t="str">
            <v>是</v>
          </cell>
          <cell r="G55">
            <v>181</v>
          </cell>
          <cell r="H55" t="str">
            <v>西北片区</v>
          </cell>
        </row>
        <row r="56">
          <cell r="D56">
            <v>721</v>
          </cell>
          <cell r="E56" t="str">
            <v>四川太极邛崃市临邛镇洪川小区药店</v>
          </cell>
          <cell r="F56" t="str">
            <v>否</v>
          </cell>
          <cell r="G56">
            <v>235</v>
          </cell>
          <cell r="H56" t="str">
            <v>城郊一片区</v>
          </cell>
        </row>
        <row r="57">
          <cell r="D57">
            <v>745</v>
          </cell>
          <cell r="E57" t="str">
            <v>四川太极金牛区金沙路药店</v>
          </cell>
          <cell r="F57" t="str">
            <v/>
          </cell>
          <cell r="G57">
            <v>181</v>
          </cell>
          <cell r="H57" t="str">
            <v>西北片区</v>
          </cell>
        </row>
        <row r="58">
          <cell r="D58">
            <v>570</v>
          </cell>
          <cell r="E58" t="str">
            <v>四川太极青羊区浣花滨河路药店</v>
          </cell>
          <cell r="F58" t="str">
            <v>否</v>
          </cell>
          <cell r="G58">
            <v>181</v>
          </cell>
          <cell r="H58" t="str">
            <v>西北片区</v>
          </cell>
        </row>
        <row r="59">
          <cell r="D59">
            <v>584</v>
          </cell>
          <cell r="E59" t="str">
            <v>四川太极高新区中和街道柳荫街药店</v>
          </cell>
          <cell r="F59" t="str">
            <v>否</v>
          </cell>
          <cell r="G59">
            <v>232</v>
          </cell>
          <cell r="H59" t="str">
            <v>东南片区</v>
          </cell>
        </row>
        <row r="60">
          <cell r="D60">
            <v>102565</v>
          </cell>
          <cell r="E60" t="str">
            <v>四川太极武侯区佳灵路药店</v>
          </cell>
          <cell r="F60" t="str">
            <v/>
          </cell>
          <cell r="G60">
            <v>181</v>
          </cell>
          <cell r="H60" t="str">
            <v>西北片区</v>
          </cell>
        </row>
        <row r="61">
          <cell r="D61">
            <v>748</v>
          </cell>
          <cell r="E61" t="str">
            <v>四川太极大邑县晋原镇东街药店</v>
          </cell>
          <cell r="F61" t="str">
            <v/>
          </cell>
          <cell r="G61">
            <v>235</v>
          </cell>
          <cell r="H61" t="str">
            <v>城郊一片区</v>
          </cell>
        </row>
        <row r="62">
          <cell r="D62">
            <v>102935</v>
          </cell>
          <cell r="E62" t="str">
            <v>四川太极大药房连锁有限公司青羊区童子街药店</v>
          </cell>
          <cell r="F62" t="str">
            <v/>
          </cell>
          <cell r="G62">
            <v>23</v>
          </cell>
          <cell r="H62" t="str">
            <v>城中片区</v>
          </cell>
        </row>
        <row r="63">
          <cell r="D63">
            <v>339</v>
          </cell>
          <cell r="E63" t="str">
            <v>四川太极沙河源药店</v>
          </cell>
          <cell r="F63" t="str">
            <v>是</v>
          </cell>
          <cell r="G63">
            <v>181</v>
          </cell>
          <cell r="H63" t="str">
            <v>西北片区</v>
          </cell>
        </row>
        <row r="64">
          <cell r="D64">
            <v>743</v>
          </cell>
          <cell r="E64" t="str">
            <v>四川太极成华区万宇路药店</v>
          </cell>
          <cell r="F64" t="str">
            <v/>
          </cell>
          <cell r="G64">
            <v>232</v>
          </cell>
          <cell r="H64" t="str">
            <v>东南片区</v>
          </cell>
        </row>
        <row r="65">
          <cell r="D65">
            <v>573</v>
          </cell>
          <cell r="E65" t="str">
            <v>四川太极双流县西航港街道锦华路一段药店</v>
          </cell>
          <cell r="F65" t="str">
            <v>否</v>
          </cell>
          <cell r="G65">
            <v>232</v>
          </cell>
          <cell r="H65" t="str">
            <v>东南片区</v>
          </cell>
        </row>
        <row r="66">
          <cell r="D66">
            <v>311</v>
          </cell>
          <cell r="E66" t="str">
            <v>四川太极西部店</v>
          </cell>
          <cell r="F66" t="str">
            <v>是</v>
          </cell>
          <cell r="G66">
            <v>181</v>
          </cell>
          <cell r="H66" t="str">
            <v>西北片区</v>
          </cell>
        </row>
        <row r="67">
          <cell r="D67">
            <v>549</v>
          </cell>
          <cell r="E67" t="str">
            <v>四川太极大邑县晋源镇东壕沟段药店</v>
          </cell>
          <cell r="F67" t="str">
            <v>否</v>
          </cell>
          <cell r="G67">
            <v>235</v>
          </cell>
          <cell r="H67" t="str">
            <v>城郊一片区</v>
          </cell>
        </row>
        <row r="68">
          <cell r="D68">
            <v>727</v>
          </cell>
          <cell r="E68" t="str">
            <v>四川太极金牛区黄苑东街药店</v>
          </cell>
          <cell r="F68" t="str">
            <v>否</v>
          </cell>
          <cell r="G68">
            <v>181</v>
          </cell>
          <cell r="H68" t="str">
            <v>西北片区</v>
          </cell>
        </row>
        <row r="69">
          <cell r="D69">
            <v>102479</v>
          </cell>
          <cell r="E69" t="str">
            <v>四川太极锦江区劼人路药店</v>
          </cell>
          <cell r="F69" t="str">
            <v/>
          </cell>
          <cell r="G69">
            <v>23</v>
          </cell>
          <cell r="H69" t="str">
            <v>城中片区</v>
          </cell>
        </row>
        <row r="70">
          <cell r="D70">
            <v>539</v>
          </cell>
          <cell r="E70" t="str">
            <v>四川太极大邑县晋原镇子龙路店</v>
          </cell>
          <cell r="F70" t="str">
            <v>否</v>
          </cell>
          <cell r="G70">
            <v>235</v>
          </cell>
          <cell r="H70" t="str">
            <v>城郊一片区</v>
          </cell>
        </row>
        <row r="71">
          <cell r="D71">
            <v>591</v>
          </cell>
          <cell r="E71" t="str">
            <v>四川太极邛崃市临邛镇长安大道药店</v>
          </cell>
          <cell r="F71" t="str">
            <v>否</v>
          </cell>
          <cell r="G71">
            <v>235</v>
          </cell>
          <cell r="H71" t="str">
            <v>城郊一片区</v>
          </cell>
        </row>
        <row r="72">
          <cell r="D72">
            <v>716</v>
          </cell>
          <cell r="E72" t="str">
            <v>四川太极大邑县沙渠镇方圆路药店</v>
          </cell>
          <cell r="F72" t="str">
            <v>否</v>
          </cell>
          <cell r="G72">
            <v>235</v>
          </cell>
          <cell r="H72" t="str">
            <v>城郊一片区</v>
          </cell>
        </row>
        <row r="73">
          <cell r="D73">
            <v>752</v>
          </cell>
          <cell r="E73" t="str">
            <v>四川太极大药房连锁有限公司武侯区聚萃街药店</v>
          </cell>
          <cell r="F73" t="str">
            <v/>
          </cell>
          <cell r="G73">
            <v>181</v>
          </cell>
          <cell r="H73" t="str">
            <v>西北片区</v>
          </cell>
        </row>
        <row r="74">
          <cell r="D74">
            <v>733</v>
          </cell>
          <cell r="E74" t="str">
            <v>四川太极双流区东升街道三强西路药店</v>
          </cell>
          <cell r="F74" t="str">
            <v>否</v>
          </cell>
          <cell r="G74">
            <v>232</v>
          </cell>
          <cell r="H74" t="str">
            <v>东南片区</v>
          </cell>
        </row>
        <row r="75">
          <cell r="D75">
            <v>740</v>
          </cell>
          <cell r="E75" t="str">
            <v>四川太极成华区华康路药店</v>
          </cell>
          <cell r="F75" t="str">
            <v/>
          </cell>
          <cell r="G75">
            <v>232</v>
          </cell>
          <cell r="H75" t="str">
            <v>东南片区</v>
          </cell>
        </row>
        <row r="76">
          <cell r="D76">
            <v>738</v>
          </cell>
          <cell r="E76" t="str">
            <v>四川太极都江堰市蒲阳路药店</v>
          </cell>
          <cell r="F76" t="str">
            <v>否</v>
          </cell>
          <cell r="G76">
            <v>233</v>
          </cell>
          <cell r="H76" t="str">
            <v>城郊二片区</v>
          </cell>
        </row>
        <row r="77">
          <cell r="D77">
            <v>56</v>
          </cell>
          <cell r="E77" t="str">
            <v>四川太极三江店</v>
          </cell>
          <cell r="F77" t="str">
            <v>是</v>
          </cell>
          <cell r="G77">
            <v>233</v>
          </cell>
          <cell r="H77" t="str">
            <v>城郊二片区</v>
          </cell>
        </row>
        <row r="78">
          <cell r="D78">
            <v>718</v>
          </cell>
          <cell r="E78" t="str">
            <v>四川太极龙泉驿区龙泉街道驿生路药店</v>
          </cell>
          <cell r="F78" t="str">
            <v>否</v>
          </cell>
          <cell r="G78">
            <v>23</v>
          </cell>
          <cell r="H78" t="str">
            <v>城中片区</v>
          </cell>
        </row>
        <row r="79">
          <cell r="D79">
            <v>720</v>
          </cell>
          <cell r="E79" t="str">
            <v>四川太极大邑县新场镇文昌街药店</v>
          </cell>
          <cell r="F79" t="str">
            <v>否</v>
          </cell>
          <cell r="G79">
            <v>235</v>
          </cell>
          <cell r="H79" t="str">
            <v>城郊一片区</v>
          </cell>
        </row>
        <row r="80">
          <cell r="D80">
            <v>54</v>
          </cell>
          <cell r="E80" t="str">
            <v>四川太极怀远店</v>
          </cell>
          <cell r="F80" t="str">
            <v>是</v>
          </cell>
          <cell r="G80">
            <v>233</v>
          </cell>
          <cell r="H80" t="str">
            <v>城郊二片区</v>
          </cell>
        </row>
        <row r="81">
          <cell r="D81">
            <v>723</v>
          </cell>
          <cell r="E81" t="str">
            <v>四川太极锦江区柳翠路药店</v>
          </cell>
          <cell r="F81" t="str">
            <v>否</v>
          </cell>
          <cell r="G81">
            <v>23</v>
          </cell>
          <cell r="H81" t="str">
            <v>城中片区</v>
          </cell>
        </row>
        <row r="82">
          <cell r="D82">
            <v>594</v>
          </cell>
          <cell r="E82" t="str">
            <v>四川太极大邑县安仁镇千禧街药店</v>
          </cell>
          <cell r="F82" t="str">
            <v>否</v>
          </cell>
          <cell r="G82">
            <v>235</v>
          </cell>
          <cell r="H82" t="str">
            <v>城郊一片区</v>
          </cell>
        </row>
        <row r="83">
          <cell r="D83">
            <v>545</v>
          </cell>
          <cell r="E83" t="str">
            <v>四川太极龙潭西路店</v>
          </cell>
          <cell r="F83" t="str">
            <v>是</v>
          </cell>
          <cell r="G83">
            <v>232</v>
          </cell>
          <cell r="H83" t="str">
            <v>东南片区</v>
          </cell>
        </row>
        <row r="84">
          <cell r="D84">
            <v>103639</v>
          </cell>
          <cell r="E84" t="str">
            <v>四川太极成华区金马河路药店</v>
          </cell>
          <cell r="F84" t="str">
            <v/>
          </cell>
          <cell r="G84">
            <v>232</v>
          </cell>
          <cell r="H84" t="str">
            <v>东南片区</v>
          </cell>
        </row>
        <row r="85">
          <cell r="D85">
            <v>371</v>
          </cell>
          <cell r="E85" t="str">
            <v>四川太极兴义镇万兴路药店</v>
          </cell>
          <cell r="F85" t="str">
            <v>否</v>
          </cell>
          <cell r="G85">
            <v>235</v>
          </cell>
          <cell r="H85" t="str">
            <v>城郊一片区</v>
          </cell>
        </row>
        <row r="86">
          <cell r="D86">
            <v>103199</v>
          </cell>
          <cell r="E86" t="str">
            <v>四川太极大药房连锁有限公司成华区西林一街药店</v>
          </cell>
          <cell r="F86" t="str">
            <v/>
          </cell>
          <cell r="G86">
            <v>181</v>
          </cell>
          <cell r="H86" t="str">
            <v>西北片区</v>
          </cell>
        </row>
        <row r="87">
          <cell r="D87">
            <v>102567</v>
          </cell>
          <cell r="E87" t="str">
            <v>四川太极新津县五津镇武阳西路药店</v>
          </cell>
          <cell r="F87" t="str">
            <v/>
          </cell>
          <cell r="G87">
            <v>235</v>
          </cell>
          <cell r="H87" t="str">
            <v>城郊一片区</v>
          </cell>
        </row>
        <row r="88">
          <cell r="D88">
            <v>710</v>
          </cell>
          <cell r="E88" t="str">
            <v>四川太极都江堰市蒲阳镇堰问道西路药店</v>
          </cell>
          <cell r="F88" t="str">
            <v>否</v>
          </cell>
          <cell r="G88">
            <v>233</v>
          </cell>
          <cell r="H88" t="str">
            <v>城郊二片区</v>
          </cell>
        </row>
        <row r="89">
          <cell r="D89">
            <v>337</v>
          </cell>
          <cell r="E89" t="str">
            <v>四川太极浆洗街药店</v>
          </cell>
          <cell r="F89" t="str">
            <v>是</v>
          </cell>
          <cell r="G89">
            <v>23</v>
          </cell>
          <cell r="H89" t="str">
            <v>城中片区</v>
          </cell>
        </row>
        <row r="90">
          <cell r="D90">
            <v>732</v>
          </cell>
          <cell r="E90" t="str">
            <v>四川太极邛崃市羊安镇永康大道药店</v>
          </cell>
          <cell r="F90" t="str">
            <v>否</v>
          </cell>
          <cell r="G90">
            <v>235</v>
          </cell>
          <cell r="H90" t="str">
            <v>城郊一片区</v>
          </cell>
        </row>
        <row r="91">
          <cell r="D91">
            <v>753</v>
          </cell>
          <cell r="E91" t="str">
            <v>四川太极锦江区合欢树街药店</v>
          </cell>
          <cell r="F91" t="str">
            <v/>
          </cell>
          <cell r="G91">
            <v>232</v>
          </cell>
          <cell r="H91" t="str">
            <v>东南片区</v>
          </cell>
        </row>
        <row r="92">
          <cell r="D92">
            <v>717</v>
          </cell>
          <cell r="E92" t="str">
            <v>四川太极大邑县晋原镇通达东路五段药店</v>
          </cell>
          <cell r="F92" t="str">
            <v>否</v>
          </cell>
          <cell r="G92">
            <v>235</v>
          </cell>
          <cell r="H92" t="str">
            <v>城郊一片区</v>
          </cell>
        </row>
        <row r="93">
          <cell r="D93">
            <v>102478</v>
          </cell>
          <cell r="E93" t="str">
            <v>四川太极锦江区静明路药店</v>
          </cell>
          <cell r="F93" t="str">
            <v/>
          </cell>
          <cell r="G93">
            <v>23</v>
          </cell>
          <cell r="H93" t="str">
            <v>城中片区</v>
          </cell>
        </row>
        <row r="94">
          <cell r="D94">
            <v>741</v>
          </cell>
          <cell r="E94" t="str">
            <v>四川太极成华区新怡路店</v>
          </cell>
          <cell r="F94" t="str">
            <v/>
          </cell>
          <cell r="G94">
            <v>181</v>
          </cell>
          <cell r="H94" t="str">
            <v>西北片区</v>
          </cell>
        </row>
        <row r="95">
          <cell r="D95">
            <v>713</v>
          </cell>
          <cell r="E95" t="str">
            <v>四川太极都江堰聚源镇药店</v>
          </cell>
          <cell r="F95" t="str">
            <v>否</v>
          </cell>
          <cell r="G95">
            <v>233</v>
          </cell>
          <cell r="H95" t="str">
            <v>城郊二片区</v>
          </cell>
        </row>
        <row r="96">
          <cell r="D96">
            <v>102564</v>
          </cell>
          <cell r="E96" t="str">
            <v>四川太极邛崃市临邛镇翠荫街药店</v>
          </cell>
          <cell r="F96" t="str">
            <v/>
          </cell>
          <cell r="G96">
            <v>235</v>
          </cell>
          <cell r="H96" t="str">
            <v>城郊一片区</v>
          </cell>
        </row>
        <row r="97">
          <cell r="D97">
            <v>706</v>
          </cell>
          <cell r="E97" t="str">
            <v>四川太极都江堰幸福镇翔凤路药店</v>
          </cell>
          <cell r="F97" t="str">
            <v>否</v>
          </cell>
          <cell r="G97">
            <v>233</v>
          </cell>
          <cell r="H97" t="str">
            <v>城郊二片区</v>
          </cell>
        </row>
        <row r="98">
          <cell r="D98">
            <v>104428</v>
          </cell>
          <cell r="E98" t="str">
            <v>四川太极崇州市崇阳镇永康东路药店 </v>
          </cell>
          <cell r="F98" t="str">
            <v/>
          </cell>
          <cell r="G98">
            <v>233</v>
          </cell>
          <cell r="H98" t="str">
            <v>城郊二片区</v>
          </cell>
        </row>
        <row r="99">
          <cell r="D99">
            <v>755</v>
          </cell>
          <cell r="E99" t="str">
            <v>四川太极温江区柳城街道鱼凫路药店</v>
          </cell>
          <cell r="F99" t="str">
            <v/>
          </cell>
          <cell r="G99">
            <v>233</v>
          </cell>
          <cell r="H99" t="str">
            <v>城郊二片区</v>
          </cell>
        </row>
        <row r="100">
          <cell r="D100">
            <v>104429</v>
          </cell>
          <cell r="E100" t="str">
            <v>四川太极武侯区大华街药店</v>
          </cell>
          <cell r="F100" t="str">
            <v/>
          </cell>
          <cell r="G100">
            <v>181</v>
          </cell>
          <cell r="H100" t="str">
            <v>西北片区</v>
          </cell>
        </row>
        <row r="101">
          <cell r="D101">
            <v>104430</v>
          </cell>
          <cell r="E101" t="str">
            <v>四川太极高新区中和大道药店</v>
          </cell>
          <cell r="F101" t="str">
            <v/>
          </cell>
          <cell r="G101">
            <v>232</v>
          </cell>
          <cell r="H101" t="str">
            <v>东南片区</v>
          </cell>
        </row>
        <row r="102">
          <cell r="D102" t="str">
            <v>合计</v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>
        <row r="1">
          <cell r="A1" t="str">
            <v>门店ID</v>
          </cell>
          <cell r="B1" t="str">
            <v>门店名称</v>
          </cell>
          <cell r="C1" t="str">
            <v>片区ID</v>
          </cell>
          <cell r="D1" t="str">
            <v>片区名称</v>
          </cell>
          <cell r="E1" t="str">
            <v>2018.12月</v>
          </cell>
          <cell r="F1" t="str">
            <v>2019.1（温饱任务）</v>
          </cell>
          <cell r="G1" t="str">
            <v>2019.1基础总任务（温饱任务）（31天）</v>
          </cell>
          <cell r="H1" t="str">
            <v>基础毛利额（温饱任务）</v>
          </cell>
          <cell r="I1" t="str">
            <v>毛利率</v>
          </cell>
          <cell r="J1" t="str">
            <v>客单价</v>
          </cell>
          <cell r="K1" t="str">
            <v>笔数任务</v>
          </cell>
          <cell r="L1" t="str">
            <v>挑战1日均任务（小康任务）</v>
          </cell>
          <cell r="M1" t="str">
            <v>挑战1销售总任务（小康任务）</v>
          </cell>
          <cell r="N1" t="str">
            <v>挑战1毛利额任务（小康任务）</v>
          </cell>
          <cell r="O1" t="str">
            <v>挑战2日均任务（富裕任务）</v>
          </cell>
          <cell r="P1" t="str">
            <v>挑战2总销售（富裕任务）</v>
          </cell>
          <cell r="Q1" t="str">
            <v>挑战2毛利额（富裕任务）</v>
          </cell>
          <cell r="R1" t="str">
            <v>挑战等级</v>
          </cell>
          <cell r="S1" t="str">
            <v>门店任务</v>
          </cell>
        </row>
        <row r="2">
          <cell r="A2">
            <v>573</v>
          </cell>
          <cell r="B2" t="str">
            <v>双流县西航港街道锦华路一段药店</v>
          </cell>
          <cell r="C2">
            <v>232</v>
          </cell>
          <cell r="D2" t="str">
            <v>东南片区</v>
          </cell>
          <cell r="E2">
            <v>4000</v>
          </cell>
          <cell r="F2">
            <v>4000</v>
          </cell>
          <cell r="G2">
            <v>124000</v>
          </cell>
          <cell r="H2">
            <v>39357.6</v>
          </cell>
          <cell r="I2">
            <v>0.3174</v>
          </cell>
          <cell r="J2">
            <v>51.71</v>
          </cell>
          <cell r="K2">
            <v>2827.5</v>
          </cell>
          <cell r="L2">
            <v>4240</v>
          </cell>
          <cell r="M2">
            <v>131440</v>
          </cell>
          <cell r="N2">
            <v>41719.056</v>
          </cell>
          <cell r="O2">
            <v>4480</v>
          </cell>
          <cell r="P2">
            <v>138880</v>
          </cell>
          <cell r="Q2">
            <v>44080.512</v>
          </cell>
          <cell r="R2">
            <v>1</v>
          </cell>
          <cell r="S2">
            <v>131440</v>
          </cell>
        </row>
        <row r="3">
          <cell r="A3">
            <v>755</v>
          </cell>
          <cell r="B3" t="str">
            <v>温江区柳城街道鱼凫路药店</v>
          </cell>
          <cell r="C3">
            <v>233</v>
          </cell>
          <cell r="D3" t="str">
            <v>城郊二片区</v>
          </cell>
          <cell r="E3">
            <v>2000</v>
          </cell>
          <cell r="F3">
            <v>2000</v>
          </cell>
          <cell r="G3">
            <v>62000</v>
          </cell>
          <cell r="H3">
            <v>19685</v>
          </cell>
          <cell r="I3">
            <v>0.3175</v>
          </cell>
          <cell r="J3">
            <v>42.77</v>
          </cell>
          <cell r="K3">
            <v>1128.21428571429</v>
          </cell>
          <cell r="L3">
            <v>2120</v>
          </cell>
          <cell r="M3">
            <v>65720</v>
          </cell>
          <cell r="N3">
            <v>20866.1</v>
          </cell>
          <cell r="O3">
            <v>2240</v>
          </cell>
          <cell r="P3">
            <v>69440</v>
          </cell>
          <cell r="Q3">
            <v>22047.2</v>
          </cell>
          <cell r="R3">
            <v>1</v>
          </cell>
          <cell r="S3">
            <v>65720</v>
          </cell>
        </row>
        <row r="4">
          <cell r="A4">
            <v>102479</v>
          </cell>
          <cell r="B4" t="str">
            <v>锦江区劼人路药店</v>
          </cell>
          <cell r="C4">
            <v>23</v>
          </cell>
          <cell r="D4" t="str">
            <v>城中片区</v>
          </cell>
          <cell r="E4">
            <v>3800</v>
          </cell>
          <cell r="F4">
            <v>4000</v>
          </cell>
          <cell r="G4">
            <v>124000</v>
          </cell>
          <cell r="H4">
            <v>38402.8</v>
          </cell>
          <cell r="I4">
            <v>0.3097</v>
          </cell>
          <cell r="J4">
            <v>43.19</v>
          </cell>
          <cell r="K4">
            <v>2979.64285714286</v>
          </cell>
          <cell r="L4">
            <v>4240</v>
          </cell>
          <cell r="M4">
            <v>131440</v>
          </cell>
          <cell r="N4">
            <v>40706.968</v>
          </cell>
          <cell r="O4">
            <v>4480</v>
          </cell>
          <cell r="P4">
            <v>138880</v>
          </cell>
          <cell r="Q4">
            <v>43011.136</v>
          </cell>
          <cell r="R4">
            <v>1</v>
          </cell>
          <cell r="S4">
            <v>131440</v>
          </cell>
        </row>
        <row r="5">
          <cell r="A5">
            <v>591</v>
          </cell>
          <cell r="B5" t="str">
            <v>邛崃市临邛镇长安大道药店</v>
          </cell>
          <cell r="C5">
            <v>235</v>
          </cell>
          <cell r="D5" t="str">
            <v>城郊一片区</v>
          </cell>
          <cell r="E5">
            <v>4300</v>
          </cell>
          <cell r="F5">
            <v>4300</v>
          </cell>
          <cell r="G5">
            <v>133300</v>
          </cell>
          <cell r="H5">
            <v>43589.1</v>
          </cell>
          <cell r="I5">
            <v>0.327</v>
          </cell>
          <cell r="J5">
            <v>56.13</v>
          </cell>
          <cell r="K5">
            <v>2048.57142857143</v>
          </cell>
          <cell r="L5">
            <v>4472</v>
          </cell>
          <cell r="M5">
            <v>138632</v>
          </cell>
          <cell r="N5">
            <v>45332.664</v>
          </cell>
          <cell r="O5">
            <v>4644</v>
          </cell>
          <cell r="P5">
            <v>143964</v>
          </cell>
          <cell r="Q5">
            <v>47076.228</v>
          </cell>
          <cell r="R5">
            <v>1</v>
          </cell>
          <cell r="S5">
            <v>138632</v>
          </cell>
        </row>
        <row r="6">
          <cell r="A6">
            <v>329</v>
          </cell>
          <cell r="B6" t="str">
            <v>温江店</v>
          </cell>
          <cell r="C6">
            <v>233</v>
          </cell>
          <cell r="D6" t="str">
            <v>城郊二片区</v>
          </cell>
          <cell r="E6">
            <v>6600</v>
          </cell>
          <cell r="F6">
            <v>6600</v>
          </cell>
          <cell r="G6">
            <v>204600</v>
          </cell>
          <cell r="H6">
            <v>63978.42</v>
          </cell>
          <cell r="I6">
            <v>0.3127</v>
          </cell>
          <cell r="J6">
            <v>106.53</v>
          </cell>
          <cell r="K6">
            <v>2046.42857142857</v>
          </cell>
          <cell r="L6">
            <v>6864</v>
          </cell>
          <cell r="M6">
            <v>212784</v>
          </cell>
          <cell r="N6">
            <v>66537.5568</v>
          </cell>
          <cell r="O6">
            <v>7128</v>
          </cell>
          <cell r="P6">
            <v>220968</v>
          </cell>
          <cell r="Q6">
            <v>69096.6936</v>
          </cell>
          <cell r="R6">
            <v>1</v>
          </cell>
          <cell r="S6">
            <v>212784</v>
          </cell>
        </row>
        <row r="7">
          <cell r="A7">
            <v>102934</v>
          </cell>
          <cell r="B7" t="str">
            <v>银河北街</v>
          </cell>
          <cell r="C7">
            <v>181</v>
          </cell>
          <cell r="D7" t="str">
            <v>西北片区</v>
          </cell>
          <cell r="E7">
            <v>7000</v>
          </cell>
          <cell r="F7">
            <v>7500</v>
          </cell>
          <cell r="G7">
            <v>232500</v>
          </cell>
          <cell r="H7">
            <v>66006.75</v>
          </cell>
          <cell r="I7">
            <v>0.2839</v>
          </cell>
          <cell r="J7">
            <v>66.61</v>
          </cell>
          <cell r="K7">
            <v>4067.14285714286</v>
          </cell>
          <cell r="L7">
            <v>7800</v>
          </cell>
          <cell r="M7">
            <v>241800</v>
          </cell>
          <cell r="N7">
            <v>68647.02</v>
          </cell>
          <cell r="O7">
            <v>8100</v>
          </cell>
          <cell r="P7">
            <v>251100</v>
          </cell>
          <cell r="Q7">
            <v>71287.29</v>
          </cell>
          <cell r="R7">
            <v>2</v>
          </cell>
          <cell r="S7">
            <v>251100</v>
          </cell>
        </row>
        <row r="8">
          <cell r="A8">
            <v>730</v>
          </cell>
          <cell r="B8" t="str">
            <v>新都区新繁镇繁江北路药店</v>
          </cell>
          <cell r="C8">
            <v>181</v>
          </cell>
          <cell r="D8" t="str">
            <v>西北片区</v>
          </cell>
          <cell r="E8">
            <v>8800</v>
          </cell>
          <cell r="F8">
            <v>9500</v>
          </cell>
          <cell r="G8">
            <v>294500</v>
          </cell>
          <cell r="H8">
            <v>85316.65</v>
          </cell>
          <cell r="I8">
            <v>0.2897</v>
          </cell>
          <cell r="J8">
            <v>68.28</v>
          </cell>
          <cell r="K8">
            <v>4333.92857142857</v>
          </cell>
          <cell r="L8">
            <v>9880</v>
          </cell>
          <cell r="M8">
            <v>306280</v>
          </cell>
          <cell r="N8">
            <v>88729.316</v>
          </cell>
          <cell r="O8">
            <v>10260</v>
          </cell>
          <cell r="P8">
            <v>318060</v>
          </cell>
          <cell r="Q8">
            <v>92141.982</v>
          </cell>
          <cell r="R8">
            <v>2</v>
          </cell>
          <cell r="S8">
            <v>318060</v>
          </cell>
        </row>
        <row r="9">
          <cell r="A9">
            <v>347</v>
          </cell>
          <cell r="B9" t="str">
            <v>清江东路2药店</v>
          </cell>
          <cell r="C9">
            <v>181</v>
          </cell>
          <cell r="D9" t="str">
            <v>西北片区</v>
          </cell>
          <cell r="E9">
            <v>4500</v>
          </cell>
          <cell r="F9">
            <v>4500</v>
          </cell>
          <cell r="G9">
            <v>139500</v>
          </cell>
          <cell r="H9">
            <v>40664.25</v>
          </cell>
          <cell r="I9">
            <v>0.2915</v>
          </cell>
          <cell r="J9">
            <v>62.99</v>
          </cell>
          <cell r="K9">
            <v>2554.28571428571</v>
          </cell>
          <cell r="L9">
            <v>4680</v>
          </cell>
          <cell r="M9">
            <v>145080</v>
          </cell>
          <cell r="N9">
            <v>42290.82</v>
          </cell>
          <cell r="O9">
            <v>4860</v>
          </cell>
          <cell r="P9">
            <v>150660</v>
          </cell>
          <cell r="Q9">
            <v>43917.39</v>
          </cell>
          <cell r="R9">
            <v>2</v>
          </cell>
          <cell r="S9">
            <v>150660</v>
          </cell>
        </row>
        <row r="10">
          <cell r="A10">
            <v>103198</v>
          </cell>
          <cell r="B10" t="str">
            <v>贝森北路</v>
          </cell>
          <cell r="C10">
            <v>181</v>
          </cell>
          <cell r="D10" t="str">
            <v>西北片区</v>
          </cell>
          <cell r="E10">
            <v>5000</v>
          </cell>
          <cell r="F10">
            <v>5200</v>
          </cell>
          <cell r="G10">
            <v>161200</v>
          </cell>
          <cell r="H10">
            <v>45361.68</v>
          </cell>
          <cell r="I10">
            <v>0.2814</v>
          </cell>
          <cell r="J10">
            <v>63.9</v>
          </cell>
          <cell r="K10">
            <v>2911.07142857143</v>
          </cell>
          <cell r="L10">
            <v>5408</v>
          </cell>
          <cell r="M10">
            <v>167648</v>
          </cell>
          <cell r="N10">
            <v>47176.1472</v>
          </cell>
          <cell r="O10">
            <v>5616</v>
          </cell>
          <cell r="P10">
            <v>174096</v>
          </cell>
          <cell r="Q10">
            <v>48990.6144</v>
          </cell>
          <cell r="R10">
            <v>2</v>
          </cell>
          <cell r="S10">
            <v>174096</v>
          </cell>
        </row>
        <row r="11">
          <cell r="A11">
            <v>584</v>
          </cell>
          <cell r="B11" t="str">
            <v>高新区中和街道柳荫街药店</v>
          </cell>
          <cell r="C11">
            <v>232</v>
          </cell>
          <cell r="D11" t="str">
            <v>东南片区</v>
          </cell>
          <cell r="E11">
            <v>3894.256</v>
          </cell>
          <cell r="F11">
            <v>3894.256</v>
          </cell>
          <cell r="G11">
            <v>120721.936</v>
          </cell>
          <cell r="H11">
            <v>38498.2253904</v>
          </cell>
          <cell r="I11">
            <v>0.3189</v>
          </cell>
          <cell r="J11">
            <v>67.28</v>
          </cell>
          <cell r="K11">
            <v>2766.42857142857</v>
          </cell>
          <cell r="L11">
            <v>4127.91136</v>
          </cell>
          <cell r="M11">
            <v>127965.25216</v>
          </cell>
          <cell r="N11">
            <v>40808.118913824</v>
          </cell>
          <cell r="O11">
            <v>4361.56672</v>
          </cell>
          <cell r="P11">
            <v>135208.56832</v>
          </cell>
          <cell r="Q11">
            <v>43118.012437248</v>
          </cell>
          <cell r="R11">
            <v>2</v>
          </cell>
          <cell r="S11">
            <v>135209</v>
          </cell>
        </row>
        <row r="12">
          <cell r="A12">
            <v>750</v>
          </cell>
          <cell r="B12" t="str">
            <v>成都成汉太极大药房有限公司</v>
          </cell>
          <cell r="C12">
            <v>232</v>
          </cell>
          <cell r="D12" t="str">
            <v>东南片区</v>
          </cell>
          <cell r="E12">
            <v>21000</v>
          </cell>
          <cell r="F12">
            <v>21500</v>
          </cell>
          <cell r="G12">
            <v>666500</v>
          </cell>
          <cell r="H12">
            <v>224543.85</v>
          </cell>
          <cell r="I12">
            <v>0.3369</v>
          </cell>
          <cell r="J12">
            <v>80.9</v>
          </cell>
          <cell r="K12">
            <v>8202.85714285714</v>
          </cell>
          <cell r="L12">
            <v>22145</v>
          </cell>
          <cell r="M12">
            <v>686495</v>
          </cell>
          <cell r="N12">
            <v>231280.1655</v>
          </cell>
          <cell r="O12">
            <v>22790</v>
          </cell>
          <cell r="P12">
            <v>706490</v>
          </cell>
          <cell r="Q12">
            <v>238016.481</v>
          </cell>
          <cell r="R12">
            <v>2</v>
          </cell>
          <cell r="S12">
            <v>706490</v>
          </cell>
        </row>
        <row r="13">
          <cell r="A13">
            <v>747</v>
          </cell>
          <cell r="B13" t="str">
            <v>郫县郫筒镇一环路东南段药店</v>
          </cell>
          <cell r="C13">
            <v>23</v>
          </cell>
          <cell r="D13" t="str">
            <v>城中片区</v>
          </cell>
          <cell r="E13">
            <v>6000</v>
          </cell>
          <cell r="F13">
            <v>6800</v>
          </cell>
          <cell r="G13">
            <v>210800</v>
          </cell>
          <cell r="H13">
            <v>56641.96</v>
          </cell>
          <cell r="I13">
            <v>0.2687</v>
          </cell>
          <cell r="J13">
            <v>88.95</v>
          </cell>
          <cell r="K13">
            <v>2260.71428571429</v>
          </cell>
          <cell r="L13">
            <v>7072</v>
          </cell>
          <cell r="M13">
            <v>219232</v>
          </cell>
          <cell r="N13">
            <v>58907.6384</v>
          </cell>
          <cell r="O13">
            <v>7344</v>
          </cell>
          <cell r="P13">
            <v>227664</v>
          </cell>
          <cell r="Q13">
            <v>61173.3168</v>
          </cell>
          <cell r="R13">
            <v>2</v>
          </cell>
          <cell r="S13">
            <v>227664</v>
          </cell>
        </row>
        <row r="14">
          <cell r="A14">
            <v>511</v>
          </cell>
          <cell r="B14" t="str">
            <v>成华杉板桥南一路店</v>
          </cell>
          <cell r="C14">
            <v>23</v>
          </cell>
          <cell r="D14" t="str">
            <v>城中片区</v>
          </cell>
          <cell r="E14">
            <v>5700</v>
          </cell>
          <cell r="F14">
            <v>6000</v>
          </cell>
          <cell r="G14">
            <v>186000</v>
          </cell>
          <cell r="H14">
            <v>56748.6</v>
          </cell>
          <cell r="I14">
            <v>0.3051</v>
          </cell>
          <cell r="J14">
            <v>54.91</v>
          </cell>
          <cell r="K14">
            <v>3605.35714285714</v>
          </cell>
          <cell r="L14">
            <v>6240</v>
          </cell>
          <cell r="M14">
            <v>193440</v>
          </cell>
          <cell r="N14">
            <v>59018.544</v>
          </cell>
          <cell r="O14">
            <v>6480</v>
          </cell>
          <cell r="P14">
            <v>200880</v>
          </cell>
          <cell r="Q14">
            <v>61288.488</v>
          </cell>
          <cell r="R14">
            <v>2</v>
          </cell>
          <cell r="S14">
            <v>200880</v>
          </cell>
        </row>
        <row r="15">
          <cell r="A15">
            <v>744</v>
          </cell>
          <cell r="B15" t="str">
            <v>武侯区科华街药店</v>
          </cell>
          <cell r="C15">
            <v>23</v>
          </cell>
          <cell r="D15" t="str">
            <v>城中片区</v>
          </cell>
          <cell r="E15">
            <v>6800</v>
          </cell>
          <cell r="F15">
            <v>7000</v>
          </cell>
          <cell r="G15">
            <v>217000</v>
          </cell>
          <cell r="H15">
            <v>60825.1</v>
          </cell>
          <cell r="I15">
            <v>0.2803</v>
          </cell>
          <cell r="J15">
            <v>59.77</v>
          </cell>
          <cell r="K15">
            <v>3888.21428571429</v>
          </cell>
          <cell r="L15">
            <v>7280</v>
          </cell>
          <cell r="M15">
            <v>225680</v>
          </cell>
          <cell r="N15">
            <v>63258.104</v>
          </cell>
          <cell r="O15">
            <v>7560</v>
          </cell>
          <cell r="P15">
            <v>234360</v>
          </cell>
          <cell r="Q15">
            <v>65691.108</v>
          </cell>
          <cell r="R15">
            <v>2</v>
          </cell>
          <cell r="S15">
            <v>234360</v>
          </cell>
        </row>
        <row r="16">
          <cell r="A16">
            <v>517</v>
          </cell>
          <cell r="B16" t="str">
            <v>青羊区北东街店</v>
          </cell>
          <cell r="C16">
            <v>23</v>
          </cell>
          <cell r="D16" t="str">
            <v>城中片区</v>
          </cell>
          <cell r="E16">
            <v>18000</v>
          </cell>
          <cell r="F16">
            <v>19000</v>
          </cell>
          <cell r="G16">
            <v>589000</v>
          </cell>
          <cell r="H16">
            <v>147367.8</v>
          </cell>
          <cell r="I16">
            <v>0.2502</v>
          </cell>
          <cell r="J16">
            <v>93.91</v>
          </cell>
          <cell r="K16">
            <v>7125</v>
          </cell>
          <cell r="L16">
            <v>19000</v>
          </cell>
          <cell r="M16">
            <v>589000</v>
          </cell>
          <cell r="N16">
            <v>147367.8</v>
          </cell>
          <cell r="O16">
            <v>20140</v>
          </cell>
          <cell r="P16">
            <v>624340</v>
          </cell>
          <cell r="Q16">
            <v>156209.868</v>
          </cell>
          <cell r="R16">
            <v>2</v>
          </cell>
          <cell r="S16">
            <v>624340</v>
          </cell>
        </row>
        <row r="17">
          <cell r="A17">
            <v>385</v>
          </cell>
          <cell r="B17" t="str">
            <v>五津西路药店</v>
          </cell>
          <cell r="C17">
            <v>235</v>
          </cell>
          <cell r="D17" t="str">
            <v>城郊一片区</v>
          </cell>
          <cell r="E17">
            <v>9344.6168</v>
          </cell>
          <cell r="F17">
            <v>10000</v>
          </cell>
          <cell r="G17">
            <v>310000</v>
          </cell>
          <cell r="H17">
            <v>81127</v>
          </cell>
          <cell r="I17">
            <v>0.2617</v>
          </cell>
          <cell r="J17">
            <v>98.42</v>
          </cell>
          <cell r="K17">
            <v>3618.21428571429</v>
          </cell>
          <cell r="L17">
            <v>10400</v>
          </cell>
          <cell r="M17">
            <v>322400</v>
          </cell>
          <cell r="N17">
            <v>84372.08</v>
          </cell>
          <cell r="O17">
            <v>10800</v>
          </cell>
          <cell r="P17">
            <v>334800</v>
          </cell>
          <cell r="Q17">
            <v>87617.16</v>
          </cell>
          <cell r="R17">
            <v>2</v>
          </cell>
          <cell r="S17">
            <v>334800</v>
          </cell>
        </row>
        <row r="18">
          <cell r="A18">
            <v>746</v>
          </cell>
          <cell r="B18" t="str">
            <v>大邑县晋原镇内蒙古大道桃源药店</v>
          </cell>
          <cell r="C18">
            <v>235</v>
          </cell>
          <cell r="D18" t="str">
            <v>城郊一片区</v>
          </cell>
          <cell r="E18">
            <v>6000</v>
          </cell>
          <cell r="F18">
            <v>6000</v>
          </cell>
          <cell r="G18">
            <v>186000</v>
          </cell>
          <cell r="H18">
            <v>58534.2</v>
          </cell>
          <cell r="I18">
            <v>0.3147</v>
          </cell>
          <cell r="J18">
            <v>58.48</v>
          </cell>
          <cell r="K18">
            <v>3532.5</v>
          </cell>
          <cell r="L18">
            <v>6240</v>
          </cell>
          <cell r="M18">
            <v>193440</v>
          </cell>
          <cell r="N18">
            <v>60875.568</v>
          </cell>
          <cell r="O18">
            <v>6480</v>
          </cell>
          <cell r="P18">
            <v>200880</v>
          </cell>
          <cell r="Q18">
            <v>63216.936</v>
          </cell>
          <cell r="R18">
            <v>2</v>
          </cell>
          <cell r="S18">
            <v>200880</v>
          </cell>
        </row>
        <row r="19">
          <cell r="A19">
            <v>104428</v>
          </cell>
          <cell r="B19" t="str">
            <v>永康东路药店 </v>
          </cell>
        </row>
        <row r="19">
          <cell r="D19" t="str">
            <v>城郊二片区</v>
          </cell>
          <cell r="E19">
            <v>2500</v>
          </cell>
          <cell r="F19">
            <v>2000</v>
          </cell>
          <cell r="G19">
            <v>62000</v>
          </cell>
          <cell r="H19">
            <v>17446.8</v>
          </cell>
          <cell r="I19">
            <v>0.2814</v>
          </cell>
          <cell r="J19">
            <v>72.77</v>
          </cell>
          <cell r="K19">
            <v>1000</v>
          </cell>
          <cell r="L19">
            <v>2120</v>
          </cell>
          <cell r="M19">
            <v>65720</v>
          </cell>
          <cell r="N19">
            <v>18493.608</v>
          </cell>
          <cell r="O19">
            <v>2240</v>
          </cell>
          <cell r="P19">
            <v>69440</v>
          </cell>
          <cell r="Q19">
            <v>19540.416</v>
          </cell>
          <cell r="R19">
            <v>2</v>
          </cell>
          <cell r="S19">
            <v>69440</v>
          </cell>
        </row>
        <row r="20">
          <cell r="A20">
            <v>101453</v>
          </cell>
          <cell r="B20" t="str">
            <v>温江区公平街道江安路药店</v>
          </cell>
          <cell r="C20">
            <v>233</v>
          </cell>
          <cell r="D20" t="str">
            <v>城郊二片区</v>
          </cell>
          <cell r="E20">
            <v>5000</v>
          </cell>
          <cell r="F20">
            <v>5000</v>
          </cell>
          <cell r="G20">
            <v>155000</v>
          </cell>
          <cell r="H20">
            <v>48685.5</v>
          </cell>
          <cell r="I20">
            <v>0.3141</v>
          </cell>
          <cell r="J20">
            <v>62.02</v>
          </cell>
          <cell r="K20">
            <v>2884.28571428571</v>
          </cell>
          <cell r="L20">
            <v>5200</v>
          </cell>
          <cell r="M20">
            <v>161200</v>
          </cell>
          <cell r="N20">
            <v>50632.92</v>
          </cell>
          <cell r="O20">
            <v>5400</v>
          </cell>
          <cell r="P20">
            <v>167400</v>
          </cell>
          <cell r="Q20">
            <v>52580.34</v>
          </cell>
          <cell r="R20">
            <v>2</v>
          </cell>
          <cell r="S20">
            <v>167400</v>
          </cell>
        </row>
        <row r="21">
          <cell r="A21">
            <v>704</v>
          </cell>
          <cell r="B21" t="str">
            <v>都江堰奎光路中段药店</v>
          </cell>
          <cell r="C21">
            <v>233</v>
          </cell>
          <cell r="D21" t="str">
            <v>城郊二片区</v>
          </cell>
          <cell r="E21">
            <v>5500</v>
          </cell>
          <cell r="F21">
            <v>5500</v>
          </cell>
          <cell r="G21">
            <v>170500</v>
          </cell>
          <cell r="H21">
            <v>47842.3</v>
          </cell>
          <cell r="I21">
            <v>0.2806</v>
          </cell>
          <cell r="J21">
            <v>94.21</v>
          </cell>
          <cell r="K21">
            <v>2043.21428571429</v>
          </cell>
          <cell r="L21">
            <v>5720</v>
          </cell>
          <cell r="M21">
            <v>177320</v>
          </cell>
          <cell r="N21">
            <v>49755.992</v>
          </cell>
          <cell r="O21">
            <v>5940</v>
          </cell>
          <cell r="P21">
            <v>184140</v>
          </cell>
          <cell r="Q21">
            <v>51669.684</v>
          </cell>
          <cell r="R21">
            <v>2</v>
          </cell>
          <cell r="S21">
            <v>184140</v>
          </cell>
        </row>
        <row r="22">
          <cell r="A22">
            <v>102565</v>
          </cell>
          <cell r="B22" t="str">
            <v>武侯区佳灵路</v>
          </cell>
          <cell r="C22">
            <v>181</v>
          </cell>
          <cell r="D22" t="str">
            <v>西北片区</v>
          </cell>
          <cell r="E22">
            <v>4200</v>
          </cell>
          <cell r="F22">
            <v>4800</v>
          </cell>
          <cell r="G22">
            <v>148800</v>
          </cell>
          <cell r="H22">
            <v>47973.12</v>
          </cell>
          <cell r="I22">
            <v>0.3224</v>
          </cell>
          <cell r="J22">
            <v>44.18</v>
          </cell>
          <cell r="K22">
            <v>3162.85714285714</v>
          </cell>
          <cell r="L22">
            <v>5088</v>
          </cell>
          <cell r="M22">
            <v>157728</v>
          </cell>
          <cell r="N22">
            <v>50851.5072</v>
          </cell>
          <cell r="O22">
            <v>5376</v>
          </cell>
          <cell r="P22">
            <v>166656</v>
          </cell>
          <cell r="Q22">
            <v>53729.8944</v>
          </cell>
          <cell r="R22">
            <v>1</v>
          </cell>
          <cell r="S22">
            <v>157728</v>
          </cell>
        </row>
        <row r="23">
          <cell r="A23">
            <v>379</v>
          </cell>
          <cell r="B23" t="str">
            <v>土龙路药店</v>
          </cell>
          <cell r="C23">
            <v>181</v>
          </cell>
          <cell r="D23" t="str">
            <v>西北片区</v>
          </cell>
          <cell r="E23">
            <v>6800</v>
          </cell>
          <cell r="F23">
            <v>6800</v>
          </cell>
          <cell r="G23">
            <v>210800</v>
          </cell>
          <cell r="H23">
            <v>62544.36</v>
          </cell>
          <cell r="I23">
            <v>0.2967</v>
          </cell>
          <cell r="J23">
            <v>66.48</v>
          </cell>
          <cell r="K23">
            <v>3343.92857142857</v>
          </cell>
          <cell r="L23">
            <v>7072</v>
          </cell>
          <cell r="M23">
            <v>219232</v>
          </cell>
          <cell r="N23">
            <v>65046.1344</v>
          </cell>
          <cell r="O23">
            <v>7344</v>
          </cell>
          <cell r="P23">
            <v>227664</v>
          </cell>
          <cell r="Q23">
            <v>67547.9088</v>
          </cell>
          <cell r="R23">
            <v>1</v>
          </cell>
          <cell r="S23">
            <v>219232</v>
          </cell>
        </row>
        <row r="24">
          <cell r="A24">
            <v>570</v>
          </cell>
          <cell r="B24" t="str">
            <v>青羊区浣花滨河路药店</v>
          </cell>
          <cell r="C24">
            <v>181</v>
          </cell>
          <cell r="D24" t="str">
            <v>西北片区</v>
          </cell>
          <cell r="E24">
            <v>4100</v>
          </cell>
          <cell r="F24">
            <v>4100</v>
          </cell>
          <cell r="G24">
            <v>127100</v>
          </cell>
          <cell r="H24">
            <v>39998.37</v>
          </cell>
          <cell r="I24">
            <v>0.3147</v>
          </cell>
          <cell r="J24">
            <v>52.04</v>
          </cell>
          <cell r="K24">
            <v>2767.5</v>
          </cell>
          <cell r="L24">
            <v>4264</v>
          </cell>
          <cell r="M24">
            <v>132184</v>
          </cell>
          <cell r="N24">
            <v>41598.3048</v>
          </cell>
          <cell r="O24">
            <v>4428</v>
          </cell>
          <cell r="P24">
            <v>137268</v>
          </cell>
          <cell r="Q24">
            <v>43198.2396</v>
          </cell>
          <cell r="R24">
            <v>1</v>
          </cell>
          <cell r="S24">
            <v>132184</v>
          </cell>
        </row>
        <row r="25">
          <cell r="A25">
            <v>339</v>
          </cell>
          <cell r="B25" t="str">
            <v>沙河源药店</v>
          </cell>
          <cell r="C25">
            <v>181</v>
          </cell>
          <cell r="D25" t="str">
            <v>西北片区</v>
          </cell>
          <cell r="E25">
            <v>4066</v>
          </cell>
          <cell r="F25">
            <v>4066</v>
          </cell>
          <cell r="G25">
            <v>126046</v>
          </cell>
          <cell r="H25">
            <v>37082.7332</v>
          </cell>
          <cell r="I25">
            <v>0.2942</v>
          </cell>
          <cell r="J25">
            <v>67.67</v>
          </cell>
          <cell r="K25">
            <v>1848.21428571429</v>
          </cell>
          <cell r="L25">
            <v>4228.64</v>
          </cell>
          <cell r="M25">
            <v>131087.84</v>
          </cell>
          <cell r="N25">
            <v>38566.042528</v>
          </cell>
          <cell r="O25">
            <v>4391.28</v>
          </cell>
          <cell r="P25">
            <v>136129.68</v>
          </cell>
          <cell r="Q25">
            <v>40049.351856</v>
          </cell>
          <cell r="R25">
            <v>1</v>
          </cell>
          <cell r="S25">
            <v>131088</v>
          </cell>
        </row>
        <row r="26">
          <cell r="A26">
            <v>513</v>
          </cell>
          <cell r="B26" t="str">
            <v>武侯区顺和街店</v>
          </cell>
          <cell r="C26">
            <v>181</v>
          </cell>
          <cell r="D26" t="str">
            <v>西北片区</v>
          </cell>
          <cell r="E26">
            <v>8000</v>
          </cell>
          <cell r="F26">
            <v>8000</v>
          </cell>
          <cell r="G26">
            <v>248000</v>
          </cell>
          <cell r="H26">
            <v>76483.2</v>
          </cell>
          <cell r="I26">
            <v>0.3084</v>
          </cell>
          <cell r="J26">
            <v>70.1</v>
          </cell>
          <cell r="K26">
            <v>3993.21428571429</v>
          </cell>
          <cell r="L26">
            <v>8320</v>
          </cell>
          <cell r="M26">
            <v>257920</v>
          </cell>
          <cell r="N26">
            <v>79542.528</v>
          </cell>
          <cell r="O26">
            <v>8640</v>
          </cell>
          <cell r="P26">
            <v>267840</v>
          </cell>
          <cell r="Q26">
            <v>82601.856</v>
          </cell>
          <cell r="R26">
            <v>1</v>
          </cell>
          <cell r="S26">
            <v>257920</v>
          </cell>
        </row>
        <row r="27">
          <cell r="A27">
            <v>727</v>
          </cell>
          <cell r="B27" t="str">
            <v>金牛区黄苑东街药店</v>
          </cell>
          <cell r="C27">
            <v>181</v>
          </cell>
          <cell r="D27" t="str">
            <v>西北片区</v>
          </cell>
          <cell r="E27">
            <v>4150</v>
          </cell>
          <cell r="F27">
            <v>4150</v>
          </cell>
          <cell r="G27">
            <v>128650</v>
          </cell>
          <cell r="H27">
            <v>39920.095</v>
          </cell>
          <cell r="I27">
            <v>0.3103</v>
          </cell>
          <cell r="J27">
            <v>61.44</v>
          </cell>
          <cell r="K27">
            <v>2110.71428571429</v>
          </cell>
          <cell r="L27">
            <v>4316</v>
          </cell>
          <cell r="M27">
            <v>133796</v>
          </cell>
          <cell r="N27">
            <v>41516.8988</v>
          </cell>
          <cell r="O27">
            <v>4482</v>
          </cell>
          <cell r="P27">
            <v>138942</v>
          </cell>
          <cell r="Q27">
            <v>43113.7026</v>
          </cell>
          <cell r="R27">
            <v>1</v>
          </cell>
          <cell r="S27">
            <v>133796</v>
          </cell>
        </row>
        <row r="28">
          <cell r="A28">
            <v>582</v>
          </cell>
          <cell r="B28" t="str">
            <v>青羊区十二桥药店</v>
          </cell>
          <cell r="C28">
            <v>181</v>
          </cell>
          <cell r="D28" t="str">
            <v>西北片区</v>
          </cell>
          <cell r="E28">
            <v>30000</v>
          </cell>
          <cell r="F28">
            <v>30000</v>
          </cell>
          <cell r="G28">
            <v>930000</v>
          </cell>
          <cell r="H28">
            <v>222270</v>
          </cell>
          <cell r="I28">
            <v>0.239</v>
          </cell>
          <cell r="J28">
            <v>123.68</v>
          </cell>
          <cell r="K28">
            <v>7912.5</v>
          </cell>
          <cell r="L28">
            <v>30900</v>
          </cell>
          <cell r="M28">
            <v>957900</v>
          </cell>
          <cell r="N28">
            <v>228938.1</v>
          </cell>
          <cell r="O28">
            <v>31800</v>
          </cell>
          <cell r="P28">
            <v>985800</v>
          </cell>
          <cell r="Q28">
            <v>235606.2</v>
          </cell>
          <cell r="R28">
            <v>1</v>
          </cell>
          <cell r="S28">
            <v>957900</v>
          </cell>
        </row>
        <row r="29">
          <cell r="A29">
            <v>581</v>
          </cell>
          <cell r="B29" t="str">
            <v>成华区二环路北四段药店（汇融名城）</v>
          </cell>
          <cell r="C29">
            <v>181</v>
          </cell>
          <cell r="D29" t="str">
            <v>西北片区</v>
          </cell>
          <cell r="E29">
            <v>10000</v>
          </cell>
          <cell r="F29">
            <v>10000</v>
          </cell>
          <cell r="G29">
            <v>310000</v>
          </cell>
          <cell r="H29">
            <v>99045</v>
          </cell>
          <cell r="I29">
            <v>0.3195</v>
          </cell>
          <cell r="J29">
            <v>60.75</v>
          </cell>
          <cell r="K29">
            <v>5751.42857142857</v>
          </cell>
          <cell r="L29">
            <v>10400</v>
          </cell>
          <cell r="M29">
            <v>322400</v>
          </cell>
          <cell r="N29">
            <v>103006.8</v>
          </cell>
          <cell r="O29">
            <v>10800</v>
          </cell>
          <cell r="P29">
            <v>334800</v>
          </cell>
          <cell r="Q29">
            <v>106968.6</v>
          </cell>
          <cell r="R29">
            <v>1</v>
          </cell>
          <cell r="S29">
            <v>322400</v>
          </cell>
        </row>
        <row r="30">
          <cell r="A30">
            <v>745</v>
          </cell>
          <cell r="B30" t="str">
            <v>金牛区金沙路药店</v>
          </cell>
          <cell r="C30">
            <v>181</v>
          </cell>
          <cell r="D30" t="str">
            <v>西北片区</v>
          </cell>
          <cell r="E30">
            <v>5100</v>
          </cell>
          <cell r="F30">
            <v>5100</v>
          </cell>
          <cell r="G30">
            <v>158100</v>
          </cell>
          <cell r="H30">
            <v>45959.67</v>
          </cell>
          <cell r="I30">
            <v>0.2907</v>
          </cell>
          <cell r="J30">
            <v>67.38</v>
          </cell>
          <cell r="K30">
            <v>2524.28571428571</v>
          </cell>
          <cell r="L30">
            <v>5304</v>
          </cell>
          <cell r="M30">
            <v>164424</v>
          </cell>
          <cell r="N30">
            <v>47798.0568</v>
          </cell>
          <cell r="O30">
            <v>5508</v>
          </cell>
          <cell r="P30">
            <v>170748</v>
          </cell>
          <cell r="Q30">
            <v>49636.4436</v>
          </cell>
          <cell r="R30">
            <v>1</v>
          </cell>
          <cell r="S30">
            <v>164424</v>
          </cell>
        </row>
        <row r="31">
          <cell r="A31">
            <v>359</v>
          </cell>
          <cell r="B31" t="str">
            <v>枣子巷药店</v>
          </cell>
          <cell r="C31">
            <v>181</v>
          </cell>
          <cell r="D31" t="str">
            <v>西北片区</v>
          </cell>
          <cell r="E31">
            <v>8000</v>
          </cell>
          <cell r="F31">
            <v>8500</v>
          </cell>
          <cell r="G31">
            <v>263500</v>
          </cell>
          <cell r="H31">
            <v>85795.6</v>
          </cell>
          <cell r="I31">
            <v>0.3256</v>
          </cell>
          <cell r="J31">
            <v>60.28</v>
          </cell>
          <cell r="K31">
            <v>4759.28571428571</v>
          </cell>
          <cell r="L31">
            <v>8840</v>
          </cell>
          <cell r="M31">
            <v>274040</v>
          </cell>
          <cell r="N31">
            <v>89227.424</v>
          </cell>
          <cell r="O31">
            <v>9180</v>
          </cell>
          <cell r="P31">
            <v>284580</v>
          </cell>
          <cell r="Q31">
            <v>92659.248</v>
          </cell>
          <cell r="R31">
            <v>1</v>
          </cell>
          <cell r="S31">
            <v>274040</v>
          </cell>
        </row>
        <row r="32">
          <cell r="A32">
            <v>311</v>
          </cell>
          <cell r="B32" t="str">
            <v>西部店</v>
          </cell>
          <cell r="C32">
            <v>181</v>
          </cell>
          <cell r="D32" t="str">
            <v>西北片区</v>
          </cell>
          <cell r="E32">
            <v>5000</v>
          </cell>
          <cell r="F32">
            <v>5000</v>
          </cell>
          <cell r="G32">
            <v>155000</v>
          </cell>
          <cell r="H32">
            <v>37587.5</v>
          </cell>
          <cell r="I32">
            <v>0.2425</v>
          </cell>
          <cell r="J32">
            <v>135.33</v>
          </cell>
          <cell r="K32">
            <v>1270.71428571429</v>
          </cell>
          <cell r="L32">
            <v>5200</v>
          </cell>
          <cell r="M32">
            <v>161200</v>
          </cell>
          <cell r="N32">
            <v>39091</v>
          </cell>
          <cell r="O32">
            <v>5400</v>
          </cell>
          <cell r="P32">
            <v>167400</v>
          </cell>
          <cell r="Q32">
            <v>40594.5</v>
          </cell>
          <cell r="R32">
            <v>1</v>
          </cell>
          <cell r="S32">
            <v>161200</v>
          </cell>
        </row>
        <row r="33">
          <cell r="A33">
            <v>741</v>
          </cell>
          <cell r="B33" t="str">
            <v>成华区新怡路店</v>
          </cell>
          <cell r="C33">
            <v>181</v>
          </cell>
          <cell r="D33" t="str">
            <v>西北片区</v>
          </cell>
          <cell r="E33">
            <v>3000</v>
          </cell>
          <cell r="F33">
            <v>3000</v>
          </cell>
          <cell r="G33">
            <v>93000</v>
          </cell>
          <cell r="H33">
            <v>24626.4</v>
          </cell>
          <cell r="I33">
            <v>0.2648</v>
          </cell>
          <cell r="J33">
            <v>51.84</v>
          </cell>
          <cell r="K33">
            <v>1196.78571428571</v>
          </cell>
          <cell r="L33">
            <v>3180</v>
          </cell>
          <cell r="M33">
            <v>98580</v>
          </cell>
          <cell r="N33">
            <v>26103.984</v>
          </cell>
          <cell r="O33">
            <v>3360</v>
          </cell>
          <cell r="P33">
            <v>104160</v>
          </cell>
          <cell r="Q33">
            <v>27581.568</v>
          </cell>
          <cell r="R33">
            <v>1</v>
          </cell>
          <cell r="S33">
            <v>98580</v>
          </cell>
        </row>
        <row r="34">
          <cell r="A34">
            <v>343</v>
          </cell>
          <cell r="B34" t="str">
            <v>光华药店</v>
          </cell>
          <cell r="C34">
            <v>181</v>
          </cell>
          <cell r="D34" t="str">
            <v>西北片区</v>
          </cell>
          <cell r="E34">
            <v>20000</v>
          </cell>
          <cell r="F34">
            <v>20000</v>
          </cell>
          <cell r="G34">
            <v>620000</v>
          </cell>
          <cell r="H34">
            <v>175584</v>
          </cell>
          <cell r="I34">
            <v>0.2832</v>
          </cell>
          <cell r="J34">
            <v>116.59</v>
          </cell>
          <cell r="K34">
            <v>5463.21428571429</v>
          </cell>
          <cell r="L34">
            <v>20600</v>
          </cell>
          <cell r="M34">
            <v>638600</v>
          </cell>
          <cell r="N34">
            <v>180851.52</v>
          </cell>
          <cell r="O34">
            <v>21200</v>
          </cell>
          <cell r="P34">
            <v>657200</v>
          </cell>
          <cell r="Q34">
            <v>186119.04</v>
          </cell>
          <cell r="R34">
            <v>1</v>
          </cell>
          <cell r="S34">
            <v>638600</v>
          </cell>
        </row>
        <row r="35">
          <cell r="A35">
            <v>585</v>
          </cell>
          <cell r="B35" t="str">
            <v>成华区羊子山西路药店（兴元华盛）</v>
          </cell>
          <cell r="C35">
            <v>181</v>
          </cell>
          <cell r="D35" t="str">
            <v>西北片区</v>
          </cell>
          <cell r="E35">
            <v>10800</v>
          </cell>
          <cell r="F35">
            <v>10800</v>
          </cell>
          <cell r="G35">
            <v>334800</v>
          </cell>
          <cell r="H35">
            <v>104926.32</v>
          </cell>
          <cell r="I35">
            <v>0.3134</v>
          </cell>
          <cell r="J35">
            <v>75.73</v>
          </cell>
          <cell r="K35">
            <v>4672.22222222222</v>
          </cell>
          <cell r="L35">
            <v>11124</v>
          </cell>
          <cell r="M35">
            <v>344844</v>
          </cell>
          <cell r="N35">
            <v>108074.1096</v>
          </cell>
          <cell r="O35">
            <v>11448</v>
          </cell>
          <cell r="P35">
            <v>354888</v>
          </cell>
          <cell r="Q35">
            <v>111221.8992</v>
          </cell>
          <cell r="R35">
            <v>1</v>
          </cell>
          <cell r="S35">
            <v>344844</v>
          </cell>
        </row>
        <row r="36">
          <cell r="A36">
            <v>104429</v>
          </cell>
          <cell r="B36" t="str">
            <v>大华街药店</v>
          </cell>
        </row>
        <row r="36">
          <cell r="D36" t="str">
            <v>西北片区</v>
          </cell>
          <cell r="E36">
            <v>2000</v>
          </cell>
          <cell r="F36">
            <v>2500</v>
          </cell>
          <cell r="G36">
            <v>77500</v>
          </cell>
          <cell r="H36">
            <v>18685.25</v>
          </cell>
          <cell r="I36">
            <v>0.2411</v>
          </cell>
          <cell r="J36">
            <v>84.49</v>
          </cell>
          <cell r="K36">
            <v>936.428571428571</v>
          </cell>
          <cell r="L36">
            <v>2650</v>
          </cell>
          <cell r="M36">
            <v>82150</v>
          </cell>
          <cell r="N36">
            <v>19806.365</v>
          </cell>
          <cell r="O36">
            <v>2800</v>
          </cell>
          <cell r="P36">
            <v>86800</v>
          </cell>
          <cell r="Q36">
            <v>20927.48</v>
          </cell>
          <cell r="R36">
            <v>1</v>
          </cell>
          <cell r="S36">
            <v>82150</v>
          </cell>
        </row>
        <row r="37">
          <cell r="A37">
            <v>709</v>
          </cell>
          <cell r="B37" t="str">
            <v>新都区马超东路店</v>
          </cell>
          <cell r="C37">
            <v>181</v>
          </cell>
          <cell r="D37" t="str">
            <v>西北片区</v>
          </cell>
          <cell r="E37">
            <v>7800</v>
          </cell>
          <cell r="F37">
            <v>8000</v>
          </cell>
          <cell r="G37">
            <v>248000</v>
          </cell>
          <cell r="H37">
            <v>78343.2</v>
          </cell>
          <cell r="I37">
            <v>0.3159</v>
          </cell>
          <cell r="J37">
            <v>66.07</v>
          </cell>
          <cell r="K37">
            <v>3958.92857142857</v>
          </cell>
          <cell r="L37">
            <v>8320</v>
          </cell>
          <cell r="M37">
            <v>257920</v>
          </cell>
          <cell r="N37">
            <v>81476.928</v>
          </cell>
          <cell r="O37">
            <v>8640</v>
          </cell>
          <cell r="P37">
            <v>267840</v>
          </cell>
          <cell r="Q37">
            <v>84610.656</v>
          </cell>
          <cell r="R37">
            <v>1</v>
          </cell>
          <cell r="S37">
            <v>257920</v>
          </cell>
        </row>
        <row r="38">
          <cell r="A38">
            <v>357</v>
          </cell>
          <cell r="B38" t="str">
            <v>清江东路药店</v>
          </cell>
          <cell r="C38">
            <v>181</v>
          </cell>
          <cell r="D38" t="str">
            <v>西北片区</v>
          </cell>
          <cell r="E38">
            <v>6600</v>
          </cell>
          <cell r="F38">
            <v>6600</v>
          </cell>
          <cell r="G38">
            <v>204600</v>
          </cell>
          <cell r="H38">
            <v>56285.46</v>
          </cell>
          <cell r="I38">
            <v>0.2751</v>
          </cell>
          <cell r="J38">
            <v>80.06</v>
          </cell>
          <cell r="K38">
            <v>2650.71428571429</v>
          </cell>
          <cell r="L38">
            <v>6864</v>
          </cell>
          <cell r="M38">
            <v>212784</v>
          </cell>
          <cell r="N38">
            <v>58536.8784</v>
          </cell>
          <cell r="O38">
            <v>7128</v>
          </cell>
          <cell r="P38">
            <v>220968</v>
          </cell>
          <cell r="Q38">
            <v>60788.2968</v>
          </cell>
          <cell r="R38">
            <v>1</v>
          </cell>
          <cell r="S38">
            <v>212784</v>
          </cell>
        </row>
        <row r="39">
          <cell r="A39">
            <v>726</v>
          </cell>
          <cell r="B39" t="str">
            <v>金牛区交大路第三药店</v>
          </cell>
          <cell r="C39">
            <v>181</v>
          </cell>
          <cell r="D39" t="str">
            <v>西北片区</v>
          </cell>
          <cell r="E39">
            <v>8700</v>
          </cell>
          <cell r="F39">
            <v>8700</v>
          </cell>
          <cell r="G39">
            <v>269700</v>
          </cell>
          <cell r="H39">
            <v>87949.17</v>
          </cell>
          <cell r="I39">
            <v>0.3261</v>
          </cell>
          <cell r="J39">
            <v>77.55</v>
          </cell>
          <cell r="K39">
            <v>3515.35714285714</v>
          </cell>
          <cell r="L39">
            <v>9048</v>
          </cell>
          <cell r="M39">
            <v>280488</v>
          </cell>
          <cell r="N39">
            <v>91467.1368</v>
          </cell>
          <cell r="O39">
            <v>9396</v>
          </cell>
          <cell r="P39">
            <v>291276</v>
          </cell>
          <cell r="Q39">
            <v>94985.1036</v>
          </cell>
          <cell r="R39">
            <v>1</v>
          </cell>
          <cell r="S39">
            <v>280488</v>
          </cell>
        </row>
        <row r="40">
          <cell r="A40">
            <v>752</v>
          </cell>
          <cell r="B40" t="str">
            <v>大药房连锁有限公司武侯区聚萃街药店</v>
          </cell>
          <cell r="C40">
            <v>181</v>
          </cell>
          <cell r="D40" t="str">
            <v>西北片区</v>
          </cell>
          <cell r="E40">
            <v>3100</v>
          </cell>
          <cell r="F40">
            <v>3100</v>
          </cell>
          <cell r="G40">
            <v>96100</v>
          </cell>
          <cell r="H40">
            <v>26446.72</v>
          </cell>
          <cell r="I40">
            <v>0.2752</v>
          </cell>
          <cell r="J40">
            <v>55.38</v>
          </cell>
          <cell r="K40">
            <v>2041.07142857143</v>
          </cell>
          <cell r="L40">
            <v>3286</v>
          </cell>
          <cell r="M40">
            <v>101866</v>
          </cell>
          <cell r="N40">
            <v>28033.5232</v>
          </cell>
          <cell r="O40">
            <v>3472</v>
          </cell>
          <cell r="P40">
            <v>107632</v>
          </cell>
          <cell r="Q40">
            <v>29620.3264</v>
          </cell>
          <cell r="R40">
            <v>1</v>
          </cell>
          <cell r="S40">
            <v>101866</v>
          </cell>
        </row>
        <row r="41">
          <cell r="A41">
            <v>103199</v>
          </cell>
          <cell r="B41" t="str">
            <v>西林一街</v>
          </cell>
          <cell r="C41">
            <v>181</v>
          </cell>
          <cell r="D41" t="str">
            <v>西北片区</v>
          </cell>
          <cell r="E41">
            <v>3800</v>
          </cell>
          <cell r="F41">
            <v>4800</v>
          </cell>
          <cell r="G41">
            <v>148800</v>
          </cell>
          <cell r="H41">
            <v>49952.16</v>
          </cell>
          <cell r="I41">
            <v>0.3357</v>
          </cell>
          <cell r="J41">
            <v>45.71</v>
          </cell>
          <cell r="K41">
            <v>2153.57142857143</v>
          </cell>
          <cell r="L41">
            <v>5088</v>
          </cell>
          <cell r="M41">
            <v>157728</v>
          </cell>
          <cell r="N41">
            <v>52949.2896</v>
          </cell>
          <cell r="O41">
            <v>5376</v>
          </cell>
          <cell r="P41">
            <v>166656</v>
          </cell>
          <cell r="Q41">
            <v>55946.4192</v>
          </cell>
          <cell r="R41">
            <v>1</v>
          </cell>
          <cell r="S41">
            <v>157728</v>
          </cell>
        </row>
        <row r="42">
          <cell r="A42">
            <v>365</v>
          </cell>
          <cell r="B42" t="str">
            <v>光华村街药店</v>
          </cell>
          <cell r="C42">
            <v>181</v>
          </cell>
          <cell r="D42" t="str">
            <v>西北片区</v>
          </cell>
          <cell r="E42">
            <v>10000</v>
          </cell>
          <cell r="F42">
            <v>10000</v>
          </cell>
          <cell r="G42">
            <v>310000</v>
          </cell>
          <cell r="H42">
            <v>103881</v>
          </cell>
          <cell r="I42">
            <v>0.3351</v>
          </cell>
          <cell r="J42">
            <v>93</v>
          </cell>
          <cell r="K42">
            <v>3953.57142857143</v>
          </cell>
          <cell r="L42">
            <v>10400</v>
          </cell>
          <cell r="M42">
            <v>322400</v>
          </cell>
          <cell r="N42">
            <v>108036.24</v>
          </cell>
          <cell r="O42">
            <v>10800</v>
          </cell>
          <cell r="P42">
            <v>334800</v>
          </cell>
          <cell r="Q42">
            <v>112191.48</v>
          </cell>
          <cell r="R42">
            <v>1</v>
          </cell>
          <cell r="S42">
            <v>322400</v>
          </cell>
        </row>
        <row r="43">
          <cell r="A43">
            <v>105267</v>
          </cell>
          <cell r="B43" t="str">
            <v>四川太极金牛区蜀汉路药店</v>
          </cell>
        </row>
        <row r="43">
          <cell r="D43" t="str">
            <v>西北片区</v>
          </cell>
        </row>
        <row r="43">
          <cell r="F43">
            <v>4000</v>
          </cell>
          <cell r="G43">
            <v>124000</v>
          </cell>
          <cell r="H43">
            <v>37200</v>
          </cell>
          <cell r="I43">
            <v>0.3</v>
          </cell>
          <cell r="J43">
            <v>55</v>
          </cell>
          <cell r="K43">
            <v>12000</v>
          </cell>
          <cell r="L43">
            <v>4320</v>
          </cell>
          <cell r="M43">
            <v>133920</v>
          </cell>
          <cell r="N43">
            <v>40176</v>
          </cell>
          <cell r="O43">
            <v>4800</v>
          </cell>
          <cell r="P43">
            <v>148800</v>
          </cell>
          <cell r="Q43">
            <v>44640</v>
          </cell>
          <cell r="R43">
            <v>1</v>
          </cell>
          <cell r="S43">
            <v>133920</v>
          </cell>
        </row>
        <row r="44">
          <cell r="A44">
            <v>307</v>
          </cell>
          <cell r="B44" t="str">
            <v>旗舰店</v>
          </cell>
          <cell r="C44">
            <v>142</v>
          </cell>
          <cell r="D44" t="str">
            <v>旗舰片</v>
          </cell>
          <cell r="E44">
            <v>70000</v>
          </cell>
          <cell r="F44">
            <v>70000</v>
          </cell>
          <cell r="G44">
            <v>2170000</v>
          </cell>
          <cell r="H44">
            <v>634942</v>
          </cell>
          <cell r="I44">
            <v>0.2926</v>
          </cell>
          <cell r="J44">
            <v>152.71</v>
          </cell>
          <cell r="K44">
            <v>15238.9285714286</v>
          </cell>
          <cell r="L44">
            <v>72800</v>
          </cell>
          <cell r="M44">
            <v>2256800</v>
          </cell>
          <cell r="N44">
            <v>660339.68</v>
          </cell>
          <cell r="O44">
            <v>75600</v>
          </cell>
          <cell r="P44">
            <v>2343600</v>
          </cell>
          <cell r="Q44">
            <v>685737.36</v>
          </cell>
          <cell r="R44">
            <v>1</v>
          </cell>
          <cell r="S44">
            <v>2256800</v>
          </cell>
        </row>
        <row r="45">
          <cell r="A45">
            <v>707</v>
          </cell>
          <cell r="B45" t="str">
            <v>成华区万科路药店</v>
          </cell>
          <cell r="C45">
            <v>232</v>
          </cell>
          <cell r="D45" t="str">
            <v>东南片区</v>
          </cell>
          <cell r="E45">
            <v>10000</v>
          </cell>
          <cell r="F45">
            <v>10000</v>
          </cell>
          <cell r="G45">
            <v>310000</v>
          </cell>
          <cell r="H45">
            <v>100378</v>
          </cell>
          <cell r="I45">
            <v>0.3238</v>
          </cell>
          <cell r="J45">
            <v>71.3</v>
          </cell>
          <cell r="K45">
            <v>4661.78571428571</v>
          </cell>
          <cell r="L45">
            <v>10400</v>
          </cell>
          <cell r="M45">
            <v>322400</v>
          </cell>
          <cell r="N45">
            <v>104393.12</v>
          </cell>
          <cell r="O45">
            <v>10800</v>
          </cell>
          <cell r="P45">
            <v>334800</v>
          </cell>
          <cell r="Q45">
            <v>108408.24</v>
          </cell>
          <cell r="R45">
            <v>1</v>
          </cell>
          <cell r="S45">
            <v>322400</v>
          </cell>
        </row>
        <row r="46">
          <cell r="A46">
            <v>399</v>
          </cell>
          <cell r="B46" t="str">
            <v>高新天久北巷药店</v>
          </cell>
          <cell r="C46">
            <v>232</v>
          </cell>
          <cell r="D46" t="str">
            <v>东南片区</v>
          </cell>
          <cell r="E46">
            <v>7200</v>
          </cell>
          <cell r="F46">
            <v>7200</v>
          </cell>
          <cell r="G46">
            <v>223200</v>
          </cell>
          <cell r="H46">
            <v>62897.76</v>
          </cell>
          <cell r="I46">
            <v>0.2818</v>
          </cell>
          <cell r="J46">
            <v>78.66</v>
          </cell>
          <cell r="K46">
            <v>3202.5</v>
          </cell>
          <cell r="L46">
            <v>7488</v>
          </cell>
          <cell r="M46">
            <v>232128</v>
          </cell>
          <cell r="N46">
            <v>65413.6704</v>
          </cell>
          <cell r="O46">
            <v>7776</v>
          </cell>
          <cell r="P46">
            <v>241056</v>
          </cell>
          <cell r="Q46">
            <v>67929.5808</v>
          </cell>
          <cell r="R46">
            <v>1</v>
          </cell>
          <cell r="S46">
            <v>232128</v>
          </cell>
        </row>
        <row r="47">
          <cell r="A47">
            <v>712</v>
          </cell>
          <cell r="B47" t="str">
            <v>成华区华泰路药店</v>
          </cell>
          <cell r="C47">
            <v>232</v>
          </cell>
          <cell r="D47" t="str">
            <v>东南片区</v>
          </cell>
          <cell r="E47">
            <v>12500</v>
          </cell>
          <cell r="F47">
            <v>12500</v>
          </cell>
          <cell r="G47">
            <v>387500</v>
          </cell>
          <cell r="H47">
            <v>132176.25</v>
          </cell>
          <cell r="I47">
            <v>0.3411</v>
          </cell>
          <cell r="J47">
            <v>71.2</v>
          </cell>
          <cell r="K47">
            <v>5674.28571428571</v>
          </cell>
          <cell r="L47">
            <v>12875</v>
          </cell>
          <cell r="M47">
            <v>399125</v>
          </cell>
          <cell r="N47">
            <v>136141.5375</v>
          </cell>
          <cell r="O47">
            <v>13250</v>
          </cell>
          <cell r="P47">
            <v>410750</v>
          </cell>
          <cell r="Q47">
            <v>140106.825</v>
          </cell>
          <cell r="R47">
            <v>1</v>
          </cell>
          <cell r="S47">
            <v>399125</v>
          </cell>
        </row>
        <row r="48">
          <cell r="A48">
            <v>743</v>
          </cell>
          <cell r="B48" t="str">
            <v>成华区万宇路药店</v>
          </cell>
          <cell r="C48">
            <v>232</v>
          </cell>
          <cell r="D48" t="str">
            <v>东南片区</v>
          </cell>
          <cell r="E48">
            <v>4000</v>
          </cell>
          <cell r="F48">
            <v>4000</v>
          </cell>
          <cell r="G48">
            <v>124000</v>
          </cell>
          <cell r="H48">
            <v>41403.6</v>
          </cell>
          <cell r="I48">
            <v>0.3339</v>
          </cell>
          <cell r="J48">
            <v>49.38</v>
          </cell>
          <cell r="K48">
            <v>2855.35714285714</v>
          </cell>
          <cell r="L48">
            <v>4240</v>
          </cell>
          <cell r="M48">
            <v>131440</v>
          </cell>
          <cell r="N48">
            <v>43887.816</v>
          </cell>
          <cell r="O48">
            <v>4480</v>
          </cell>
          <cell r="P48">
            <v>138880</v>
          </cell>
          <cell r="Q48">
            <v>46372.032</v>
          </cell>
          <cell r="R48">
            <v>1</v>
          </cell>
          <cell r="S48">
            <v>131440</v>
          </cell>
        </row>
        <row r="49">
          <cell r="A49">
            <v>733</v>
          </cell>
          <cell r="B49" t="str">
            <v>双流区东升街道三强西路药店</v>
          </cell>
          <cell r="C49">
            <v>232</v>
          </cell>
          <cell r="D49" t="str">
            <v>东南片区</v>
          </cell>
          <cell r="E49">
            <v>3400</v>
          </cell>
          <cell r="F49">
            <v>3400</v>
          </cell>
          <cell r="G49">
            <v>105400</v>
          </cell>
          <cell r="H49">
            <v>31693.78</v>
          </cell>
          <cell r="I49">
            <v>0.3007</v>
          </cell>
          <cell r="J49">
            <v>59.31</v>
          </cell>
          <cell r="K49">
            <v>2055</v>
          </cell>
          <cell r="L49">
            <v>3604</v>
          </cell>
          <cell r="M49">
            <v>111724</v>
          </cell>
          <cell r="N49">
            <v>33595.4068</v>
          </cell>
          <cell r="O49">
            <v>3808</v>
          </cell>
          <cell r="P49">
            <v>118048</v>
          </cell>
          <cell r="Q49">
            <v>35497.0336</v>
          </cell>
          <cell r="R49">
            <v>1</v>
          </cell>
          <cell r="S49">
            <v>111724</v>
          </cell>
        </row>
        <row r="50">
          <cell r="A50">
            <v>740</v>
          </cell>
          <cell r="B50" t="str">
            <v>成华区华康路药店</v>
          </cell>
          <cell r="C50">
            <v>232</v>
          </cell>
          <cell r="D50" t="str">
            <v>东南片区</v>
          </cell>
          <cell r="E50">
            <v>3500</v>
          </cell>
          <cell r="F50">
            <v>3500</v>
          </cell>
          <cell r="G50">
            <v>108500</v>
          </cell>
          <cell r="H50">
            <v>34600.65</v>
          </cell>
          <cell r="I50">
            <v>0.3189</v>
          </cell>
          <cell r="J50">
            <v>56.32</v>
          </cell>
          <cell r="K50">
            <v>2014.28571428571</v>
          </cell>
          <cell r="L50">
            <v>3710</v>
          </cell>
          <cell r="M50">
            <v>115010</v>
          </cell>
          <cell r="N50">
            <v>36676.689</v>
          </cell>
          <cell r="O50">
            <v>3920</v>
          </cell>
          <cell r="P50">
            <v>121520</v>
          </cell>
          <cell r="Q50">
            <v>38752.728</v>
          </cell>
          <cell r="R50">
            <v>1</v>
          </cell>
          <cell r="S50">
            <v>115010</v>
          </cell>
        </row>
        <row r="51">
          <cell r="A51">
            <v>737</v>
          </cell>
          <cell r="B51" t="str">
            <v>高新区大源北街药店</v>
          </cell>
          <cell r="C51">
            <v>232</v>
          </cell>
          <cell r="D51" t="str">
            <v>东南片区</v>
          </cell>
          <cell r="E51">
            <v>5300</v>
          </cell>
          <cell r="F51">
            <v>5500</v>
          </cell>
          <cell r="G51">
            <v>170500</v>
          </cell>
          <cell r="H51">
            <v>60595.7</v>
          </cell>
          <cell r="I51">
            <v>0.3554</v>
          </cell>
          <cell r="J51">
            <v>52</v>
          </cell>
          <cell r="K51">
            <v>3369.64285714286</v>
          </cell>
          <cell r="L51">
            <v>5720</v>
          </cell>
          <cell r="M51">
            <v>177320</v>
          </cell>
          <cell r="N51">
            <v>63019.528</v>
          </cell>
          <cell r="O51">
            <v>5940</v>
          </cell>
          <cell r="P51">
            <v>184140</v>
          </cell>
          <cell r="Q51">
            <v>65443.356</v>
          </cell>
          <cell r="R51">
            <v>1</v>
          </cell>
          <cell r="S51">
            <v>177320</v>
          </cell>
        </row>
        <row r="52">
          <cell r="A52">
            <v>753</v>
          </cell>
          <cell r="B52" t="str">
            <v>锦江区合欢树街药店</v>
          </cell>
          <cell r="C52">
            <v>232</v>
          </cell>
          <cell r="D52" t="str">
            <v>东南片区</v>
          </cell>
          <cell r="E52">
            <v>2800</v>
          </cell>
          <cell r="F52">
            <v>2800</v>
          </cell>
          <cell r="G52">
            <v>86800</v>
          </cell>
          <cell r="H52">
            <v>21925.68</v>
          </cell>
          <cell r="I52">
            <v>0.2526</v>
          </cell>
          <cell r="J52">
            <v>63.62</v>
          </cell>
          <cell r="K52">
            <v>1498.92857142857</v>
          </cell>
          <cell r="L52">
            <v>2968</v>
          </cell>
          <cell r="M52">
            <v>92008</v>
          </cell>
          <cell r="N52">
            <v>23241.2208</v>
          </cell>
          <cell r="O52">
            <v>3136</v>
          </cell>
          <cell r="P52">
            <v>97216</v>
          </cell>
          <cell r="Q52">
            <v>24556.7616</v>
          </cell>
          <cell r="R52">
            <v>1</v>
          </cell>
          <cell r="S52">
            <v>92008</v>
          </cell>
        </row>
        <row r="53">
          <cell r="A53">
            <v>103639</v>
          </cell>
          <cell r="B53" t="str">
            <v>金马河</v>
          </cell>
          <cell r="C53">
            <v>232</v>
          </cell>
          <cell r="D53" t="str">
            <v>东南片区</v>
          </cell>
          <cell r="E53">
            <v>4000</v>
          </cell>
          <cell r="F53">
            <v>4800</v>
          </cell>
          <cell r="G53">
            <v>148800</v>
          </cell>
          <cell r="H53">
            <v>46470.24</v>
          </cell>
          <cell r="I53">
            <v>0.3123</v>
          </cell>
          <cell r="J53">
            <v>48.86</v>
          </cell>
          <cell r="K53">
            <v>2090.35714285714</v>
          </cell>
          <cell r="L53">
            <v>5088</v>
          </cell>
          <cell r="M53">
            <v>157728</v>
          </cell>
          <cell r="N53">
            <v>49258.4544</v>
          </cell>
          <cell r="O53">
            <v>5376</v>
          </cell>
          <cell r="P53">
            <v>166656</v>
          </cell>
          <cell r="Q53">
            <v>52046.6688</v>
          </cell>
          <cell r="R53">
            <v>1</v>
          </cell>
          <cell r="S53">
            <v>157728</v>
          </cell>
        </row>
        <row r="54">
          <cell r="A54">
            <v>377</v>
          </cell>
          <cell r="B54" t="str">
            <v>新园大道药店</v>
          </cell>
          <cell r="C54">
            <v>232</v>
          </cell>
          <cell r="D54" t="str">
            <v>东南片区</v>
          </cell>
          <cell r="E54">
            <v>7500</v>
          </cell>
          <cell r="F54">
            <v>7500</v>
          </cell>
          <cell r="G54">
            <v>232500</v>
          </cell>
          <cell r="H54">
            <v>80910</v>
          </cell>
          <cell r="I54">
            <v>0.348</v>
          </cell>
          <cell r="J54">
            <v>53.36</v>
          </cell>
          <cell r="K54">
            <v>4283.57142857143</v>
          </cell>
          <cell r="L54">
            <v>7800</v>
          </cell>
          <cell r="M54">
            <v>241800</v>
          </cell>
          <cell r="N54">
            <v>84146.4</v>
          </cell>
          <cell r="O54">
            <v>8100</v>
          </cell>
          <cell r="P54">
            <v>251100</v>
          </cell>
          <cell r="Q54">
            <v>87382.8</v>
          </cell>
          <cell r="R54">
            <v>1</v>
          </cell>
          <cell r="S54">
            <v>241800</v>
          </cell>
        </row>
        <row r="55">
          <cell r="A55">
            <v>545</v>
          </cell>
          <cell r="B55" t="str">
            <v>龙潭西路店</v>
          </cell>
          <cell r="C55">
            <v>232</v>
          </cell>
          <cell r="D55" t="str">
            <v>东南片区</v>
          </cell>
          <cell r="E55">
            <v>3300</v>
          </cell>
          <cell r="F55">
            <v>3000</v>
          </cell>
          <cell r="G55">
            <v>93000</v>
          </cell>
          <cell r="H55">
            <v>28151.1</v>
          </cell>
          <cell r="I55">
            <v>0.3027</v>
          </cell>
          <cell r="J55">
            <v>53.21</v>
          </cell>
          <cell r="K55">
            <v>1801.07142857143</v>
          </cell>
          <cell r="L55">
            <v>3180</v>
          </cell>
          <cell r="M55">
            <v>98580</v>
          </cell>
          <cell r="N55">
            <v>29840.166</v>
          </cell>
          <cell r="O55">
            <v>3360</v>
          </cell>
          <cell r="P55">
            <v>104160</v>
          </cell>
          <cell r="Q55">
            <v>31529.232</v>
          </cell>
          <cell r="R55">
            <v>1</v>
          </cell>
          <cell r="S55">
            <v>98580</v>
          </cell>
        </row>
        <row r="56">
          <cell r="A56">
            <v>724</v>
          </cell>
          <cell r="B56" t="str">
            <v>锦江区观音桥街药店</v>
          </cell>
          <cell r="C56">
            <v>232</v>
          </cell>
          <cell r="D56" t="str">
            <v>东南片区</v>
          </cell>
          <cell r="E56">
            <v>8700</v>
          </cell>
          <cell r="F56">
            <v>9000</v>
          </cell>
          <cell r="G56">
            <v>279000</v>
          </cell>
          <cell r="H56">
            <v>88498.8</v>
          </cell>
          <cell r="I56">
            <v>0.3172</v>
          </cell>
          <cell r="J56">
            <v>55.26</v>
          </cell>
          <cell r="K56">
            <v>4581.42857142857</v>
          </cell>
          <cell r="L56">
            <v>9360</v>
          </cell>
          <cell r="M56">
            <v>290160</v>
          </cell>
          <cell r="N56">
            <v>92038.752</v>
          </cell>
          <cell r="O56">
            <v>9720</v>
          </cell>
          <cell r="P56">
            <v>301320</v>
          </cell>
          <cell r="Q56">
            <v>95578.704</v>
          </cell>
          <cell r="R56">
            <v>1</v>
          </cell>
          <cell r="S56">
            <v>290160</v>
          </cell>
        </row>
        <row r="57">
          <cell r="A57">
            <v>546</v>
          </cell>
          <cell r="B57" t="str">
            <v>锦江区榕声路店</v>
          </cell>
          <cell r="C57">
            <v>232</v>
          </cell>
          <cell r="D57" t="str">
            <v>东南片区</v>
          </cell>
          <cell r="E57">
            <v>9550</v>
          </cell>
          <cell r="F57">
            <v>9550</v>
          </cell>
          <cell r="G57">
            <v>296050</v>
          </cell>
          <cell r="H57">
            <v>107466.15</v>
          </cell>
          <cell r="I57">
            <v>0.363</v>
          </cell>
          <cell r="J57">
            <v>63.98</v>
          </cell>
          <cell r="K57">
            <v>4636.07142857143</v>
          </cell>
          <cell r="L57">
            <v>9932</v>
          </cell>
          <cell r="M57">
            <v>307892</v>
          </cell>
          <cell r="N57">
            <v>111764.796</v>
          </cell>
          <cell r="O57">
            <v>10314</v>
          </cell>
          <cell r="P57">
            <v>319734</v>
          </cell>
          <cell r="Q57">
            <v>116063.442</v>
          </cell>
          <cell r="R57">
            <v>1</v>
          </cell>
          <cell r="S57">
            <v>307892</v>
          </cell>
        </row>
        <row r="58">
          <cell r="A58">
            <v>598</v>
          </cell>
          <cell r="B58" t="str">
            <v>锦江区水杉街药店</v>
          </cell>
          <cell r="C58">
            <v>232</v>
          </cell>
          <cell r="D58" t="str">
            <v>东南片区</v>
          </cell>
          <cell r="E58">
            <v>7000</v>
          </cell>
          <cell r="F58">
            <v>7000</v>
          </cell>
          <cell r="G58">
            <v>217000</v>
          </cell>
          <cell r="H58">
            <v>76145.3</v>
          </cell>
          <cell r="I58">
            <v>0.3509</v>
          </cell>
          <cell r="J58">
            <v>58.15</v>
          </cell>
          <cell r="K58">
            <v>3206.78571428571</v>
          </cell>
          <cell r="L58">
            <v>7280</v>
          </cell>
          <cell r="M58">
            <v>225680</v>
          </cell>
          <cell r="N58">
            <v>79191.112</v>
          </cell>
          <cell r="O58">
            <v>7560</v>
          </cell>
          <cell r="P58">
            <v>234360</v>
          </cell>
          <cell r="Q58">
            <v>82236.924</v>
          </cell>
          <cell r="R58">
            <v>1</v>
          </cell>
          <cell r="S58">
            <v>225680</v>
          </cell>
        </row>
        <row r="59">
          <cell r="A59">
            <v>105396</v>
          </cell>
          <cell r="B59" t="str">
            <v>武侯区航中路店</v>
          </cell>
          <cell r="C59">
            <v>232</v>
          </cell>
          <cell r="D59" t="str">
            <v>东南片区</v>
          </cell>
          <cell r="E59">
            <v>0</v>
          </cell>
          <cell r="F59">
            <v>2000</v>
          </cell>
          <cell r="G59">
            <v>62000</v>
          </cell>
          <cell r="H59">
            <v>18600</v>
          </cell>
          <cell r="I59">
            <v>0.3</v>
          </cell>
          <cell r="J59">
            <v>55</v>
          </cell>
          <cell r="K59">
            <v>10000</v>
          </cell>
          <cell r="L59">
            <v>2200</v>
          </cell>
          <cell r="M59">
            <v>68200</v>
          </cell>
          <cell r="N59">
            <v>20460</v>
          </cell>
          <cell r="O59">
            <v>2400</v>
          </cell>
          <cell r="P59">
            <v>74400</v>
          </cell>
          <cell r="Q59">
            <v>22320</v>
          </cell>
          <cell r="R59">
            <v>1</v>
          </cell>
          <cell r="S59">
            <v>68200</v>
          </cell>
        </row>
        <row r="60">
          <cell r="A60">
            <v>102935</v>
          </cell>
          <cell r="B60" t="str">
            <v>青羊区童子街</v>
          </cell>
          <cell r="C60">
            <v>232</v>
          </cell>
          <cell r="D60" t="str">
            <v>城中片区</v>
          </cell>
          <cell r="E60">
            <v>4000</v>
          </cell>
          <cell r="F60">
            <v>4200</v>
          </cell>
          <cell r="G60">
            <v>130200</v>
          </cell>
          <cell r="H60">
            <v>39372.48</v>
          </cell>
          <cell r="I60">
            <v>0.3024</v>
          </cell>
          <cell r="J60">
            <v>54.8</v>
          </cell>
          <cell r="K60">
            <v>2485.71428571429</v>
          </cell>
          <cell r="L60">
            <v>4452</v>
          </cell>
          <cell r="M60">
            <v>138012</v>
          </cell>
          <cell r="N60">
            <v>41734.8288</v>
          </cell>
          <cell r="O60">
            <v>4704</v>
          </cell>
          <cell r="P60">
            <v>145824</v>
          </cell>
          <cell r="Q60">
            <v>44097.1776</v>
          </cell>
          <cell r="R60">
            <v>1</v>
          </cell>
          <cell r="S60">
            <v>138012</v>
          </cell>
        </row>
        <row r="61">
          <cell r="A61">
            <v>102478</v>
          </cell>
          <cell r="B61" t="str">
            <v>锦江区静明路药店</v>
          </cell>
          <cell r="C61">
            <v>23</v>
          </cell>
          <cell r="D61" t="str">
            <v>城中片区</v>
          </cell>
          <cell r="E61">
            <v>2500</v>
          </cell>
          <cell r="F61">
            <v>2500</v>
          </cell>
          <cell r="G61">
            <v>77500</v>
          </cell>
          <cell r="H61">
            <v>19816.75</v>
          </cell>
          <cell r="I61">
            <v>0.2557</v>
          </cell>
          <cell r="J61">
            <v>58.62</v>
          </cell>
          <cell r="K61">
            <v>1278.21428571429</v>
          </cell>
          <cell r="L61">
            <v>2650</v>
          </cell>
          <cell r="M61">
            <v>82150</v>
          </cell>
          <cell r="N61">
            <v>21005.755</v>
          </cell>
          <cell r="O61">
            <v>2800</v>
          </cell>
          <cell r="P61">
            <v>86800</v>
          </cell>
          <cell r="Q61">
            <v>22194.76</v>
          </cell>
          <cell r="R61">
            <v>1</v>
          </cell>
          <cell r="S61">
            <v>82150</v>
          </cell>
        </row>
        <row r="62">
          <cell r="A62">
            <v>718</v>
          </cell>
          <cell r="B62" t="str">
            <v>龙泉驿区龙泉街道驿生路药店</v>
          </cell>
          <cell r="C62">
            <v>23</v>
          </cell>
          <cell r="D62" t="str">
            <v>城中片区</v>
          </cell>
          <cell r="E62">
            <v>3000</v>
          </cell>
          <cell r="F62">
            <v>3000</v>
          </cell>
          <cell r="G62">
            <v>93000</v>
          </cell>
          <cell r="H62">
            <v>26458.5</v>
          </cell>
          <cell r="I62">
            <v>0.2845</v>
          </cell>
          <cell r="J62">
            <v>70.83</v>
          </cell>
          <cell r="K62">
            <v>1322.14285714286</v>
          </cell>
          <cell r="L62">
            <v>3180</v>
          </cell>
          <cell r="M62">
            <v>98580</v>
          </cell>
          <cell r="N62">
            <v>28046.01</v>
          </cell>
          <cell r="O62">
            <v>3360</v>
          </cell>
          <cell r="P62">
            <v>104160</v>
          </cell>
          <cell r="Q62">
            <v>29633.52</v>
          </cell>
          <cell r="R62">
            <v>1</v>
          </cell>
          <cell r="S62">
            <v>98580</v>
          </cell>
        </row>
        <row r="63">
          <cell r="A63">
            <v>391</v>
          </cell>
          <cell r="B63" t="str">
            <v>金丝街药店</v>
          </cell>
          <cell r="C63">
            <v>23</v>
          </cell>
          <cell r="D63" t="str">
            <v>城中片区</v>
          </cell>
          <cell r="E63">
            <v>6667.8596</v>
          </cell>
          <cell r="F63">
            <v>7500</v>
          </cell>
          <cell r="G63">
            <v>232500</v>
          </cell>
          <cell r="H63">
            <v>73958.25</v>
          </cell>
          <cell r="I63">
            <v>0.3181</v>
          </cell>
          <cell r="J63">
            <v>84.02</v>
          </cell>
          <cell r="K63">
            <v>3133.63636363636</v>
          </cell>
          <cell r="L63">
            <v>7800</v>
          </cell>
          <cell r="M63">
            <v>241800</v>
          </cell>
          <cell r="N63">
            <v>76916.58</v>
          </cell>
          <cell r="O63">
            <v>8100</v>
          </cell>
          <cell r="P63">
            <v>251100</v>
          </cell>
          <cell r="Q63">
            <v>79874.91</v>
          </cell>
          <cell r="R63">
            <v>1</v>
          </cell>
          <cell r="S63">
            <v>241800</v>
          </cell>
        </row>
        <row r="64">
          <cell r="A64">
            <v>355</v>
          </cell>
          <cell r="B64" t="str">
            <v>双林路药店</v>
          </cell>
          <cell r="C64">
            <v>23</v>
          </cell>
          <cell r="D64" t="str">
            <v>城中片区</v>
          </cell>
          <cell r="E64">
            <v>7773.23505</v>
          </cell>
          <cell r="F64">
            <v>7773.23505</v>
          </cell>
          <cell r="G64">
            <v>240970.28655</v>
          </cell>
          <cell r="H64">
            <v>78315.34312875</v>
          </cell>
          <cell r="I64">
            <v>0.325</v>
          </cell>
          <cell r="J64">
            <v>72.87</v>
          </cell>
          <cell r="K64">
            <v>3356.78571428571</v>
          </cell>
          <cell r="L64">
            <v>8084.164452</v>
          </cell>
          <cell r="M64">
            <v>250609.098012</v>
          </cell>
          <cell r="N64">
            <v>81447.9568539</v>
          </cell>
          <cell r="O64">
            <v>8395.093854</v>
          </cell>
          <cell r="P64">
            <v>260247.909474</v>
          </cell>
          <cell r="Q64">
            <v>84580.57057905</v>
          </cell>
          <cell r="R64">
            <v>1</v>
          </cell>
          <cell r="S64">
            <v>250609.1</v>
          </cell>
        </row>
        <row r="65">
          <cell r="A65">
            <v>578</v>
          </cell>
          <cell r="B65" t="str">
            <v>成华区华油路药店</v>
          </cell>
          <cell r="C65">
            <v>23</v>
          </cell>
          <cell r="D65" t="str">
            <v>城中片区</v>
          </cell>
          <cell r="E65">
            <v>7500</v>
          </cell>
          <cell r="F65">
            <v>7500</v>
          </cell>
          <cell r="G65">
            <v>232500</v>
          </cell>
          <cell r="H65">
            <v>80049.75</v>
          </cell>
          <cell r="I65">
            <v>0.3443</v>
          </cell>
          <cell r="J65">
            <v>58.34</v>
          </cell>
          <cell r="K65">
            <v>4143.21428571429</v>
          </cell>
          <cell r="L65">
            <v>7800</v>
          </cell>
          <cell r="M65">
            <v>241800</v>
          </cell>
          <cell r="N65">
            <v>83251.74</v>
          </cell>
          <cell r="O65">
            <v>8100</v>
          </cell>
          <cell r="P65">
            <v>251100</v>
          </cell>
          <cell r="Q65">
            <v>86453.73</v>
          </cell>
          <cell r="R65">
            <v>1</v>
          </cell>
          <cell r="S65">
            <v>241800</v>
          </cell>
        </row>
        <row r="66">
          <cell r="A66">
            <v>572</v>
          </cell>
          <cell r="B66" t="str">
            <v>郫县郫筒镇东大街药店</v>
          </cell>
          <cell r="C66">
            <v>23</v>
          </cell>
          <cell r="D66" t="str">
            <v>城中片区</v>
          </cell>
          <cell r="E66">
            <v>6000</v>
          </cell>
          <cell r="F66">
            <v>6000</v>
          </cell>
          <cell r="G66">
            <v>186000</v>
          </cell>
          <cell r="H66">
            <v>57120.6</v>
          </cell>
          <cell r="I66">
            <v>0.3071</v>
          </cell>
          <cell r="J66">
            <v>72.87</v>
          </cell>
          <cell r="K66">
            <v>2433.21428571429</v>
          </cell>
          <cell r="L66">
            <v>6240</v>
          </cell>
          <cell r="M66">
            <v>193440</v>
          </cell>
          <cell r="N66">
            <v>59405.424</v>
          </cell>
          <cell r="O66">
            <v>6480</v>
          </cell>
          <cell r="P66">
            <v>200880</v>
          </cell>
          <cell r="Q66">
            <v>61690.248</v>
          </cell>
          <cell r="R66">
            <v>1</v>
          </cell>
          <cell r="S66">
            <v>193440</v>
          </cell>
        </row>
        <row r="67">
          <cell r="A67">
            <v>349</v>
          </cell>
          <cell r="B67" t="str">
            <v>人民中路店</v>
          </cell>
          <cell r="C67">
            <v>23</v>
          </cell>
          <cell r="D67" t="str">
            <v>城中片区</v>
          </cell>
          <cell r="E67">
            <v>6200</v>
          </cell>
          <cell r="F67">
            <v>6200</v>
          </cell>
          <cell r="G67">
            <v>192200</v>
          </cell>
          <cell r="H67">
            <v>67558.3</v>
          </cell>
          <cell r="I67">
            <v>0.3515</v>
          </cell>
          <cell r="J67">
            <v>71.85</v>
          </cell>
          <cell r="K67">
            <v>3072.85714285714</v>
          </cell>
          <cell r="L67">
            <v>6448</v>
          </cell>
          <cell r="M67">
            <v>199888</v>
          </cell>
          <cell r="N67">
            <v>70260.632</v>
          </cell>
          <cell r="O67">
            <v>6696</v>
          </cell>
          <cell r="P67">
            <v>207576</v>
          </cell>
          <cell r="Q67">
            <v>72962.964</v>
          </cell>
          <cell r="R67">
            <v>1</v>
          </cell>
          <cell r="S67">
            <v>199888</v>
          </cell>
        </row>
        <row r="68">
          <cell r="A68">
            <v>723</v>
          </cell>
          <cell r="B68" t="str">
            <v>锦江区柳翠路药店</v>
          </cell>
          <cell r="C68">
            <v>23</v>
          </cell>
          <cell r="D68" t="str">
            <v>城中片区</v>
          </cell>
          <cell r="E68">
            <v>3600</v>
          </cell>
          <cell r="F68">
            <v>3600</v>
          </cell>
          <cell r="G68">
            <v>111600</v>
          </cell>
          <cell r="H68">
            <v>34551.36</v>
          </cell>
          <cell r="I68">
            <v>0.3096</v>
          </cell>
          <cell r="J68">
            <v>48.92</v>
          </cell>
          <cell r="K68">
            <v>2271.42857142857</v>
          </cell>
          <cell r="L68">
            <v>3816</v>
          </cell>
          <cell r="M68">
            <v>118296</v>
          </cell>
          <cell r="N68">
            <v>36624.4416</v>
          </cell>
          <cell r="O68">
            <v>4032</v>
          </cell>
          <cell r="P68">
            <v>124992</v>
          </cell>
          <cell r="Q68">
            <v>38697.5232</v>
          </cell>
          <cell r="R68">
            <v>1</v>
          </cell>
          <cell r="S68">
            <v>118296</v>
          </cell>
        </row>
        <row r="69">
          <cell r="A69">
            <v>373</v>
          </cell>
          <cell r="B69" t="str">
            <v>通盈街药店</v>
          </cell>
          <cell r="C69">
            <v>23</v>
          </cell>
          <cell r="D69" t="str">
            <v>城中片区</v>
          </cell>
          <cell r="E69">
            <v>9000</v>
          </cell>
          <cell r="F69">
            <v>9000</v>
          </cell>
          <cell r="G69">
            <v>279000</v>
          </cell>
          <cell r="H69">
            <v>91037.7</v>
          </cell>
          <cell r="I69">
            <v>0.3263</v>
          </cell>
          <cell r="J69">
            <v>65.12</v>
          </cell>
          <cell r="K69">
            <v>4272.85714285714</v>
          </cell>
          <cell r="L69">
            <v>9360</v>
          </cell>
          <cell r="M69">
            <v>290160</v>
          </cell>
          <cell r="N69">
            <v>94679.208</v>
          </cell>
          <cell r="O69">
            <v>9720</v>
          </cell>
          <cell r="P69">
            <v>301320</v>
          </cell>
          <cell r="Q69">
            <v>98320.716</v>
          </cell>
          <cell r="R69">
            <v>1</v>
          </cell>
          <cell r="S69">
            <v>290160</v>
          </cell>
        </row>
        <row r="70">
          <cell r="A70">
            <v>515</v>
          </cell>
          <cell r="B70" t="str">
            <v>成华区崔家店路药店</v>
          </cell>
          <cell r="C70">
            <v>23</v>
          </cell>
          <cell r="D70" t="str">
            <v>城中片区</v>
          </cell>
          <cell r="E70">
            <v>6800</v>
          </cell>
          <cell r="F70">
            <v>6800</v>
          </cell>
          <cell r="G70">
            <v>210800</v>
          </cell>
          <cell r="H70">
            <v>68657.56</v>
          </cell>
          <cell r="I70">
            <v>0.3257</v>
          </cell>
          <cell r="J70">
            <v>64.4</v>
          </cell>
          <cell r="K70">
            <v>3297.85714285714</v>
          </cell>
          <cell r="L70">
            <v>7072</v>
          </cell>
          <cell r="M70">
            <v>219232</v>
          </cell>
          <cell r="N70">
            <v>71403.8624</v>
          </cell>
          <cell r="O70">
            <v>7344</v>
          </cell>
          <cell r="P70">
            <v>227664</v>
          </cell>
          <cell r="Q70">
            <v>74150.1648</v>
          </cell>
          <cell r="R70">
            <v>1</v>
          </cell>
          <cell r="S70">
            <v>219232</v>
          </cell>
        </row>
        <row r="71">
          <cell r="A71">
            <v>742</v>
          </cell>
          <cell r="B71" t="str">
            <v>锦江区庆云南街药店</v>
          </cell>
          <cell r="C71">
            <v>23</v>
          </cell>
          <cell r="D71" t="str">
            <v>城中片区</v>
          </cell>
          <cell r="E71">
            <v>9000</v>
          </cell>
          <cell r="F71">
            <v>8600</v>
          </cell>
          <cell r="G71">
            <v>266600</v>
          </cell>
          <cell r="H71">
            <v>69902.52</v>
          </cell>
          <cell r="I71">
            <v>0.2622</v>
          </cell>
          <cell r="J71">
            <v>105.57</v>
          </cell>
          <cell r="K71">
            <v>2446.07142857143</v>
          </cell>
          <cell r="L71">
            <v>8944</v>
          </cell>
          <cell r="M71">
            <v>277264</v>
          </cell>
          <cell r="N71">
            <v>72698.6208</v>
          </cell>
          <cell r="O71">
            <v>9288</v>
          </cell>
          <cell r="P71">
            <v>287928</v>
          </cell>
          <cell r="Q71">
            <v>75494.7216</v>
          </cell>
          <cell r="R71">
            <v>1</v>
          </cell>
          <cell r="S71">
            <v>277264</v>
          </cell>
        </row>
        <row r="72">
          <cell r="A72">
            <v>308</v>
          </cell>
          <cell r="B72" t="str">
            <v>红星店</v>
          </cell>
          <cell r="C72">
            <v>23</v>
          </cell>
          <cell r="D72" t="str">
            <v>城中片区</v>
          </cell>
          <cell r="E72">
            <v>7500</v>
          </cell>
          <cell r="F72">
            <v>7500</v>
          </cell>
          <cell r="G72">
            <v>232500</v>
          </cell>
          <cell r="H72">
            <v>81026.25</v>
          </cell>
          <cell r="I72">
            <v>0.3485</v>
          </cell>
          <cell r="J72">
            <v>83.93</v>
          </cell>
          <cell r="K72">
            <v>3204.64285714286</v>
          </cell>
          <cell r="L72">
            <v>7800</v>
          </cell>
          <cell r="M72">
            <v>241800</v>
          </cell>
          <cell r="N72">
            <v>84267.3</v>
          </cell>
          <cell r="O72">
            <v>8100</v>
          </cell>
          <cell r="P72">
            <v>251100</v>
          </cell>
          <cell r="Q72">
            <v>87508.35</v>
          </cell>
          <cell r="R72">
            <v>1</v>
          </cell>
          <cell r="S72">
            <v>241800</v>
          </cell>
        </row>
        <row r="73">
          <cell r="A73">
            <v>337</v>
          </cell>
          <cell r="B73" t="str">
            <v>四川太极浆洗街药店</v>
          </cell>
        </row>
        <row r="73">
          <cell r="D73" t="str">
            <v>城中片区</v>
          </cell>
          <cell r="E73">
            <v>30000</v>
          </cell>
          <cell r="F73">
            <v>30000</v>
          </cell>
          <cell r="G73">
            <v>27000</v>
          </cell>
          <cell r="H73">
            <v>27000</v>
          </cell>
          <cell r="I73">
            <v>0.235</v>
          </cell>
          <cell r="J73">
            <v>119</v>
          </cell>
          <cell r="K73">
            <v>6820</v>
          </cell>
          <cell r="L73">
            <v>28620</v>
          </cell>
          <cell r="M73">
            <v>887220</v>
          </cell>
          <cell r="N73">
            <v>208496.7</v>
          </cell>
          <cell r="O73">
            <v>32400</v>
          </cell>
          <cell r="P73">
            <v>1004400</v>
          </cell>
          <cell r="Q73">
            <v>236034</v>
          </cell>
          <cell r="R73">
            <v>1</v>
          </cell>
          <cell r="S73">
            <v>887220</v>
          </cell>
        </row>
        <row r="74">
          <cell r="A74">
            <v>341</v>
          </cell>
          <cell r="B74" t="str">
            <v>邛崃中心药店</v>
          </cell>
          <cell r="C74">
            <v>235</v>
          </cell>
          <cell r="D74" t="str">
            <v>城郊一片区</v>
          </cell>
          <cell r="E74">
            <v>19500</v>
          </cell>
          <cell r="F74">
            <v>19500</v>
          </cell>
          <cell r="G74">
            <v>604500</v>
          </cell>
          <cell r="H74">
            <v>181894.05</v>
          </cell>
          <cell r="I74">
            <v>0.3009</v>
          </cell>
          <cell r="J74">
            <v>92.95</v>
          </cell>
          <cell r="K74">
            <v>6746.78571428571</v>
          </cell>
          <cell r="L74">
            <v>20085</v>
          </cell>
          <cell r="M74">
            <v>622635</v>
          </cell>
          <cell r="N74">
            <v>187350.8715</v>
          </cell>
          <cell r="O74">
            <v>20670</v>
          </cell>
          <cell r="P74">
            <v>640770</v>
          </cell>
          <cell r="Q74">
            <v>192807.693</v>
          </cell>
          <cell r="R74">
            <v>1</v>
          </cell>
          <cell r="S74">
            <v>622635</v>
          </cell>
        </row>
        <row r="75">
          <cell r="A75">
            <v>748</v>
          </cell>
          <cell r="B75" t="str">
            <v>大邑县晋原镇东街药店</v>
          </cell>
          <cell r="C75">
            <v>235</v>
          </cell>
          <cell r="D75" t="str">
            <v>城郊一片区</v>
          </cell>
          <cell r="E75">
            <v>3649.444</v>
          </cell>
          <cell r="F75">
            <v>4200</v>
          </cell>
          <cell r="G75">
            <v>130200</v>
          </cell>
          <cell r="H75">
            <v>40127.64</v>
          </cell>
          <cell r="I75">
            <v>0.3082</v>
          </cell>
          <cell r="J75">
            <v>65.38</v>
          </cell>
          <cell r="K75">
            <v>2089.28571428571</v>
          </cell>
          <cell r="L75">
            <v>4452</v>
          </cell>
          <cell r="M75">
            <v>138012</v>
          </cell>
          <cell r="N75">
            <v>42535.2984</v>
          </cell>
          <cell r="O75">
            <v>4704</v>
          </cell>
          <cell r="P75">
            <v>145824</v>
          </cell>
          <cell r="Q75">
            <v>44942.9568</v>
          </cell>
          <cell r="R75">
            <v>1</v>
          </cell>
          <cell r="S75">
            <v>138012</v>
          </cell>
        </row>
        <row r="76">
          <cell r="A76">
            <v>549</v>
          </cell>
          <cell r="B76" t="str">
            <v>大邑县晋源镇东壕沟段药店</v>
          </cell>
          <cell r="C76">
            <v>235</v>
          </cell>
          <cell r="D76" t="str">
            <v>城郊一片区</v>
          </cell>
          <cell r="E76">
            <v>3700</v>
          </cell>
          <cell r="F76">
            <v>4000</v>
          </cell>
          <cell r="G76">
            <v>124000</v>
          </cell>
          <cell r="H76">
            <v>34521.6</v>
          </cell>
          <cell r="I76">
            <v>0.2784</v>
          </cell>
          <cell r="J76">
            <v>67.6</v>
          </cell>
          <cell r="K76">
            <v>1925.35714285714</v>
          </cell>
          <cell r="L76">
            <v>4240</v>
          </cell>
          <cell r="M76">
            <v>131440</v>
          </cell>
          <cell r="N76">
            <v>36592.896</v>
          </cell>
          <cell r="O76">
            <v>4480</v>
          </cell>
          <cell r="P76">
            <v>138880</v>
          </cell>
          <cell r="Q76">
            <v>38664.192</v>
          </cell>
          <cell r="R76">
            <v>1</v>
          </cell>
          <cell r="S76">
            <v>131440</v>
          </cell>
        </row>
        <row r="77">
          <cell r="A77">
            <v>102567</v>
          </cell>
          <cell r="B77" t="str">
            <v>新津武阳西路</v>
          </cell>
          <cell r="C77">
            <v>235</v>
          </cell>
          <cell r="D77" t="str">
            <v>城郊一片区</v>
          </cell>
          <cell r="E77">
            <v>2650</v>
          </cell>
          <cell r="F77">
            <v>2800</v>
          </cell>
          <cell r="G77">
            <v>86800</v>
          </cell>
          <cell r="H77">
            <v>24755.36</v>
          </cell>
          <cell r="I77">
            <v>0.2852</v>
          </cell>
          <cell r="J77">
            <v>64.2</v>
          </cell>
          <cell r="K77">
            <v>1415.35714285714</v>
          </cell>
          <cell r="L77">
            <v>2968</v>
          </cell>
          <cell r="M77">
            <v>92008</v>
          </cell>
          <cell r="N77">
            <v>26240.6816</v>
          </cell>
          <cell r="O77">
            <v>3136</v>
          </cell>
          <cell r="P77">
            <v>97216</v>
          </cell>
          <cell r="Q77">
            <v>27726.0032</v>
          </cell>
          <cell r="R77">
            <v>1</v>
          </cell>
          <cell r="S77">
            <v>92008</v>
          </cell>
        </row>
        <row r="78">
          <cell r="A78">
            <v>720</v>
          </cell>
          <cell r="B78" t="str">
            <v>大邑县新场镇文昌街药店</v>
          </cell>
          <cell r="C78">
            <v>235</v>
          </cell>
          <cell r="D78" t="str">
            <v>城郊一片区</v>
          </cell>
          <cell r="E78">
            <v>3300</v>
          </cell>
          <cell r="F78">
            <v>3300</v>
          </cell>
          <cell r="G78">
            <v>102300</v>
          </cell>
          <cell r="H78">
            <v>31968.75</v>
          </cell>
          <cell r="I78">
            <v>0.3125</v>
          </cell>
          <cell r="J78">
            <v>62.45</v>
          </cell>
          <cell r="K78">
            <v>1647.85714285714</v>
          </cell>
          <cell r="L78">
            <v>3498</v>
          </cell>
          <cell r="M78">
            <v>108438</v>
          </cell>
          <cell r="N78">
            <v>33886.875</v>
          </cell>
          <cell r="O78">
            <v>3696</v>
          </cell>
          <cell r="P78">
            <v>114576</v>
          </cell>
          <cell r="Q78">
            <v>35805</v>
          </cell>
          <cell r="R78">
            <v>1</v>
          </cell>
          <cell r="S78">
            <v>108438</v>
          </cell>
        </row>
        <row r="79">
          <cell r="A79">
            <v>717</v>
          </cell>
          <cell r="B79" t="str">
            <v>大邑县晋原镇通达东路五段药店</v>
          </cell>
          <cell r="C79">
            <v>235</v>
          </cell>
          <cell r="D79" t="str">
            <v>城郊一片区</v>
          </cell>
          <cell r="E79">
            <v>3800</v>
          </cell>
          <cell r="F79">
            <v>3800</v>
          </cell>
          <cell r="G79">
            <v>117800</v>
          </cell>
          <cell r="H79">
            <v>35304.66</v>
          </cell>
          <cell r="I79">
            <v>0.2997</v>
          </cell>
          <cell r="J79">
            <v>53.23</v>
          </cell>
          <cell r="K79">
            <v>2247.85714285714</v>
          </cell>
          <cell r="L79">
            <v>3952</v>
          </cell>
          <cell r="M79">
            <v>122512</v>
          </cell>
          <cell r="N79">
            <v>36716.8464</v>
          </cell>
          <cell r="O79">
            <v>4104</v>
          </cell>
          <cell r="P79">
            <v>127224</v>
          </cell>
          <cell r="Q79">
            <v>38129.0328</v>
          </cell>
          <cell r="R79">
            <v>1</v>
          </cell>
          <cell r="S79">
            <v>122512</v>
          </cell>
        </row>
        <row r="80">
          <cell r="A80">
            <v>732</v>
          </cell>
          <cell r="B80" t="str">
            <v>邛崃市羊安镇永康大道药店</v>
          </cell>
          <cell r="C80">
            <v>235</v>
          </cell>
          <cell r="D80" t="str">
            <v>城郊一片区</v>
          </cell>
          <cell r="E80">
            <v>3800</v>
          </cell>
          <cell r="F80">
            <v>3800</v>
          </cell>
          <cell r="G80">
            <v>117800</v>
          </cell>
          <cell r="H80">
            <v>33313.84</v>
          </cell>
          <cell r="I80">
            <v>0.2828</v>
          </cell>
          <cell r="J80">
            <v>67.14</v>
          </cell>
          <cell r="K80">
            <v>1456.07142857143</v>
          </cell>
          <cell r="L80">
            <v>4028</v>
          </cell>
          <cell r="M80">
            <v>124868</v>
          </cell>
          <cell r="N80">
            <v>35312.6704</v>
          </cell>
          <cell r="O80">
            <v>4256</v>
          </cell>
          <cell r="P80">
            <v>131936</v>
          </cell>
          <cell r="Q80">
            <v>37311.5008</v>
          </cell>
          <cell r="R80">
            <v>1</v>
          </cell>
          <cell r="S80">
            <v>124868</v>
          </cell>
        </row>
        <row r="81">
          <cell r="A81">
            <v>514</v>
          </cell>
          <cell r="B81" t="str">
            <v>新津邓双镇岷江店</v>
          </cell>
          <cell r="C81">
            <v>235</v>
          </cell>
          <cell r="D81" t="str">
            <v>城郊一片区</v>
          </cell>
          <cell r="E81">
            <v>8500</v>
          </cell>
          <cell r="F81">
            <v>8000</v>
          </cell>
          <cell r="G81">
            <v>248000</v>
          </cell>
          <cell r="H81">
            <v>83799.2</v>
          </cell>
          <cell r="I81">
            <v>0.3379</v>
          </cell>
          <cell r="J81">
            <v>57.23</v>
          </cell>
          <cell r="K81">
            <v>4168.92857142857</v>
          </cell>
          <cell r="L81">
            <v>8320</v>
          </cell>
          <cell r="M81">
            <v>257920</v>
          </cell>
          <cell r="N81">
            <v>87151.168</v>
          </cell>
          <cell r="O81">
            <v>8640</v>
          </cell>
          <cell r="P81">
            <v>267840</v>
          </cell>
          <cell r="Q81">
            <v>90503.136</v>
          </cell>
          <cell r="R81">
            <v>1</v>
          </cell>
          <cell r="S81">
            <v>257920</v>
          </cell>
        </row>
        <row r="82">
          <cell r="A82">
            <v>102564</v>
          </cell>
          <cell r="B82" t="str">
            <v>邛崃翠荫街</v>
          </cell>
          <cell r="C82">
            <v>235</v>
          </cell>
          <cell r="D82" t="str">
            <v>城郊一片区</v>
          </cell>
          <cell r="E82">
            <v>2000</v>
          </cell>
          <cell r="F82">
            <v>2200</v>
          </cell>
          <cell r="G82">
            <v>68200</v>
          </cell>
          <cell r="H82">
            <v>21032.88</v>
          </cell>
          <cell r="I82">
            <v>0.3084</v>
          </cell>
          <cell r="J82">
            <v>51.16</v>
          </cell>
          <cell r="K82">
            <v>1377.85714285714</v>
          </cell>
          <cell r="L82">
            <v>2332</v>
          </cell>
          <cell r="M82">
            <v>72292</v>
          </cell>
          <cell r="N82">
            <v>22294.8528</v>
          </cell>
          <cell r="O82">
            <v>2464</v>
          </cell>
          <cell r="P82">
            <v>76384</v>
          </cell>
          <cell r="Q82">
            <v>23556.8256</v>
          </cell>
          <cell r="R82">
            <v>1</v>
          </cell>
          <cell r="S82">
            <v>72292</v>
          </cell>
        </row>
        <row r="83">
          <cell r="A83">
            <v>539</v>
          </cell>
          <cell r="B83" t="str">
            <v>大邑县晋原镇子龙路店</v>
          </cell>
          <cell r="C83">
            <v>235</v>
          </cell>
          <cell r="D83" t="str">
            <v>城郊一片区</v>
          </cell>
          <cell r="E83">
            <v>3924.0852</v>
          </cell>
          <cell r="F83">
            <v>4000</v>
          </cell>
          <cell r="G83">
            <v>124000</v>
          </cell>
          <cell r="H83">
            <v>36084</v>
          </cell>
          <cell r="I83">
            <v>0.291</v>
          </cell>
          <cell r="J83">
            <v>66.35</v>
          </cell>
          <cell r="K83">
            <v>1893.21428571429</v>
          </cell>
          <cell r="L83">
            <v>4240</v>
          </cell>
          <cell r="M83">
            <v>131440</v>
          </cell>
          <cell r="N83">
            <v>38249.04</v>
          </cell>
          <cell r="O83">
            <v>4480</v>
          </cell>
          <cell r="P83">
            <v>138880</v>
          </cell>
          <cell r="Q83">
            <v>40414.08</v>
          </cell>
          <cell r="R83">
            <v>1</v>
          </cell>
          <cell r="S83">
            <v>131440</v>
          </cell>
        </row>
        <row r="84">
          <cell r="A84">
            <v>594</v>
          </cell>
          <cell r="B84" t="str">
            <v>大邑县安仁镇千禧街药店</v>
          </cell>
          <cell r="C84">
            <v>235</v>
          </cell>
          <cell r="D84" t="str">
            <v>城郊一片区</v>
          </cell>
          <cell r="E84">
            <v>3400</v>
          </cell>
          <cell r="F84">
            <v>3400</v>
          </cell>
          <cell r="G84">
            <v>105400</v>
          </cell>
          <cell r="H84">
            <v>28837.44</v>
          </cell>
          <cell r="I84">
            <v>0.2736</v>
          </cell>
          <cell r="J84">
            <v>67.66</v>
          </cell>
          <cell r="K84">
            <v>1778.57142857143</v>
          </cell>
          <cell r="L84">
            <v>3604</v>
          </cell>
          <cell r="M84">
            <v>111724</v>
          </cell>
          <cell r="N84">
            <v>30567.6864</v>
          </cell>
          <cell r="O84">
            <v>3808</v>
          </cell>
          <cell r="P84">
            <v>118048</v>
          </cell>
          <cell r="Q84">
            <v>32297.9328</v>
          </cell>
          <cell r="R84">
            <v>1</v>
          </cell>
          <cell r="S84">
            <v>111724</v>
          </cell>
        </row>
        <row r="85">
          <cell r="A85">
            <v>721</v>
          </cell>
          <cell r="B85" t="str">
            <v>邛崃市临邛镇洪川小区药店</v>
          </cell>
          <cell r="C85">
            <v>235</v>
          </cell>
          <cell r="D85" t="str">
            <v>城郊一片区</v>
          </cell>
          <cell r="E85">
            <v>5200</v>
          </cell>
          <cell r="F85">
            <v>5200</v>
          </cell>
          <cell r="G85">
            <v>161200</v>
          </cell>
          <cell r="H85">
            <v>55694.6</v>
          </cell>
          <cell r="I85">
            <v>0.3455</v>
          </cell>
          <cell r="J85">
            <v>55.21</v>
          </cell>
          <cell r="K85">
            <v>2743.92857142857</v>
          </cell>
          <cell r="L85">
            <v>5408</v>
          </cell>
          <cell r="M85">
            <v>167648</v>
          </cell>
          <cell r="N85">
            <v>57922.384</v>
          </cell>
          <cell r="O85">
            <v>5616</v>
          </cell>
          <cell r="P85">
            <v>174096</v>
          </cell>
          <cell r="Q85">
            <v>60150.168</v>
          </cell>
          <cell r="R85">
            <v>1</v>
          </cell>
          <cell r="S85">
            <v>167648</v>
          </cell>
        </row>
        <row r="86">
          <cell r="A86">
            <v>371</v>
          </cell>
          <cell r="B86" t="str">
            <v>兴义镇万兴路药店</v>
          </cell>
          <cell r="C86">
            <v>235</v>
          </cell>
          <cell r="D86" t="str">
            <v>城郊一片区</v>
          </cell>
          <cell r="E86">
            <v>3800</v>
          </cell>
          <cell r="F86">
            <v>3800</v>
          </cell>
          <cell r="G86">
            <v>117800</v>
          </cell>
          <cell r="H86">
            <v>38697.3</v>
          </cell>
          <cell r="I86">
            <v>0.3285</v>
          </cell>
          <cell r="J86">
            <v>47.97</v>
          </cell>
          <cell r="K86">
            <v>1860</v>
          </cell>
          <cell r="L86">
            <v>4028</v>
          </cell>
          <cell r="M86">
            <v>124868</v>
          </cell>
          <cell r="N86">
            <v>41019.138</v>
          </cell>
          <cell r="O86">
            <v>4256</v>
          </cell>
          <cell r="P86">
            <v>131936</v>
          </cell>
          <cell r="Q86">
            <v>43340.976</v>
          </cell>
          <cell r="R86">
            <v>1</v>
          </cell>
          <cell r="S86">
            <v>124868</v>
          </cell>
        </row>
        <row r="87">
          <cell r="A87">
            <v>104533</v>
          </cell>
          <cell r="B87" t="str">
            <v>潘家街店</v>
          </cell>
        </row>
        <row r="87">
          <cell r="D87" t="str">
            <v>城郊一片区</v>
          </cell>
          <cell r="E87">
            <v>1500</v>
          </cell>
          <cell r="F87">
            <v>1500</v>
          </cell>
          <cell r="G87">
            <v>46500</v>
          </cell>
          <cell r="H87">
            <v>12271.35</v>
          </cell>
          <cell r="I87">
            <v>0.2639</v>
          </cell>
          <cell r="J87">
            <v>44.95</v>
          </cell>
          <cell r="K87">
            <v>1053.75</v>
          </cell>
          <cell r="L87">
            <v>1650</v>
          </cell>
          <cell r="M87">
            <v>51150</v>
          </cell>
          <cell r="N87">
            <v>13498.485</v>
          </cell>
          <cell r="O87">
            <v>1680</v>
          </cell>
          <cell r="P87">
            <v>52080</v>
          </cell>
          <cell r="Q87">
            <v>13743.912</v>
          </cell>
          <cell r="R87">
            <v>1</v>
          </cell>
          <cell r="S87">
            <v>51150</v>
          </cell>
        </row>
        <row r="88">
          <cell r="A88">
            <v>56</v>
          </cell>
          <cell r="B88" t="str">
            <v>三江店</v>
          </cell>
          <cell r="C88">
            <v>233</v>
          </cell>
          <cell r="D88" t="str">
            <v>城郊二片区</v>
          </cell>
          <cell r="E88">
            <v>3300</v>
          </cell>
          <cell r="F88">
            <v>3300</v>
          </cell>
          <cell r="G88">
            <v>102300</v>
          </cell>
          <cell r="H88">
            <v>31406.1</v>
          </cell>
          <cell r="I88">
            <v>0.307</v>
          </cell>
          <cell r="J88">
            <v>76.81</v>
          </cell>
          <cell r="K88">
            <v>1407.85714285714</v>
          </cell>
          <cell r="L88">
            <v>3498</v>
          </cell>
          <cell r="M88">
            <v>108438</v>
          </cell>
          <cell r="N88">
            <v>33290.466</v>
          </cell>
          <cell r="O88">
            <v>3696</v>
          </cell>
          <cell r="P88">
            <v>114576</v>
          </cell>
          <cell r="Q88">
            <v>35174.832</v>
          </cell>
          <cell r="R88">
            <v>1</v>
          </cell>
          <cell r="S88">
            <v>108438</v>
          </cell>
        </row>
        <row r="89">
          <cell r="A89">
            <v>706</v>
          </cell>
          <cell r="B89" t="str">
            <v>都江堰幸福镇翔凤路药店</v>
          </cell>
          <cell r="C89">
            <v>233</v>
          </cell>
          <cell r="D89" t="str">
            <v>城郊二片区</v>
          </cell>
          <cell r="E89">
            <v>3000</v>
          </cell>
          <cell r="F89">
            <v>3000</v>
          </cell>
          <cell r="G89">
            <v>93000</v>
          </cell>
          <cell r="H89">
            <v>30857.4</v>
          </cell>
          <cell r="I89">
            <v>0.3318</v>
          </cell>
          <cell r="J89">
            <v>62.79</v>
          </cell>
          <cell r="K89">
            <v>1110</v>
          </cell>
          <cell r="L89">
            <v>3180</v>
          </cell>
          <cell r="M89">
            <v>98580</v>
          </cell>
          <cell r="N89">
            <v>32708.844</v>
          </cell>
          <cell r="O89">
            <v>3360</v>
          </cell>
          <cell r="P89">
            <v>104160</v>
          </cell>
          <cell r="Q89">
            <v>34560.288</v>
          </cell>
          <cell r="R89">
            <v>1</v>
          </cell>
          <cell r="S89">
            <v>98580</v>
          </cell>
        </row>
        <row r="90">
          <cell r="A90">
            <v>52</v>
          </cell>
          <cell r="B90" t="str">
            <v>崇州中心店</v>
          </cell>
          <cell r="C90">
            <v>233</v>
          </cell>
          <cell r="D90" t="str">
            <v>城郊二片区</v>
          </cell>
          <cell r="E90">
            <v>6000</v>
          </cell>
          <cell r="F90">
            <v>6000</v>
          </cell>
          <cell r="G90">
            <v>186000</v>
          </cell>
          <cell r="H90">
            <v>56841.6</v>
          </cell>
          <cell r="I90">
            <v>0.3056</v>
          </cell>
          <cell r="J90">
            <v>72.8</v>
          </cell>
          <cell r="K90">
            <v>2603.57142857143</v>
          </cell>
          <cell r="L90">
            <v>6240</v>
          </cell>
          <cell r="M90">
            <v>193440</v>
          </cell>
          <cell r="N90">
            <v>59115.264</v>
          </cell>
          <cell r="O90">
            <v>6480</v>
          </cell>
          <cell r="P90">
            <v>200880</v>
          </cell>
          <cell r="Q90">
            <v>61388.928</v>
          </cell>
          <cell r="R90">
            <v>1</v>
          </cell>
          <cell r="S90">
            <v>193440</v>
          </cell>
        </row>
        <row r="91">
          <cell r="A91">
            <v>738</v>
          </cell>
          <cell r="B91" t="str">
            <v>都江堰市蒲阳路药店</v>
          </cell>
          <cell r="C91">
            <v>233</v>
          </cell>
          <cell r="D91" t="str">
            <v>城郊二片区</v>
          </cell>
          <cell r="E91">
            <v>3600</v>
          </cell>
          <cell r="F91">
            <v>3600</v>
          </cell>
          <cell r="G91">
            <v>111600</v>
          </cell>
          <cell r="H91">
            <v>33714.36</v>
          </cell>
          <cell r="I91">
            <v>0.3021</v>
          </cell>
          <cell r="J91">
            <v>73.49</v>
          </cell>
          <cell r="K91">
            <v>1652.14285714286</v>
          </cell>
          <cell r="L91">
            <v>3816</v>
          </cell>
          <cell r="M91">
            <v>118296</v>
          </cell>
          <cell r="N91">
            <v>35737.2216</v>
          </cell>
          <cell r="O91">
            <v>4032</v>
          </cell>
          <cell r="P91">
            <v>124992</v>
          </cell>
          <cell r="Q91">
            <v>37760.0832</v>
          </cell>
          <cell r="R91">
            <v>1</v>
          </cell>
          <cell r="S91">
            <v>118296</v>
          </cell>
        </row>
        <row r="92">
          <cell r="A92">
            <v>54</v>
          </cell>
          <cell r="B92" t="str">
            <v>怀远店</v>
          </cell>
          <cell r="C92">
            <v>233</v>
          </cell>
          <cell r="D92" t="str">
            <v>城郊二片区</v>
          </cell>
          <cell r="E92">
            <v>7200</v>
          </cell>
          <cell r="F92">
            <v>7200</v>
          </cell>
          <cell r="G92">
            <v>223200</v>
          </cell>
          <cell r="H92">
            <v>64638.72</v>
          </cell>
          <cell r="I92">
            <v>0.2896</v>
          </cell>
          <cell r="J92">
            <v>69.12</v>
          </cell>
          <cell r="K92">
            <v>3678.46153846154</v>
          </cell>
          <cell r="L92">
            <v>7488</v>
          </cell>
          <cell r="M92">
            <v>232128</v>
          </cell>
          <cell r="N92">
            <v>67224.2688</v>
          </cell>
          <cell r="O92">
            <v>7776</v>
          </cell>
          <cell r="P92">
            <v>241056</v>
          </cell>
          <cell r="Q92">
            <v>69809.8176</v>
          </cell>
          <cell r="R92">
            <v>1</v>
          </cell>
          <cell r="S92">
            <v>232128</v>
          </cell>
        </row>
        <row r="93">
          <cell r="A93">
            <v>710</v>
          </cell>
          <cell r="B93" t="str">
            <v>都江堰市蒲阳镇堰问道西路药店</v>
          </cell>
          <cell r="C93">
            <v>233</v>
          </cell>
          <cell r="D93" t="str">
            <v>城郊二片区</v>
          </cell>
          <cell r="E93">
            <v>3100</v>
          </cell>
          <cell r="F93">
            <v>3100</v>
          </cell>
          <cell r="G93">
            <v>96100</v>
          </cell>
          <cell r="H93">
            <v>28647.41</v>
          </cell>
          <cell r="I93">
            <v>0.2981</v>
          </cell>
          <cell r="J93">
            <v>56.18</v>
          </cell>
          <cell r="K93">
            <v>1801.11111111111</v>
          </cell>
          <cell r="L93">
            <v>3286</v>
          </cell>
          <cell r="M93">
            <v>101866</v>
          </cell>
          <cell r="N93">
            <v>30366.2546</v>
          </cell>
          <cell r="O93">
            <v>3472</v>
          </cell>
          <cell r="P93">
            <v>107632</v>
          </cell>
          <cell r="Q93">
            <v>32085.0992</v>
          </cell>
          <cell r="R93">
            <v>1</v>
          </cell>
          <cell r="S93">
            <v>101866</v>
          </cell>
        </row>
        <row r="94">
          <cell r="A94">
            <v>713</v>
          </cell>
          <cell r="B94" t="str">
            <v>都江堰聚源镇药店</v>
          </cell>
          <cell r="C94">
            <v>233</v>
          </cell>
          <cell r="D94" t="str">
            <v>城郊二片区</v>
          </cell>
          <cell r="E94">
            <v>3000</v>
          </cell>
          <cell r="F94">
            <v>2800</v>
          </cell>
          <cell r="G94">
            <v>86800</v>
          </cell>
          <cell r="H94">
            <v>30562.28</v>
          </cell>
          <cell r="I94">
            <v>0.3521</v>
          </cell>
          <cell r="J94">
            <v>67.51</v>
          </cell>
          <cell r="K94">
            <v>1085.35714285714</v>
          </cell>
          <cell r="L94">
            <v>2968</v>
          </cell>
          <cell r="M94">
            <v>92008</v>
          </cell>
          <cell r="N94">
            <v>32396.0168</v>
          </cell>
          <cell r="O94">
            <v>3136</v>
          </cell>
          <cell r="P94">
            <v>97216</v>
          </cell>
          <cell r="Q94">
            <v>34229.7536</v>
          </cell>
          <cell r="R94">
            <v>1</v>
          </cell>
          <cell r="S94">
            <v>92008</v>
          </cell>
        </row>
        <row r="95">
          <cell r="A95">
            <v>754</v>
          </cell>
          <cell r="B95" t="str">
            <v>崇州市崇阳镇尚贤坊街药店</v>
          </cell>
          <cell r="C95">
            <v>233</v>
          </cell>
          <cell r="D95" t="str">
            <v>城郊二片区</v>
          </cell>
          <cell r="E95">
            <v>6800</v>
          </cell>
          <cell r="F95">
            <v>6800</v>
          </cell>
          <cell r="G95">
            <v>210800</v>
          </cell>
          <cell r="H95">
            <v>63071.36</v>
          </cell>
          <cell r="I95">
            <v>0.2992</v>
          </cell>
          <cell r="J95">
            <v>64.44</v>
          </cell>
          <cell r="K95">
            <v>3230.35714285714</v>
          </cell>
          <cell r="L95">
            <v>7072</v>
          </cell>
          <cell r="M95">
            <v>219232</v>
          </cell>
          <cell r="N95">
            <v>65594.2144</v>
          </cell>
          <cell r="O95">
            <v>7344</v>
          </cell>
          <cell r="P95">
            <v>227664</v>
          </cell>
          <cell r="Q95">
            <v>68117.0688</v>
          </cell>
          <cell r="R95">
            <v>1</v>
          </cell>
          <cell r="S95">
            <v>227664</v>
          </cell>
        </row>
        <row r="96">
          <cell r="A96">
            <v>587</v>
          </cell>
          <cell r="B96" t="str">
            <v>都江堰景中路店</v>
          </cell>
          <cell r="C96">
            <v>233</v>
          </cell>
          <cell r="D96" t="str">
            <v>城郊二片区</v>
          </cell>
          <cell r="E96">
            <v>5000</v>
          </cell>
          <cell r="F96">
            <v>5000</v>
          </cell>
          <cell r="G96">
            <v>155000</v>
          </cell>
          <cell r="H96">
            <v>45291</v>
          </cell>
          <cell r="I96">
            <v>0.2922</v>
          </cell>
          <cell r="J96">
            <v>80.91</v>
          </cell>
          <cell r="K96">
            <v>2106.42857142857</v>
          </cell>
          <cell r="L96">
            <v>5200</v>
          </cell>
          <cell r="M96">
            <v>161200</v>
          </cell>
          <cell r="N96">
            <v>47102.64</v>
          </cell>
          <cell r="O96">
            <v>5400</v>
          </cell>
          <cell r="P96">
            <v>167400</v>
          </cell>
          <cell r="Q96">
            <v>48914.28</v>
          </cell>
          <cell r="R96">
            <v>1</v>
          </cell>
          <cell r="S96">
            <v>161200</v>
          </cell>
        </row>
        <row r="97">
          <cell r="A97">
            <v>367</v>
          </cell>
          <cell r="B97" t="str">
            <v>金带街药店</v>
          </cell>
          <cell r="C97">
            <v>233</v>
          </cell>
          <cell r="D97" t="str">
            <v>城郊二片区</v>
          </cell>
          <cell r="E97">
            <v>6000</v>
          </cell>
          <cell r="F97">
            <v>6000</v>
          </cell>
          <cell r="G97">
            <v>186000</v>
          </cell>
          <cell r="H97">
            <v>55167.6</v>
          </cell>
          <cell r="I97">
            <v>0.2966</v>
          </cell>
          <cell r="J97">
            <v>65.03</v>
          </cell>
          <cell r="K97">
            <v>2873.57142857143</v>
          </cell>
          <cell r="L97">
            <v>6240</v>
          </cell>
          <cell r="M97">
            <v>193440</v>
          </cell>
          <cell r="N97">
            <v>57374.304</v>
          </cell>
          <cell r="O97">
            <v>6480</v>
          </cell>
          <cell r="P97">
            <v>200880</v>
          </cell>
          <cell r="Q97">
            <v>59581.008</v>
          </cell>
          <cell r="R97">
            <v>1</v>
          </cell>
          <cell r="S97">
            <v>193440</v>
          </cell>
        </row>
        <row r="98">
          <cell r="A98">
            <v>351</v>
          </cell>
          <cell r="B98" t="str">
            <v>都江堰药店</v>
          </cell>
          <cell r="C98">
            <v>233</v>
          </cell>
          <cell r="D98" t="str">
            <v>城郊二片区</v>
          </cell>
          <cell r="E98">
            <v>6000</v>
          </cell>
          <cell r="F98">
            <v>6000</v>
          </cell>
          <cell r="G98">
            <v>186000</v>
          </cell>
          <cell r="H98">
            <v>55930.2</v>
          </cell>
          <cell r="I98">
            <v>0.3007</v>
          </cell>
          <cell r="J98">
            <v>105.15</v>
          </cell>
          <cell r="K98">
            <v>1950</v>
          </cell>
          <cell r="L98">
            <v>6240</v>
          </cell>
          <cell r="M98">
            <v>193440</v>
          </cell>
          <cell r="N98">
            <v>58167.408</v>
          </cell>
          <cell r="O98">
            <v>6480</v>
          </cell>
          <cell r="P98">
            <v>200880</v>
          </cell>
          <cell r="Q98">
            <v>60404.616</v>
          </cell>
          <cell r="R98">
            <v>1</v>
          </cell>
          <cell r="S98">
            <v>193440</v>
          </cell>
        </row>
        <row r="99">
          <cell r="A99">
            <v>104838</v>
          </cell>
          <cell r="B99" t="str">
            <v>蜀州中路店</v>
          </cell>
        </row>
        <row r="99">
          <cell r="D99" t="str">
            <v>城郊二片区</v>
          </cell>
          <cell r="E99">
            <v>2000</v>
          </cell>
          <cell r="F99">
            <v>2000</v>
          </cell>
          <cell r="G99">
            <v>62000</v>
          </cell>
          <cell r="H99">
            <v>16597.4</v>
          </cell>
          <cell r="I99">
            <v>0.2677</v>
          </cell>
          <cell r="J99">
            <v>45.18</v>
          </cell>
          <cell r="K99">
            <v>1085.76923076923</v>
          </cell>
          <cell r="L99">
            <v>2120</v>
          </cell>
          <cell r="M99">
            <v>65720</v>
          </cell>
          <cell r="N99">
            <v>17593.244</v>
          </cell>
          <cell r="O99">
            <v>2240</v>
          </cell>
          <cell r="P99">
            <v>69440</v>
          </cell>
          <cell r="Q99">
            <v>18589.088</v>
          </cell>
          <cell r="R99">
            <v>1</v>
          </cell>
          <cell r="S99">
            <v>65720</v>
          </cell>
        </row>
        <row r="100">
          <cell r="A100">
            <v>571</v>
          </cell>
          <cell r="B100" t="str">
            <v>高新区民丰大道西段药店</v>
          </cell>
          <cell r="C100">
            <v>232</v>
          </cell>
          <cell r="D100" t="str">
            <v>东南片区</v>
          </cell>
          <cell r="E100">
            <v>16500</v>
          </cell>
          <cell r="F100">
            <v>16500</v>
          </cell>
          <cell r="G100">
            <v>511500</v>
          </cell>
          <cell r="H100">
            <v>154114.95</v>
          </cell>
          <cell r="I100">
            <v>0.3013</v>
          </cell>
          <cell r="J100">
            <v>97.01</v>
          </cell>
          <cell r="K100">
            <v>5477.14285714286</v>
          </cell>
          <cell r="L100">
            <v>16995</v>
          </cell>
          <cell r="M100">
            <v>526845</v>
          </cell>
          <cell r="N100">
            <v>158738.3985</v>
          </cell>
          <cell r="O100">
            <v>17490</v>
          </cell>
          <cell r="P100">
            <v>542190</v>
          </cell>
          <cell r="Q100">
            <v>163361.847</v>
          </cell>
          <cell r="R100">
            <v>1</v>
          </cell>
          <cell r="S100">
            <v>526845</v>
          </cell>
        </row>
        <row r="101">
          <cell r="A101">
            <v>387</v>
          </cell>
          <cell r="B101" t="str">
            <v>新乐中街药店</v>
          </cell>
          <cell r="C101">
            <v>232</v>
          </cell>
          <cell r="D101" t="str">
            <v>东南片区</v>
          </cell>
          <cell r="E101">
            <v>10336.8525333333</v>
          </cell>
          <cell r="F101">
            <v>10500</v>
          </cell>
          <cell r="G101">
            <v>325500</v>
          </cell>
          <cell r="H101">
            <v>99668.1</v>
          </cell>
          <cell r="I101">
            <v>0.3062</v>
          </cell>
          <cell r="J101">
            <v>71.19</v>
          </cell>
          <cell r="K101">
            <v>5162.14285714286</v>
          </cell>
          <cell r="L101">
            <v>10815</v>
          </cell>
          <cell r="M101">
            <v>335265</v>
          </cell>
          <cell r="N101">
            <v>102658.143</v>
          </cell>
          <cell r="O101">
            <v>11130</v>
          </cell>
          <cell r="P101">
            <v>345030</v>
          </cell>
          <cell r="Q101">
            <v>105648.186</v>
          </cell>
          <cell r="R101">
            <v>1</v>
          </cell>
          <cell r="S101">
            <v>335265</v>
          </cell>
        </row>
        <row r="102">
          <cell r="A102">
            <v>716</v>
          </cell>
          <cell r="B102" t="str">
            <v>大邑县沙渠镇方圆路药店</v>
          </cell>
          <cell r="C102">
            <v>235</v>
          </cell>
          <cell r="D102" t="str">
            <v>城郊一片区</v>
          </cell>
          <cell r="E102">
            <v>3639.7216</v>
          </cell>
          <cell r="F102">
            <v>3639.7216</v>
          </cell>
          <cell r="G102">
            <v>112831.3696</v>
          </cell>
          <cell r="H102">
            <v>34334.58576928</v>
          </cell>
          <cell r="I102">
            <v>0.3043</v>
          </cell>
          <cell r="J102">
            <v>57.03</v>
          </cell>
          <cell r="K102">
            <v>2320.71428571429</v>
          </cell>
          <cell r="L102">
            <v>3858.104896</v>
          </cell>
          <cell r="M102">
            <v>119601.251776</v>
          </cell>
          <cell r="N102">
            <v>36394.6609154368</v>
          </cell>
          <cell r="O102">
            <v>4076.488192</v>
          </cell>
          <cell r="P102">
            <v>126371.133952</v>
          </cell>
          <cell r="Q102">
            <v>38454.7360615936</v>
          </cell>
          <cell r="R102">
            <v>2</v>
          </cell>
          <cell r="S102">
            <v>126371</v>
          </cell>
        </row>
        <row r="103">
          <cell r="A103">
            <v>104430</v>
          </cell>
          <cell r="B103" t="str">
            <v>中和大道药店</v>
          </cell>
        </row>
        <row r="103">
          <cell r="D103" t="str">
            <v>东南片区</v>
          </cell>
          <cell r="E103">
            <v>1500</v>
          </cell>
          <cell r="F103">
            <v>2000</v>
          </cell>
          <cell r="G103">
            <v>62000</v>
          </cell>
          <cell r="H103">
            <v>14222.8</v>
          </cell>
          <cell r="I103">
            <v>0.2294</v>
          </cell>
          <cell r="J103">
            <v>43.13</v>
          </cell>
          <cell r="K103">
            <v>1116.42857142857</v>
          </cell>
          <cell r="L103">
            <v>2120</v>
          </cell>
          <cell r="M103">
            <v>65720</v>
          </cell>
          <cell r="N103">
            <v>15076.168</v>
          </cell>
          <cell r="O103">
            <v>2240</v>
          </cell>
          <cell r="P103">
            <v>69440</v>
          </cell>
          <cell r="Q103">
            <v>15929.536</v>
          </cell>
          <cell r="R103">
            <v>1</v>
          </cell>
          <cell r="S103">
            <v>65720</v>
          </cell>
        </row>
        <row r="104">
          <cell r="E104">
            <v>724946.070783333</v>
          </cell>
          <cell r="F104">
            <v>735773.21265</v>
          </cell>
          <cell r="G104" t="e">
            <v>#REF!</v>
          </cell>
          <cell r="H104" t="e">
            <v>#REF!</v>
          </cell>
        </row>
        <row r="104">
          <cell r="L104">
            <v>2120</v>
          </cell>
          <cell r="M104" t="e">
            <v>#REF!</v>
          </cell>
          <cell r="N104" t="e">
            <v>#REF!</v>
          </cell>
          <cell r="O104" t="e">
            <v>#REF!</v>
          </cell>
          <cell r="P104" t="e">
            <v>#REF!</v>
          </cell>
          <cell r="Q104" t="e">
            <v>#REF!</v>
          </cell>
        </row>
        <row r="104">
          <cell r="S104" t="e">
            <v>#N/A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4"/>
  <sheetViews>
    <sheetView tabSelected="1" workbookViewId="0">
      <pane xSplit="5" ySplit="2" topLeftCell="F67" activePane="bottomRight" state="frozen"/>
      <selection/>
      <selection pane="topRight"/>
      <selection pane="bottomLeft"/>
      <selection pane="bottomRight" activeCell="K82" sqref="K82"/>
    </sheetView>
  </sheetViews>
  <sheetFormatPr defaultColWidth="9" defaultRowHeight="13.5"/>
  <cols>
    <col min="1" max="2" width="9" style="1"/>
    <col min="3" max="3" width="9" style="2"/>
    <col min="4" max="4" width="13.375" style="2" hidden="1" customWidth="1"/>
    <col min="5" max="5" width="25" style="2" customWidth="1"/>
    <col min="6" max="7" width="25" style="3" hidden="1" customWidth="1"/>
    <col min="8" max="8" width="25" style="3" customWidth="1"/>
    <col min="9" max="9" width="19" style="4" hidden="1" customWidth="1"/>
    <col min="10" max="10" width="25" style="5" hidden="1" customWidth="1"/>
    <col min="11" max="11" width="25.375" style="6" customWidth="1"/>
    <col min="12" max="12" width="11.5" style="1" hidden="1" customWidth="1"/>
    <col min="13" max="13" width="12.625" style="1" hidden="1" customWidth="1"/>
    <col min="14" max="16384" width="9" style="1"/>
  </cols>
  <sheetData>
    <row r="1" ht="22.5" spans="1:10">
      <c r="A1" s="7" t="s">
        <v>0</v>
      </c>
      <c r="B1" s="7"/>
      <c r="C1" s="8"/>
      <c r="D1" s="8"/>
      <c r="E1" s="8"/>
      <c r="F1" s="9"/>
      <c r="G1" s="9"/>
      <c r="H1" s="9"/>
      <c r="I1" s="20"/>
      <c r="J1" s="21"/>
    </row>
    <row r="2" s="1" customFormat="1" ht="30.75" spans="1:12">
      <c r="A2" s="10" t="s">
        <v>1</v>
      </c>
      <c r="B2" s="10" t="s">
        <v>2</v>
      </c>
      <c r="C2" s="11" t="s">
        <v>3</v>
      </c>
      <c r="D2" s="12" t="s">
        <v>4</v>
      </c>
      <c r="E2" s="11" t="s">
        <v>5</v>
      </c>
      <c r="F2" s="10" t="s">
        <v>6</v>
      </c>
      <c r="G2" s="10" t="s">
        <v>7</v>
      </c>
      <c r="H2" s="13" t="s">
        <v>8</v>
      </c>
      <c r="I2" s="13" t="s">
        <v>9</v>
      </c>
      <c r="J2" s="22" t="s">
        <v>6</v>
      </c>
      <c r="K2" s="23" t="s">
        <v>10</v>
      </c>
      <c r="L2" s="24" t="s">
        <v>11</v>
      </c>
    </row>
    <row r="3" spans="1:13">
      <c r="A3" s="14">
        <v>1</v>
      </c>
      <c r="B3" s="14">
        <v>357</v>
      </c>
      <c r="C3" s="15" t="s">
        <v>12</v>
      </c>
      <c r="D3" s="15"/>
      <c r="E3" s="15" t="s">
        <v>13</v>
      </c>
      <c r="F3" s="16">
        <v>0.7118</v>
      </c>
      <c r="G3" s="17">
        <v>2718</v>
      </c>
      <c r="H3" s="17">
        <v>163</v>
      </c>
      <c r="I3" s="25">
        <f>G3*0.06</f>
        <v>163.08</v>
      </c>
      <c r="J3" s="26">
        <v>0.7118</v>
      </c>
      <c r="K3" s="27">
        <v>0.73</v>
      </c>
      <c r="L3" s="24">
        <f>VLOOKUP(B:B,[2]Sheet1!$A$1:$S$65536,19,0)</f>
        <v>212784</v>
      </c>
      <c r="M3" s="1">
        <f>K3*L3</f>
        <v>155332.32</v>
      </c>
    </row>
    <row r="4" spans="1:13">
      <c r="A4" s="14">
        <v>2</v>
      </c>
      <c r="B4" s="14">
        <v>365</v>
      </c>
      <c r="C4" s="15" t="s">
        <v>12</v>
      </c>
      <c r="D4" s="15"/>
      <c r="E4" s="15" t="s">
        <v>14</v>
      </c>
      <c r="F4" s="16">
        <v>0.7782</v>
      </c>
      <c r="G4" s="17">
        <v>4012</v>
      </c>
      <c r="H4" s="17">
        <v>241</v>
      </c>
      <c r="I4" s="25">
        <f>G4*0.06</f>
        <v>240.72</v>
      </c>
      <c r="J4" s="26">
        <v>0.7782</v>
      </c>
      <c r="K4" s="27">
        <v>0.79</v>
      </c>
      <c r="L4" s="24">
        <f>VLOOKUP(B:B,[2]Sheet1!$A$1:$S$65536,19,0)</f>
        <v>322400</v>
      </c>
      <c r="M4" s="1">
        <f t="shared" ref="M4:M35" si="0">K4*L4</f>
        <v>254696</v>
      </c>
    </row>
    <row r="5" spans="1:13">
      <c r="A5" s="14">
        <v>3</v>
      </c>
      <c r="B5" s="14">
        <v>399</v>
      </c>
      <c r="C5" s="15" t="s">
        <v>15</v>
      </c>
      <c r="D5" s="15"/>
      <c r="E5" s="15" t="s">
        <v>16</v>
      </c>
      <c r="F5" s="16">
        <v>0.8261</v>
      </c>
      <c r="G5" s="17">
        <v>3070</v>
      </c>
      <c r="H5" s="17">
        <v>123</v>
      </c>
      <c r="I5" s="25">
        <f>G5*0.04</f>
        <v>122.8</v>
      </c>
      <c r="J5" s="26">
        <v>0.8261</v>
      </c>
      <c r="K5" s="27">
        <v>0.83</v>
      </c>
      <c r="L5" s="24">
        <f>VLOOKUP(B:B,[2]Sheet1!$A$1:$S$65536,19,0)</f>
        <v>232128</v>
      </c>
      <c r="M5" s="1">
        <f t="shared" si="0"/>
        <v>192666.24</v>
      </c>
    </row>
    <row r="6" spans="1:13">
      <c r="A6" s="14">
        <v>4</v>
      </c>
      <c r="B6" s="14">
        <v>754</v>
      </c>
      <c r="C6" s="15" t="s">
        <v>17</v>
      </c>
      <c r="D6" s="15"/>
      <c r="E6" s="15" t="s">
        <v>18</v>
      </c>
      <c r="F6" s="16">
        <v>0.5807</v>
      </c>
      <c r="G6" s="17">
        <v>3358</v>
      </c>
      <c r="H6" s="17">
        <v>336</v>
      </c>
      <c r="I6" s="28">
        <f>G6*0.1</f>
        <v>335.8</v>
      </c>
      <c r="J6" s="26">
        <v>0.5807</v>
      </c>
      <c r="K6" s="27">
        <v>0.6</v>
      </c>
      <c r="L6" s="24">
        <f>VLOOKUP(B:B,[2]Sheet1!$A$1:$S$65536,19,0)</f>
        <v>227664</v>
      </c>
      <c r="M6" s="1">
        <f t="shared" si="0"/>
        <v>136598.4</v>
      </c>
    </row>
    <row r="7" spans="1:13">
      <c r="A7" s="14">
        <v>5</v>
      </c>
      <c r="B7" s="14">
        <v>351</v>
      </c>
      <c r="C7" s="15" t="s">
        <v>17</v>
      </c>
      <c r="D7" s="15"/>
      <c r="E7" s="15" t="s">
        <v>19</v>
      </c>
      <c r="F7" s="16">
        <v>0.8546</v>
      </c>
      <c r="G7" s="17">
        <v>1848</v>
      </c>
      <c r="H7" s="17">
        <v>74</v>
      </c>
      <c r="I7" s="25">
        <f>G7*0.04</f>
        <v>73.92</v>
      </c>
      <c r="J7" s="26">
        <v>0.8546</v>
      </c>
      <c r="K7" s="27">
        <v>0.86</v>
      </c>
      <c r="L7" s="24">
        <f>VLOOKUP(B:B,[2]Sheet1!$A$1:$S$65536,19,0)</f>
        <v>193440</v>
      </c>
      <c r="M7" s="1">
        <f t="shared" si="0"/>
        <v>166358.4</v>
      </c>
    </row>
    <row r="8" spans="1:13">
      <c r="A8" s="14">
        <v>6</v>
      </c>
      <c r="B8" s="14">
        <v>52</v>
      </c>
      <c r="C8" s="15" t="s">
        <v>17</v>
      </c>
      <c r="D8" s="15"/>
      <c r="E8" s="15" t="s">
        <v>20</v>
      </c>
      <c r="F8" s="16">
        <v>0.7918</v>
      </c>
      <c r="G8" s="17">
        <v>2496</v>
      </c>
      <c r="H8" s="17">
        <v>150</v>
      </c>
      <c r="I8" s="25">
        <f>G8*0.06</f>
        <v>149.76</v>
      </c>
      <c r="J8" s="26">
        <v>0.7918</v>
      </c>
      <c r="K8" s="27">
        <v>0.8</v>
      </c>
      <c r="L8" s="24">
        <f>VLOOKUP(B:B,[2]Sheet1!$A$1:$S$65536,19,0)</f>
        <v>193440</v>
      </c>
      <c r="M8" s="1">
        <f t="shared" si="0"/>
        <v>154752</v>
      </c>
    </row>
    <row r="9" spans="1:13">
      <c r="A9" s="14">
        <v>7</v>
      </c>
      <c r="B9" s="14">
        <v>359</v>
      </c>
      <c r="C9" s="15" t="s">
        <v>12</v>
      </c>
      <c r="D9" s="15"/>
      <c r="E9" s="15" t="s">
        <v>21</v>
      </c>
      <c r="F9" s="16">
        <v>0.7236</v>
      </c>
      <c r="G9" s="17">
        <v>4758</v>
      </c>
      <c r="H9" s="17">
        <v>285</v>
      </c>
      <c r="I9" s="25">
        <f>G9*0.06</f>
        <v>285.48</v>
      </c>
      <c r="J9" s="26">
        <v>0.7236</v>
      </c>
      <c r="K9" s="27">
        <v>0.74</v>
      </c>
      <c r="L9" s="24">
        <f>VLOOKUP(B:B,[2]Sheet1!$A$1:$S$65536,19,0)</f>
        <v>274040</v>
      </c>
      <c r="M9" s="1">
        <f t="shared" si="0"/>
        <v>202789.6</v>
      </c>
    </row>
    <row r="10" spans="1:13">
      <c r="A10" s="14">
        <v>8</v>
      </c>
      <c r="B10" s="14">
        <v>572</v>
      </c>
      <c r="C10" s="15" t="s">
        <v>22</v>
      </c>
      <c r="D10" s="15"/>
      <c r="E10" s="15" t="s">
        <v>23</v>
      </c>
      <c r="F10" s="16">
        <v>0.7352</v>
      </c>
      <c r="G10" s="17">
        <v>2408</v>
      </c>
      <c r="H10" s="17">
        <v>144</v>
      </c>
      <c r="I10" s="25">
        <f>G10*0.06</f>
        <v>144.48</v>
      </c>
      <c r="J10" s="26">
        <v>0.7352</v>
      </c>
      <c r="K10" s="27">
        <v>0.75</v>
      </c>
      <c r="L10" s="24">
        <f>VLOOKUP(B:B,[2]Sheet1!$A$1:$S$65536,19,0)</f>
        <v>193440</v>
      </c>
      <c r="M10" s="1">
        <f t="shared" si="0"/>
        <v>145080</v>
      </c>
    </row>
    <row r="11" spans="1:13">
      <c r="A11" s="14">
        <v>9</v>
      </c>
      <c r="B11" s="14">
        <v>743</v>
      </c>
      <c r="C11" s="15" t="s">
        <v>15</v>
      </c>
      <c r="D11" s="15"/>
      <c r="E11" s="15" t="s">
        <v>24</v>
      </c>
      <c r="F11" s="16">
        <v>0.6761</v>
      </c>
      <c r="G11" s="17">
        <v>2800</v>
      </c>
      <c r="H11" s="17">
        <v>224</v>
      </c>
      <c r="I11" s="25">
        <f>G11*0.08</f>
        <v>224</v>
      </c>
      <c r="J11" s="26">
        <v>0.6761</v>
      </c>
      <c r="K11" s="27">
        <v>0.69</v>
      </c>
      <c r="L11" s="24">
        <f>VLOOKUP(B:B,[2]Sheet1!$A$1:$S$65536,19,0)</f>
        <v>131440</v>
      </c>
      <c r="M11" s="1">
        <f t="shared" si="0"/>
        <v>90693.6</v>
      </c>
    </row>
    <row r="12" spans="1:13">
      <c r="A12" s="14">
        <v>10</v>
      </c>
      <c r="B12" s="14">
        <v>744</v>
      </c>
      <c r="C12" s="15" t="s">
        <v>22</v>
      </c>
      <c r="D12" s="15"/>
      <c r="E12" s="15" t="s">
        <v>25</v>
      </c>
      <c r="F12" s="18">
        <v>0.7024</v>
      </c>
      <c r="G12" s="17">
        <v>4256</v>
      </c>
      <c r="H12" s="17">
        <v>255</v>
      </c>
      <c r="I12" s="25">
        <f>G12*0.06</f>
        <v>255.36</v>
      </c>
      <c r="J12" s="26">
        <v>0.7024</v>
      </c>
      <c r="K12" s="27">
        <v>0.72</v>
      </c>
      <c r="L12" s="24">
        <f>VLOOKUP(B:B,[2]Sheet1!$A$1:$S$65536,19,0)</f>
        <v>234360</v>
      </c>
      <c r="M12" s="1">
        <f t="shared" si="0"/>
        <v>168739.2</v>
      </c>
    </row>
    <row r="13" spans="1:13">
      <c r="A13" s="14">
        <v>11</v>
      </c>
      <c r="B13" s="14">
        <v>391</v>
      </c>
      <c r="C13" s="15" t="s">
        <v>22</v>
      </c>
      <c r="D13" s="15"/>
      <c r="E13" s="15" t="s">
        <v>26</v>
      </c>
      <c r="F13" s="18">
        <v>0.6261</v>
      </c>
      <c r="G13" s="17">
        <v>1619</v>
      </c>
      <c r="H13" s="19">
        <v>259</v>
      </c>
      <c r="I13" s="29">
        <f>G13*0.08*2</f>
        <v>259.04</v>
      </c>
      <c r="J13" s="26">
        <v>0.6261</v>
      </c>
      <c r="K13" s="27">
        <v>0.64</v>
      </c>
      <c r="L13" s="24">
        <f>VLOOKUP(B:B,[2]Sheet1!$A$1:$S$65536,19,0)</f>
        <v>241800</v>
      </c>
      <c r="M13" s="1">
        <f t="shared" si="0"/>
        <v>154752</v>
      </c>
    </row>
    <row r="14" spans="1:13">
      <c r="A14" s="14">
        <v>12</v>
      </c>
      <c r="B14" s="14">
        <v>54</v>
      </c>
      <c r="C14" s="15" t="s">
        <v>17</v>
      </c>
      <c r="D14" s="15"/>
      <c r="E14" s="15" t="s">
        <v>27</v>
      </c>
      <c r="F14" s="16">
        <v>0.884</v>
      </c>
      <c r="G14" s="17">
        <v>3099</v>
      </c>
      <c r="H14" s="17">
        <v>124</v>
      </c>
      <c r="I14" s="25">
        <f>G14*0.04</f>
        <v>123.96</v>
      </c>
      <c r="J14" s="26">
        <v>0.884</v>
      </c>
      <c r="K14" s="27">
        <v>0.89</v>
      </c>
      <c r="L14" s="24">
        <f>VLOOKUP(B:B,[2]Sheet1!$A$1:$S$65536,19,0)</f>
        <v>232128</v>
      </c>
      <c r="M14" s="1">
        <f t="shared" si="0"/>
        <v>206593.92</v>
      </c>
    </row>
    <row r="15" spans="1:13">
      <c r="A15" s="14">
        <v>13</v>
      </c>
      <c r="B15" s="14">
        <v>582</v>
      </c>
      <c r="C15" s="15" t="s">
        <v>12</v>
      </c>
      <c r="D15" s="15"/>
      <c r="E15" s="15" t="s">
        <v>28</v>
      </c>
      <c r="F15" s="18">
        <v>0.4424</v>
      </c>
      <c r="G15" s="17">
        <v>7745</v>
      </c>
      <c r="H15" s="19">
        <v>465</v>
      </c>
      <c r="I15" s="29">
        <f>G15*0.12/2</f>
        <v>464.7</v>
      </c>
      <c r="J15" s="26">
        <v>0.4424</v>
      </c>
      <c r="K15" s="27">
        <v>0.46</v>
      </c>
      <c r="L15" s="24">
        <f>VLOOKUP(B:B,[2]Sheet1!$A$1:$S$65536,19,0)</f>
        <v>957900</v>
      </c>
      <c r="M15" s="1">
        <f t="shared" si="0"/>
        <v>440634</v>
      </c>
    </row>
    <row r="16" spans="1:13">
      <c r="A16" s="14">
        <v>14</v>
      </c>
      <c r="B16" s="14">
        <v>387</v>
      </c>
      <c r="C16" s="15" t="s">
        <v>15</v>
      </c>
      <c r="D16" s="15"/>
      <c r="E16" s="15" t="s">
        <v>29</v>
      </c>
      <c r="F16" s="16">
        <v>0.8047</v>
      </c>
      <c r="G16" s="17">
        <v>5059</v>
      </c>
      <c r="H16" s="17">
        <v>202</v>
      </c>
      <c r="I16" s="25">
        <f>G16*0.04</f>
        <v>202.36</v>
      </c>
      <c r="J16" s="26">
        <v>0.8047</v>
      </c>
      <c r="K16" s="27">
        <v>0.81</v>
      </c>
      <c r="L16" s="24">
        <f>VLOOKUP(B:B,[2]Sheet1!$A$1:$S$65536,19,0)</f>
        <v>335265</v>
      </c>
      <c r="M16" s="1">
        <f t="shared" si="0"/>
        <v>271564.65</v>
      </c>
    </row>
    <row r="17" spans="1:13">
      <c r="A17" s="14">
        <v>15</v>
      </c>
      <c r="B17" s="14">
        <v>717</v>
      </c>
      <c r="C17" s="15" t="s">
        <v>30</v>
      </c>
      <c r="D17" s="15"/>
      <c r="E17" s="15" t="s">
        <v>31</v>
      </c>
      <c r="F17" s="16">
        <v>0.727</v>
      </c>
      <c r="G17" s="17">
        <v>2079</v>
      </c>
      <c r="H17" s="17">
        <v>125</v>
      </c>
      <c r="I17" s="25">
        <f>G17*0.06</f>
        <v>124.74</v>
      </c>
      <c r="J17" s="26">
        <v>0.727</v>
      </c>
      <c r="K17" s="27">
        <v>0.74</v>
      </c>
      <c r="L17" s="24">
        <f>VLOOKUP(B:B,[2]Sheet1!$A$1:$S$65536,19,0)</f>
        <v>122512</v>
      </c>
      <c r="M17" s="1">
        <f t="shared" si="0"/>
        <v>90658.88</v>
      </c>
    </row>
    <row r="18" spans="1:13">
      <c r="A18" s="14">
        <v>16</v>
      </c>
      <c r="B18" s="14">
        <v>349</v>
      </c>
      <c r="C18" s="15" t="s">
        <v>22</v>
      </c>
      <c r="D18" s="15"/>
      <c r="E18" s="15" t="s">
        <v>32</v>
      </c>
      <c r="F18" s="18">
        <v>0.6082</v>
      </c>
      <c r="G18" s="17">
        <v>2963</v>
      </c>
      <c r="H18" s="17">
        <v>237</v>
      </c>
      <c r="I18" s="25">
        <f>G18*0.08</f>
        <v>237.04</v>
      </c>
      <c r="J18" s="26">
        <v>0.6082</v>
      </c>
      <c r="K18" s="27">
        <v>0.62</v>
      </c>
      <c r="L18" s="24">
        <f>VLOOKUP(B:B,[2]Sheet1!$A$1:$S$65536,19,0)</f>
        <v>199888</v>
      </c>
      <c r="M18" s="1">
        <f t="shared" si="0"/>
        <v>123930.56</v>
      </c>
    </row>
    <row r="19" spans="1:13">
      <c r="A19" s="14">
        <v>17</v>
      </c>
      <c r="B19" s="14">
        <v>710</v>
      </c>
      <c r="C19" s="15" t="s">
        <v>17</v>
      </c>
      <c r="D19" s="15"/>
      <c r="E19" s="15" t="s">
        <v>33</v>
      </c>
      <c r="F19" s="16">
        <v>0.7339</v>
      </c>
      <c r="G19" s="17">
        <v>1713</v>
      </c>
      <c r="H19" s="17">
        <v>103</v>
      </c>
      <c r="I19" s="25">
        <f>G19*0.06</f>
        <v>102.78</v>
      </c>
      <c r="J19" s="26">
        <v>0.7339</v>
      </c>
      <c r="K19" s="27">
        <v>0.75</v>
      </c>
      <c r="L19" s="24">
        <f>VLOOKUP(B:B,[2]Sheet1!$A$1:$S$65536,19,0)</f>
        <v>101866</v>
      </c>
      <c r="M19" s="1">
        <f t="shared" si="0"/>
        <v>76399.5</v>
      </c>
    </row>
    <row r="20" spans="1:13">
      <c r="A20" s="14">
        <v>18</v>
      </c>
      <c r="B20" s="14">
        <v>747</v>
      </c>
      <c r="C20" s="15" t="s">
        <v>22</v>
      </c>
      <c r="D20" s="15"/>
      <c r="E20" s="15" t="s">
        <v>34</v>
      </c>
      <c r="F20" s="16">
        <v>0.7628</v>
      </c>
      <c r="G20" s="17">
        <v>2391</v>
      </c>
      <c r="H20" s="17">
        <v>143</v>
      </c>
      <c r="I20" s="25">
        <f>G20*0.06</f>
        <v>143.46</v>
      </c>
      <c r="J20" s="26">
        <v>0.7628</v>
      </c>
      <c r="K20" s="27">
        <v>0.77</v>
      </c>
      <c r="L20" s="24">
        <f>VLOOKUP(B:B,[2]Sheet1!$A$1:$S$65536,19,0)</f>
        <v>227664</v>
      </c>
      <c r="M20" s="1">
        <f t="shared" si="0"/>
        <v>175301.28</v>
      </c>
    </row>
    <row r="21" spans="1:13">
      <c r="A21" s="14">
        <v>19</v>
      </c>
      <c r="B21" s="14">
        <v>748</v>
      </c>
      <c r="C21" s="15" t="s">
        <v>30</v>
      </c>
      <c r="D21" s="15"/>
      <c r="E21" s="15" t="s">
        <v>35</v>
      </c>
      <c r="F21" s="16">
        <v>0.792</v>
      </c>
      <c r="G21" s="17">
        <v>2133</v>
      </c>
      <c r="H21" s="17">
        <v>128</v>
      </c>
      <c r="I21" s="25">
        <f>G21*0.06</f>
        <v>127.98</v>
      </c>
      <c r="J21" s="26">
        <v>0.792</v>
      </c>
      <c r="K21" s="27">
        <v>0.8</v>
      </c>
      <c r="L21" s="24">
        <f>VLOOKUP(B:B,[2]Sheet1!$A$1:$S$65536,19,0)</f>
        <v>138012</v>
      </c>
      <c r="M21" s="1">
        <f t="shared" si="0"/>
        <v>110409.6</v>
      </c>
    </row>
    <row r="22" spans="1:13">
      <c r="A22" s="14">
        <v>20</v>
      </c>
      <c r="B22" s="14">
        <v>723</v>
      </c>
      <c r="C22" s="15" t="s">
        <v>22</v>
      </c>
      <c r="D22" s="15"/>
      <c r="E22" s="15" t="s">
        <v>36</v>
      </c>
      <c r="F22" s="16">
        <v>0.7608</v>
      </c>
      <c r="G22" s="17">
        <v>2241</v>
      </c>
      <c r="H22" s="17">
        <v>134</v>
      </c>
      <c r="I22" s="25">
        <f>G22*0.06</f>
        <v>134.46</v>
      </c>
      <c r="J22" s="26">
        <v>0.7608</v>
      </c>
      <c r="K22" s="27">
        <v>0.77</v>
      </c>
      <c r="L22" s="24">
        <f>VLOOKUP(B:B,[2]Sheet1!$A$1:$S$65536,19,0)</f>
        <v>118296</v>
      </c>
      <c r="M22" s="1">
        <f t="shared" si="0"/>
        <v>91087.92</v>
      </c>
    </row>
    <row r="23" spans="1:13">
      <c r="A23" s="14">
        <v>21</v>
      </c>
      <c r="B23" s="14">
        <v>750</v>
      </c>
      <c r="C23" s="15" t="s">
        <v>15</v>
      </c>
      <c r="D23" s="15"/>
      <c r="E23" s="15" t="s">
        <v>37</v>
      </c>
      <c r="F23" s="16">
        <v>0.6736</v>
      </c>
      <c r="G23" s="17">
        <v>8297</v>
      </c>
      <c r="H23" s="19">
        <v>531</v>
      </c>
      <c r="I23" s="29">
        <f>G23*0.08*0.8</f>
        <v>531.008</v>
      </c>
      <c r="J23" s="26">
        <v>0.6736</v>
      </c>
      <c r="K23" s="27">
        <v>0.69</v>
      </c>
      <c r="L23" s="24">
        <f>VLOOKUP(B:B,[2]Sheet1!$A$1:$S$65536,19,0)</f>
        <v>706490</v>
      </c>
      <c r="M23" s="1">
        <f t="shared" si="0"/>
        <v>487478.1</v>
      </c>
    </row>
    <row r="24" spans="1:13">
      <c r="A24" s="14">
        <v>22</v>
      </c>
      <c r="B24" s="14">
        <v>545</v>
      </c>
      <c r="C24" s="15" t="s">
        <v>15</v>
      </c>
      <c r="D24" s="15"/>
      <c r="E24" s="15" t="s">
        <v>38</v>
      </c>
      <c r="F24" s="16">
        <v>0.7841</v>
      </c>
      <c r="G24" s="17">
        <v>1593</v>
      </c>
      <c r="H24" s="17">
        <v>96</v>
      </c>
      <c r="I24" s="25">
        <f>G24*0.06</f>
        <v>95.58</v>
      </c>
      <c r="J24" s="26">
        <v>0.7841</v>
      </c>
      <c r="K24" s="27">
        <v>0.79</v>
      </c>
      <c r="L24" s="24">
        <f>VLOOKUP(B:B,[2]Sheet1!$A$1:$S$65536,19,0)</f>
        <v>98580</v>
      </c>
      <c r="M24" s="1">
        <f t="shared" si="0"/>
        <v>77878.2</v>
      </c>
    </row>
    <row r="25" spans="1:13">
      <c r="A25" s="14">
        <v>23</v>
      </c>
      <c r="B25" s="14">
        <v>741</v>
      </c>
      <c r="C25" s="15" t="s">
        <v>12</v>
      </c>
      <c r="D25" s="15"/>
      <c r="E25" s="15" t="s">
        <v>39</v>
      </c>
      <c r="F25" s="16">
        <v>0.748</v>
      </c>
      <c r="G25" s="17">
        <v>1155</v>
      </c>
      <c r="H25" s="17">
        <v>69</v>
      </c>
      <c r="I25" s="25">
        <f>G25*0.06</f>
        <v>69.3</v>
      </c>
      <c r="J25" s="26">
        <v>0.748</v>
      </c>
      <c r="K25" s="27">
        <v>0.76</v>
      </c>
      <c r="L25" s="24">
        <f>VLOOKUP(B:B,[2]Sheet1!$A$1:$S$65536,19,0)</f>
        <v>98580</v>
      </c>
      <c r="M25" s="1">
        <f t="shared" si="0"/>
        <v>74920.8</v>
      </c>
    </row>
    <row r="26" spans="1:13">
      <c r="A26" s="14">
        <v>24</v>
      </c>
      <c r="B26" s="14">
        <v>732</v>
      </c>
      <c r="C26" s="15" t="s">
        <v>30</v>
      </c>
      <c r="D26" s="15"/>
      <c r="E26" s="15" t="s">
        <v>40</v>
      </c>
      <c r="F26" s="16">
        <v>0.7424</v>
      </c>
      <c r="G26" s="17">
        <v>1372</v>
      </c>
      <c r="H26" s="17">
        <v>82</v>
      </c>
      <c r="I26" s="25">
        <f>G26*0.06</f>
        <v>82.32</v>
      </c>
      <c r="J26" s="26">
        <v>0.7424</v>
      </c>
      <c r="K26" s="27">
        <v>0.76</v>
      </c>
      <c r="L26" s="24">
        <f>VLOOKUP(B:B,[2]Sheet1!$A$1:$S$65536,19,0)</f>
        <v>124868</v>
      </c>
      <c r="M26" s="1">
        <f t="shared" si="0"/>
        <v>94899.68</v>
      </c>
    </row>
    <row r="27" spans="1:13">
      <c r="A27" s="14">
        <v>25</v>
      </c>
      <c r="B27" s="14">
        <v>709</v>
      </c>
      <c r="C27" s="15" t="s">
        <v>12</v>
      </c>
      <c r="D27" s="15"/>
      <c r="E27" s="15" t="s">
        <v>41</v>
      </c>
      <c r="F27" s="16">
        <v>0.786</v>
      </c>
      <c r="G27" s="17">
        <v>3862</v>
      </c>
      <c r="H27" s="17">
        <v>232</v>
      </c>
      <c r="I27" s="25">
        <f>G27*0.06</f>
        <v>231.72</v>
      </c>
      <c r="J27" s="26">
        <v>0.786</v>
      </c>
      <c r="K27" s="27">
        <v>0.79</v>
      </c>
      <c r="L27" s="24">
        <f>VLOOKUP(B:B,[2]Sheet1!$A$1:$S$65536,19,0)</f>
        <v>257920</v>
      </c>
      <c r="M27" s="1">
        <f t="shared" si="0"/>
        <v>203756.8</v>
      </c>
    </row>
    <row r="28" spans="1:13">
      <c r="A28" s="14">
        <v>26</v>
      </c>
      <c r="B28" s="14">
        <v>514</v>
      </c>
      <c r="C28" s="15" t="s">
        <v>30</v>
      </c>
      <c r="D28" s="15"/>
      <c r="E28" s="15" t="s">
        <v>42</v>
      </c>
      <c r="F28" s="16">
        <v>0.8898</v>
      </c>
      <c r="G28" s="17">
        <v>3900</v>
      </c>
      <c r="H28" s="17">
        <v>156</v>
      </c>
      <c r="I28" s="25">
        <f>G28*0.04</f>
        <v>156</v>
      </c>
      <c r="J28" s="26">
        <v>0.8898</v>
      </c>
      <c r="K28" s="27">
        <v>0.89</v>
      </c>
      <c r="L28" s="24">
        <f>VLOOKUP(B:B,[2]Sheet1!$A$1:$S$65536,19,0)</f>
        <v>257920</v>
      </c>
      <c r="M28" s="1">
        <f t="shared" si="0"/>
        <v>229548.8</v>
      </c>
    </row>
    <row r="29" spans="1:13">
      <c r="A29" s="14">
        <v>27</v>
      </c>
      <c r="B29" s="14">
        <v>726</v>
      </c>
      <c r="C29" s="15" t="s">
        <v>12</v>
      </c>
      <c r="D29" s="15"/>
      <c r="E29" s="15" t="s">
        <v>43</v>
      </c>
      <c r="F29" s="16">
        <v>0.7374</v>
      </c>
      <c r="G29" s="17">
        <v>3519</v>
      </c>
      <c r="H29" s="17">
        <v>211</v>
      </c>
      <c r="I29" s="25">
        <f>G29*0.06</f>
        <v>211.14</v>
      </c>
      <c r="J29" s="26">
        <v>0.7374</v>
      </c>
      <c r="K29" s="27">
        <v>0.75</v>
      </c>
      <c r="L29" s="24">
        <f>VLOOKUP(B:B,[2]Sheet1!$A$1:$S$65536,19,0)</f>
        <v>280488</v>
      </c>
      <c r="M29" s="1">
        <f t="shared" si="0"/>
        <v>210366</v>
      </c>
    </row>
    <row r="30" spans="1:13">
      <c r="A30" s="14">
        <v>28</v>
      </c>
      <c r="B30" s="14">
        <v>570</v>
      </c>
      <c r="C30" s="15" t="s">
        <v>12</v>
      </c>
      <c r="D30" s="15"/>
      <c r="E30" s="15" t="s">
        <v>44</v>
      </c>
      <c r="F30" s="16">
        <v>0.7943</v>
      </c>
      <c r="G30" s="17">
        <v>2503</v>
      </c>
      <c r="H30" s="17">
        <v>150</v>
      </c>
      <c r="I30" s="25">
        <f>G30*0.06</f>
        <v>150.18</v>
      </c>
      <c r="J30" s="26">
        <v>0.7943</v>
      </c>
      <c r="K30" s="27">
        <v>0.8</v>
      </c>
      <c r="L30" s="24">
        <f>VLOOKUP(B:B,[2]Sheet1!$A$1:$S$65536,19,0)</f>
        <v>132184</v>
      </c>
      <c r="M30" s="1">
        <f t="shared" si="0"/>
        <v>105747.2</v>
      </c>
    </row>
    <row r="31" spans="1:13">
      <c r="A31" s="14">
        <v>29</v>
      </c>
      <c r="B31" s="14">
        <v>598</v>
      </c>
      <c r="C31" s="15" t="s">
        <v>15</v>
      </c>
      <c r="D31" s="15"/>
      <c r="E31" s="15" t="s">
        <v>45</v>
      </c>
      <c r="F31" s="16">
        <v>0.7581</v>
      </c>
      <c r="G31" s="17">
        <v>3040</v>
      </c>
      <c r="H31" s="17">
        <v>182</v>
      </c>
      <c r="I31" s="25">
        <f>G31*0.06</f>
        <v>182.4</v>
      </c>
      <c r="J31" s="26">
        <v>0.7581</v>
      </c>
      <c r="K31" s="27">
        <v>0.77</v>
      </c>
      <c r="L31" s="24">
        <f>VLOOKUP(B:B,[2]Sheet1!$A$1:$S$65536,19,0)</f>
        <v>225680</v>
      </c>
      <c r="M31" s="1">
        <f t="shared" si="0"/>
        <v>173773.6</v>
      </c>
    </row>
    <row r="32" spans="1:13">
      <c r="A32" s="14">
        <v>30</v>
      </c>
      <c r="B32" s="14">
        <v>724</v>
      </c>
      <c r="C32" s="15" t="s">
        <v>15</v>
      </c>
      <c r="D32" s="15"/>
      <c r="E32" s="15" t="s">
        <v>46</v>
      </c>
      <c r="F32" s="16">
        <v>0.8324</v>
      </c>
      <c r="G32" s="17">
        <v>4563</v>
      </c>
      <c r="H32" s="17">
        <v>183</v>
      </c>
      <c r="I32" s="25">
        <f>G32*0.04</f>
        <v>182.52</v>
      </c>
      <c r="J32" s="26">
        <v>0.8324</v>
      </c>
      <c r="K32" s="27">
        <v>0.84</v>
      </c>
      <c r="L32" s="24">
        <f>VLOOKUP(B:B,[2]Sheet1!$A$1:$S$65536,19,0)</f>
        <v>290160</v>
      </c>
      <c r="M32" s="1">
        <f t="shared" si="0"/>
        <v>243734.4</v>
      </c>
    </row>
    <row r="33" spans="1:13">
      <c r="A33" s="14">
        <v>31</v>
      </c>
      <c r="B33" s="14">
        <v>546</v>
      </c>
      <c r="C33" s="15" t="s">
        <v>15</v>
      </c>
      <c r="D33" s="15"/>
      <c r="E33" s="15" t="s">
        <v>47</v>
      </c>
      <c r="F33" s="16">
        <v>0.8065</v>
      </c>
      <c r="G33" s="17">
        <v>4472</v>
      </c>
      <c r="H33" s="17">
        <v>179</v>
      </c>
      <c r="I33" s="25">
        <f>G33*0.04</f>
        <v>178.88</v>
      </c>
      <c r="J33" s="26">
        <v>0.8065</v>
      </c>
      <c r="K33" s="27">
        <v>0.81</v>
      </c>
      <c r="L33" s="24">
        <f>VLOOKUP(B:B,[2]Sheet1!$A$1:$S$65536,19,0)</f>
        <v>307892</v>
      </c>
      <c r="M33" s="1">
        <f t="shared" si="0"/>
        <v>249392.52</v>
      </c>
    </row>
    <row r="34" spans="1:13">
      <c r="A34" s="14">
        <v>32</v>
      </c>
      <c r="B34" s="14">
        <v>584</v>
      </c>
      <c r="C34" s="15" t="s">
        <v>15</v>
      </c>
      <c r="D34" s="15"/>
      <c r="E34" s="15" t="s">
        <v>48</v>
      </c>
      <c r="F34" s="16">
        <v>0.7177</v>
      </c>
      <c r="G34" s="17">
        <v>2685</v>
      </c>
      <c r="H34" s="17">
        <v>161</v>
      </c>
      <c r="I34" s="25">
        <f>G34*0.06</f>
        <v>161.1</v>
      </c>
      <c r="J34" s="26">
        <v>0.7177</v>
      </c>
      <c r="K34" s="27">
        <v>0.73</v>
      </c>
      <c r="L34" s="24">
        <f>VLOOKUP(B:B,[2]Sheet1!$A$1:$S$65536,19,0)</f>
        <v>135209</v>
      </c>
      <c r="M34" s="1">
        <f t="shared" si="0"/>
        <v>98702.57</v>
      </c>
    </row>
    <row r="35" spans="1:13">
      <c r="A35" s="14">
        <v>33</v>
      </c>
      <c r="B35" s="14">
        <v>341</v>
      </c>
      <c r="C35" s="15" t="s">
        <v>30</v>
      </c>
      <c r="D35" s="15"/>
      <c r="E35" s="15" t="s">
        <v>49</v>
      </c>
      <c r="F35" s="16">
        <v>0.7382</v>
      </c>
      <c r="G35" s="17">
        <v>6512</v>
      </c>
      <c r="H35" s="17">
        <v>391</v>
      </c>
      <c r="I35" s="25">
        <f>G35*0.06</f>
        <v>390.72</v>
      </c>
      <c r="J35" s="26">
        <v>0.7382</v>
      </c>
      <c r="K35" s="27">
        <v>0.75</v>
      </c>
      <c r="L35" s="24">
        <f>VLOOKUP(B:B,[2]Sheet1!$A$1:$S$65536,19,0)</f>
        <v>622635</v>
      </c>
      <c r="M35" s="1">
        <f t="shared" si="0"/>
        <v>466976.25</v>
      </c>
    </row>
    <row r="36" spans="1:13">
      <c r="A36" s="14">
        <v>34</v>
      </c>
      <c r="B36" s="14">
        <v>742</v>
      </c>
      <c r="C36" s="15" t="s">
        <v>22</v>
      </c>
      <c r="D36" s="15"/>
      <c r="E36" s="15" t="s">
        <v>50</v>
      </c>
      <c r="F36" s="18">
        <v>0.5583</v>
      </c>
      <c r="G36" s="17">
        <v>2529</v>
      </c>
      <c r="H36" s="17">
        <v>253</v>
      </c>
      <c r="I36" s="28">
        <f>G36*0.1</f>
        <v>252.9</v>
      </c>
      <c r="J36" s="26">
        <v>0.5583</v>
      </c>
      <c r="K36" s="27">
        <v>0.58</v>
      </c>
      <c r="L36" s="24">
        <f>VLOOKUP(B:B,[2]Sheet1!$A$1:$S$65536,19,0)</f>
        <v>277264</v>
      </c>
      <c r="M36" s="1">
        <f t="shared" ref="M36:M67" si="1">K36*L36</f>
        <v>160813.12</v>
      </c>
    </row>
    <row r="37" spans="1:13">
      <c r="A37" s="14">
        <v>35</v>
      </c>
      <c r="B37" s="14">
        <v>712</v>
      </c>
      <c r="C37" s="15" t="s">
        <v>15</v>
      </c>
      <c r="D37" s="15"/>
      <c r="E37" s="15" t="s">
        <v>51</v>
      </c>
      <c r="F37" s="16">
        <v>0.7056</v>
      </c>
      <c r="G37" s="17">
        <v>5391</v>
      </c>
      <c r="H37" s="17">
        <v>323</v>
      </c>
      <c r="I37" s="25">
        <f>G37*0.06</f>
        <v>323.46</v>
      </c>
      <c r="J37" s="26">
        <v>0.7056</v>
      </c>
      <c r="K37" s="27">
        <v>0.72</v>
      </c>
      <c r="L37" s="24">
        <f>VLOOKUP(B:B,[2]Sheet1!$A$1:$S$65536,19,0)</f>
        <v>399125</v>
      </c>
      <c r="M37" s="1">
        <f t="shared" si="1"/>
        <v>287370</v>
      </c>
    </row>
    <row r="38" spans="1:13">
      <c r="A38" s="14">
        <v>36</v>
      </c>
      <c r="B38" s="14">
        <v>513</v>
      </c>
      <c r="C38" s="15" t="s">
        <v>12</v>
      </c>
      <c r="D38" s="15"/>
      <c r="E38" s="15" t="s">
        <v>52</v>
      </c>
      <c r="F38" s="16">
        <v>0.8307</v>
      </c>
      <c r="G38" s="17">
        <v>3829</v>
      </c>
      <c r="H38" s="17">
        <v>153</v>
      </c>
      <c r="I38" s="25">
        <f>G38*0.04</f>
        <v>153.16</v>
      </c>
      <c r="J38" s="26">
        <v>0.8307</v>
      </c>
      <c r="K38" s="27">
        <v>0.84</v>
      </c>
      <c r="L38" s="24">
        <f>VLOOKUP(B:B,[2]Sheet1!$A$1:$S$65536,19,0)</f>
        <v>257920</v>
      </c>
      <c r="M38" s="1">
        <f t="shared" si="1"/>
        <v>216652.8</v>
      </c>
    </row>
    <row r="39" spans="1:13">
      <c r="A39" s="14">
        <v>37</v>
      </c>
      <c r="B39" s="14">
        <v>746</v>
      </c>
      <c r="C39" s="15" t="s">
        <v>30</v>
      </c>
      <c r="D39" s="15"/>
      <c r="E39" s="15" t="s">
        <v>53</v>
      </c>
      <c r="F39" s="16">
        <v>0.7939</v>
      </c>
      <c r="G39" s="17">
        <v>3462</v>
      </c>
      <c r="H39" s="17">
        <v>208</v>
      </c>
      <c r="I39" s="25">
        <f>G39*0.06</f>
        <v>207.72</v>
      </c>
      <c r="J39" s="26">
        <v>0.7939</v>
      </c>
      <c r="K39" s="27">
        <v>0.8</v>
      </c>
      <c r="L39" s="24">
        <f>VLOOKUP(B:B,[2]Sheet1!$A$1:$S$65536,19,0)</f>
        <v>200880</v>
      </c>
      <c r="M39" s="1">
        <f t="shared" si="1"/>
        <v>160704</v>
      </c>
    </row>
    <row r="40" spans="1:13">
      <c r="A40" s="14">
        <v>38</v>
      </c>
      <c r="B40" s="14">
        <v>307</v>
      </c>
      <c r="C40" s="15" t="s">
        <v>54</v>
      </c>
      <c r="D40" s="15"/>
      <c r="E40" s="15" t="s">
        <v>55</v>
      </c>
      <c r="F40" s="16">
        <v>0.6742</v>
      </c>
      <c r="G40" s="17">
        <v>14593</v>
      </c>
      <c r="H40" s="17">
        <v>1167</v>
      </c>
      <c r="I40" s="25">
        <f>G40*0.08</f>
        <v>1167.44</v>
      </c>
      <c r="J40" s="26">
        <v>0.6742</v>
      </c>
      <c r="K40" s="27">
        <v>0.69</v>
      </c>
      <c r="L40" s="24">
        <f>VLOOKUP(B:B,[2]Sheet1!$A$1:$S$65536,19,0)</f>
        <v>2256800</v>
      </c>
      <c r="M40" s="1">
        <f t="shared" si="1"/>
        <v>1557192</v>
      </c>
    </row>
    <row r="41" spans="1:13">
      <c r="A41" s="14">
        <v>39</v>
      </c>
      <c r="B41" s="14">
        <v>721</v>
      </c>
      <c r="C41" s="15" t="s">
        <v>30</v>
      </c>
      <c r="D41" s="15"/>
      <c r="E41" s="15" t="s">
        <v>56</v>
      </c>
      <c r="F41" s="16">
        <v>0.8565</v>
      </c>
      <c r="G41" s="17">
        <v>2561</v>
      </c>
      <c r="H41" s="17">
        <v>102</v>
      </c>
      <c r="I41" s="25">
        <f>G41*0.04</f>
        <v>102.44</v>
      </c>
      <c r="J41" s="26">
        <v>0.8565</v>
      </c>
      <c r="K41" s="27">
        <v>0.86</v>
      </c>
      <c r="L41" s="24">
        <f>VLOOKUP(B:B,[2]Sheet1!$A$1:$S$65536,19,0)</f>
        <v>167648</v>
      </c>
      <c r="M41" s="1">
        <f t="shared" si="1"/>
        <v>144177.28</v>
      </c>
    </row>
    <row r="42" spans="1:13">
      <c r="A42" s="14">
        <v>40</v>
      </c>
      <c r="B42" s="14">
        <v>371</v>
      </c>
      <c r="C42" s="15" t="s">
        <v>30</v>
      </c>
      <c r="D42" s="15"/>
      <c r="E42" s="15" t="s">
        <v>57</v>
      </c>
      <c r="F42" s="16">
        <v>0.7855</v>
      </c>
      <c r="G42" s="17">
        <v>1799</v>
      </c>
      <c r="H42" s="17">
        <v>108</v>
      </c>
      <c r="I42" s="25">
        <f>G42*0.06</f>
        <v>107.94</v>
      </c>
      <c r="J42" s="26">
        <v>0.7855</v>
      </c>
      <c r="K42" s="27">
        <v>0.79</v>
      </c>
      <c r="L42" s="24">
        <f>VLOOKUP(B:B,[2]Sheet1!$A$1:$S$65536,19,0)</f>
        <v>124868</v>
      </c>
      <c r="M42" s="1">
        <f t="shared" si="1"/>
        <v>98645.72</v>
      </c>
    </row>
    <row r="43" spans="1:13">
      <c r="A43" s="14">
        <v>41</v>
      </c>
      <c r="B43" s="14">
        <v>343</v>
      </c>
      <c r="C43" s="15" t="s">
        <v>12</v>
      </c>
      <c r="D43" s="15"/>
      <c r="E43" s="15" t="s">
        <v>58</v>
      </c>
      <c r="F43" s="16">
        <v>0.8936</v>
      </c>
      <c r="G43" s="17">
        <v>5109</v>
      </c>
      <c r="H43" s="17">
        <v>204</v>
      </c>
      <c r="I43" s="25">
        <f>G43*0.04</f>
        <v>204.36</v>
      </c>
      <c r="J43" s="26">
        <v>0.8936</v>
      </c>
      <c r="K43" s="27">
        <v>0.9</v>
      </c>
      <c r="L43" s="24">
        <f>VLOOKUP(B:B,[2]Sheet1!$A$1:$S$65536,19,0)</f>
        <v>638600</v>
      </c>
      <c r="M43" s="1">
        <f t="shared" si="1"/>
        <v>574740</v>
      </c>
    </row>
    <row r="44" spans="1:13">
      <c r="A44" s="14">
        <v>42</v>
      </c>
      <c r="B44" s="14">
        <v>718</v>
      </c>
      <c r="C44" s="15" t="s">
        <v>22</v>
      </c>
      <c r="D44" s="15"/>
      <c r="E44" s="15" t="s">
        <v>59</v>
      </c>
      <c r="F44" s="16">
        <v>0.719</v>
      </c>
      <c r="G44" s="17">
        <v>1281</v>
      </c>
      <c r="H44" s="17">
        <v>77</v>
      </c>
      <c r="I44" s="25">
        <f>G44*0.06</f>
        <v>76.86</v>
      </c>
      <c r="J44" s="26">
        <v>0.719</v>
      </c>
      <c r="K44" s="27">
        <v>0.73</v>
      </c>
      <c r="L44" s="24">
        <f>VLOOKUP(B:B,[2]Sheet1!$A$1:$S$65536,19,0)</f>
        <v>98580</v>
      </c>
      <c r="M44" s="1">
        <f t="shared" si="1"/>
        <v>71963.4</v>
      </c>
    </row>
    <row r="45" spans="1:13">
      <c r="A45" s="14">
        <v>43</v>
      </c>
      <c r="B45" s="14">
        <v>571</v>
      </c>
      <c r="C45" s="15" t="s">
        <v>15</v>
      </c>
      <c r="D45" s="15"/>
      <c r="E45" s="15" t="s">
        <v>60</v>
      </c>
      <c r="F45" s="16">
        <v>0.7997</v>
      </c>
      <c r="G45" s="17">
        <v>5434</v>
      </c>
      <c r="H45" s="17">
        <v>326</v>
      </c>
      <c r="I45" s="25">
        <f>G45*0.06</f>
        <v>326.04</v>
      </c>
      <c r="J45" s="26">
        <v>0.7997</v>
      </c>
      <c r="K45" s="27">
        <v>0.81</v>
      </c>
      <c r="L45" s="24">
        <f>VLOOKUP(B:B,[2]Sheet1!$A$1:$S$65536,19,0)</f>
        <v>526845</v>
      </c>
      <c r="M45" s="1">
        <f t="shared" si="1"/>
        <v>426744.45</v>
      </c>
    </row>
    <row r="46" spans="1:13">
      <c r="A46" s="14">
        <v>44</v>
      </c>
      <c r="B46" s="14">
        <v>355</v>
      </c>
      <c r="C46" s="15" t="s">
        <v>22</v>
      </c>
      <c r="D46" s="15"/>
      <c r="E46" s="15" t="s">
        <v>61</v>
      </c>
      <c r="F46" s="18">
        <v>0.6071</v>
      </c>
      <c r="G46" s="17">
        <v>3252</v>
      </c>
      <c r="H46" s="17">
        <v>260</v>
      </c>
      <c r="I46" s="25">
        <f>G46*0.08</f>
        <v>260.16</v>
      </c>
      <c r="J46" s="26">
        <v>0.6071</v>
      </c>
      <c r="K46" s="27">
        <v>0.62</v>
      </c>
      <c r="L46" s="24">
        <f>VLOOKUP(B:B,[2]Sheet1!$A$1:$S$65536,19,0)</f>
        <v>250609.1</v>
      </c>
      <c r="M46" s="1">
        <f t="shared" si="1"/>
        <v>155377.642</v>
      </c>
    </row>
    <row r="47" spans="1:13">
      <c r="A47" s="14">
        <v>45</v>
      </c>
      <c r="B47" s="14">
        <v>515</v>
      </c>
      <c r="C47" s="15" t="s">
        <v>22</v>
      </c>
      <c r="D47" s="15"/>
      <c r="E47" s="15" t="s">
        <v>62</v>
      </c>
      <c r="F47" s="16">
        <v>0.7791</v>
      </c>
      <c r="G47" s="17">
        <v>2924</v>
      </c>
      <c r="H47" s="17">
        <v>175</v>
      </c>
      <c r="I47" s="25">
        <f>G47*0.06</f>
        <v>175.44</v>
      </c>
      <c r="J47" s="26">
        <v>0.7791</v>
      </c>
      <c r="K47" s="27">
        <v>0.79</v>
      </c>
      <c r="L47" s="24">
        <f>VLOOKUP(B:B,[2]Sheet1!$A$1:$S$65536,19,0)</f>
        <v>219232</v>
      </c>
      <c r="M47" s="1">
        <f t="shared" si="1"/>
        <v>173193.28</v>
      </c>
    </row>
    <row r="48" spans="1:13">
      <c r="A48" s="14">
        <v>46</v>
      </c>
      <c r="B48" s="14">
        <v>56</v>
      </c>
      <c r="C48" s="15" t="s">
        <v>17</v>
      </c>
      <c r="D48" s="15"/>
      <c r="E48" s="15" t="s">
        <v>63</v>
      </c>
      <c r="F48" s="16">
        <v>0.8887</v>
      </c>
      <c r="G48" s="17">
        <v>1517</v>
      </c>
      <c r="H48" s="17">
        <v>61</v>
      </c>
      <c r="I48" s="25">
        <f>G48*0.04</f>
        <v>60.68</v>
      </c>
      <c r="J48" s="26">
        <v>0.8887</v>
      </c>
      <c r="K48" s="27">
        <v>0.89</v>
      </c>
      <c r="L48" s="24">
        <f>VLOOKUP(B:B,[2]Sheet1!$A$1:$S$65536,19,0)</f>
        <v>108438</v>
      </c>
      <c r="M48" s="1">
        <f t="shared" si="1"/>
        <v>96509.82</v>
      </c>
    </row>
    <row r="49" spans="1:13">
      <c r="A49" s="14">
        <v>47</v>
      </c>
      <c r="B49" s="14">
        <v>730</v>
      </c>
      <c r="C49" s="15" t="s">
        <v>12</v>
      </c>
      <c r="D49" s="15"/>
      <c r="E49" s="15" t="s">
        <v>64</v>
      </c>
      <c r="F49" s="16">
        <v>0.6778</v>
      </c>
      <c r="G49" s="17">
        <v>4859</v>
      </c>
      <c r="H49" s="17">
        <v>389</v>
      </c>
      <c r="I49" s="25">
        <f>G49*0.08</f>
        <v>388.72</v>
      </c>
      <c r="J49" s="26">
        <v>0.6778</v>
      </c>
      <c r="K49" s="27">
        <v>0.69</v>
      </c>
      <c r="L49" s="24">
        <f>VLOOKUP(B:B,[2]Sheet1!$A$1:$S$65536,19,0)</f>
        <v>318060</v>
      </c>
      <c r="M49" s="1">
        <f t="shared" si="1"/>
        <v>219461.4</v>
      </c>
    </row>
    <row r="50" spans="1:13">
      <c r="A50" s="14">
        <v>48</v>
      </c>
      <c r="B50" s="14">
        <v>377</v>
      </c>
      <c r="C50" s="15" t="s">
        <v>15</v>
      </c>
      <c r="D50" s="15"/>
      <c r="E50" s="15" t="s">
        <v>65</v>
      </c>
      <c r="F50" s="16">
        <v>0.7772</v>
      </c>
      <c r="G50" s="17">
        <v>4178</v>
      </c>
      <c r="H50" s="17">
        <v>251</v>
      </c>
      <c r="I50" s="25">
        <f>G50*0.06</f>
        <v>250.68</v>
      </c>
      <c r="J50" s="26">
        <v>0.7772</v>
      </c>
      <c r="K50" s="27">
        <v>0.78</v>
      </c>
      <c r="L50" s="24">
        <f>VLOOKUP(B:B,[2]Sheet1!$A$1:$S$65536,19,0)</f>
        <v>241800</v>
      </c>
      <c r="M50" s="1">
        <f t="shared" si="1"/>
        <v>188604</v>
      </c>
    </row>
    <row r="51" spans="1:13">
      <c r="A51" s="14">
        <v>49</v>
      </c>
      <c r="B51" s="14">
        <v>704</v>
      </c>
      <c r="C51" s="15" t="s">
        <v>17</v>
      </c>
      <c r="D51" s="15"/>
      <c r="E51" s="15" t="s">
        <v>66</v>
      </c>
      <c r="F51" s="16">
        <v>0.7682</v>
      </c>
      <c r="G51" s="17">
        <v>1831</v>
      </c>
      <c r="H51" s="17">
        <v>110</v>
      </c>
      <c r="I51" s="25">
        <f>G51*0.06</f>
        <v>109.86</v>
      </c>
      <c r="J51" s="26">
        <v>0.7682</v>
      </c>
      <c r="K51" s="27">
        <v>0.78</v>
      </c>
      <c r="L51" s="24">
        <f>VLOOKUP(B:B,[2]Sheet1!$A$1:$S$65536,19,0)</f>
        <v>184140</v>
      </c>
      <c r="M51" s="1">
        <f t="shared" si="1"/>
        <v>143629.2</v>
      </c>
    </row>
    <row r="52" spans="1:13">
      <c r="A52" s="14">
        <v>50</v>
      </c>
      <c r="B52" s="14">
        <v>337</v>
      </c>
      <c r="C52" s="15" t="s">
        <v>22</v>
      </c>
      <c r="D52" s="15"/>
      <c r="E52" s="15" t="s">
        <v>67</v>
      </c>
      <c r="F52" s="18">
        <v>0.6086</v>
      </c>
      <c r="G52" s="17">
        <v>7225</v>
      </c>
      <c r="H52" s="19">
        <v>462</v>
      </c>
      <c r="I52" s="29">
        <f>G52*0.08*0.8</f>
        <v>462.4</v>
      </c>
      <c r="J52" s="26">
        <v>0.6086</v>
      </c>
      <c r="K52" s="27">
        <v>0.62</v>
      </c>
      <c r="L52" s="24">
        <f>VLOOKUP(B:B,[2]Sheet1!$A$1:$S$65536,19,0)</f>
        <v>887220</v>
      </c>
      <c r="M52" s="1">
        <f t="shared" si="1"/>
        <v>550076.4</v>
      </c>
    </row>
    <row r="53" spans="1:13">
      <c r="A53" s="14">
        <v>51</v>
      </c>
      <c r="B53" s="14">
        <v>581</v>
      </c>
      <c r="C53" s="15" t="s">
        <v>12</v>
      </c>
      <c r="D53" s="15"/>
      <c r="E53" s="15" t="s">
        <v>68</v>
      </c>
      <c r="F53" s="18">
        <v>0.731</v>
      </c>
      <c r="G53" s="17">
        <v>5412</v>
      </c>
      <c r="H53" s="19">
        <v>260</v>
      </c>
      <c r="I53" s="29">
        <f>G53*0.06*0.8</f>
        <v>259.776</v>
      </c>
      <c r="J53" s="26">
        <v>0.731</v>
      </c>
      <c r="K53" s="27">
        <v>0.75</v>
      </c>
      <c r="L53" s="24">
        <f>VLOOKUP(B:B,[2]Sheet1!$A$1:$S$65536,19,0)</f>
        <v>322400</v>
      </c>
      <c r="M53" s="1">
        <f t="shared" si="1"/>
        <v>241800</v>
      </c>
    </row>
    <row r="54" spans="1:13">
      <c r="A54" s="14">
        <v>52</v>
      </c>
      <c r="B54" s="14">
        <v>587</v>
      </c>
      <c r="C54" s="15" t="s">
        <v>17</v>
      </c>
      <c r="D54" s="15"/>
      <c r="E54" s="15" t="s">
        <v>69</v>
      </c>
      <c r="F54" s="16">
        <v>0.8348</v>
      </c>
      <c r="G54" s="17">
        <v>1782</v>
      </c>
      <c r="H54" s="17">
        <v>71</v>
      </c>
      <c r="I54" s="25">
        <f>G54*0.04</f>
        <v>71.28</v>
      </c>
      <c r="J54" s="26">
        <v>0.8348</v>
      </c>
      <c r="K54" s="27">
        <v>0.84</v>
      </c>
      <c r="L54" s="24">
        <f>VLOOKUP(B:B,[2]Sheet1!$A$1:$S$65536,19,0)</f>
        <v>161200</v>
      </c>
      <c r="M54" s="1">
        <f t="shared" si="1"/>
        <v>135408</v>
      </c>
    </row>
    <row r="55" spans="1:13">
      <c r="A55" s="14">
        <v>53</v>
      </c>
      <c r="B55" s="14">
        <v>706</v>
      </c>
      <c r="C55" s="15" t="s">
        <v>17</v>
      </c>
      <c r="D55" s="15"/>
      <c r="E55" s="15" t="s">
        <v>70</v>
      </c>
      <c r="F55" s="16">
        <v>0.776</v>
      </c>
      <c r="G55" s="17">
        <v>1624</v>
      </c>
      <c r="H55" s="17">
        <v>97</v>
      </c>
      <c r="I55" s="25">
        <f>G55*0.06</f>
        <v>97.44</v>
      </c>
      <c r="J55" s="26">
        <v>0.776</v>
      </c>
      <c r="K55" s="27">
        <v>0.78</v>
      </c>
      <c r="L55" s="24">
        <f>VLOOKUP(B:B,[2]Sheet1!$A$1:$S$65536,19,0)</f>
        <v>98580</v>
      </c>
      <c r="M55" s="1">
        <f t="shared" si="1"/>
        <v>76892.4</v>
      </c>
    </row>
    <row r="56" spans="1:13">
      <c r="A56" s="14">
        <v>54</v>
      </c>
      <c r="B56" s="14">
        <v>308</v>
      </c>
      <c r="C56" s="15" t="s">
        <v>22</v>
      </c>
      <c r="D56" s="15"/>
      <c r="E56" s="15" t="s">
        <v>71</v>
      </c>
      <c r="F56" s="16">
        <v>0.6104</v>
      </c>
      <c r="G56" s="17">
        <v>3182</v>
      </c>
      <c r="H56" s="17">
        <v>255</v>
      </c>
      <c r="I56" s="25">
        <f>G56*0.08</f>
        <v>254.56</v>
      </c>
      <c r="J56" s="26">
        <v>0.6104</v>
      </c>
      <c r="K56" s="27">
        <v>0.62</v>
      </c>
      <c r="L56" s="24">
        <f>VLOOKUP(B:B,[2]Sheet1!$A$1:$S$65536,19,0)</f>
        <v>241800</v>
      </c>
      <c r="M56" s="1">
        <f t="shared" si="1"/>
        <v>149916</v>
      </c>
    </row>
    <row r="57" spans="1:13">
      <c r="A57" s="14">
        <v>55</v>
      </c>
      <c r="B57" s="14">
        <v>539</v>
      </c>
      <c r="C57" s="15" t="s">
        <v>30</v>
      </c>
      <c r="D57" s="15"/>
      <c r="E57" s="15" t="s">
        <v>72</v>
      </c>
      <c r="F57" s="16">
        <v>0.6817</v>
      </c>
      <c r="G57" s="17">
        <v>1182</v>
      </c>
      <c r="H57" s="17">
        <v>95</v>
      </c>
      <c r="I57" s="25">
        <f>G57*0.08</f>
        <v>94.56</v>
      </c>
      <c r="J57" s="26">
        <v>0.6817</v>
      </c>
      <c r="K57" s="27">
        <v>0.7</v>
      </c>
      <c r="L57" s="24">
        <f>VLOOKUP(B:B,[2]Sheet1!$A$1:$S$65536,19,0)</f>
        <v>131440</v>
      </c>
      <c r="M57" s="1">
        <f t="shared" si="1"/>
        <v>92008</v>
      </c>
    </row>
    <row r="58" spans="1:13">
      <c r="A58" s="14">
        <v>56</v>
      </c>
      <c r="B58" s="14">
        <v>594</v>
      </c>
      <c r="C58" s="15" t="s">
        <v>30</v>
      </c>
      <c r="D58" s="15"/>
      <c r="E58" s="15" t="s">
        <v>73</v>
      </c>
      <c r="F58" s="16">
        <v>0.8147</v>
      </c>
      <c r="G58" s="17">
        <v>1718</v>
      </c>
      <c r="H58" s="17">
        <v>69</v>
      </c>
      <c r="I58" s="25">
        <f>G58*0.04</f>
        <v>68.72</v>
      </c>
      <c r="J58" s="26">
        <v>0.8147</v>
      </c>
      <c r="K58" s="27">
        <v>0.82</v>
      </c>
      <c r="L58" s="24">
        <f>VLOOKUP(B:B,[2]Sheet1!$A$1:$S$65536,19,0)</f>
        <v>111724</v>
      </c>
      <c r="M58" s="1">
        <f t="shared" si="1"/>
        <v>91613.68</v>
      </c>
    </row>
    <row r="59" spans="1:13">
      <c r="A59" s="14">
        <v>57</v>
      </c>
      <c r="B59" s="14">
        <v>329</v>
      </c>
      <c r="C59" s="15" t="s">
        <v>17</v>
      </c>
      <c r="D59" s="15"/>
      <c r="E59" s="15" t="s">
        <v>74</v>
      </c>
      <c r="F59" s="16">
        <v>0.8412</v>
      </c>
      <c r="G59" s="17">
        <v>2175</v>
      </c>
      <c r="H59" s="17">
        <v>87</v>
      </c>
      <c r="I59" s="25">
        <f>G59*0.04</f>
        <v>87</v>
      </c>
      <c r="J59" s="26">
        <v>0.8412</v>
      </c>
      <c r="K59" s="27">
        <v>0.85</v>
      </c>
      <c r="L59" s="24">
        <f>VLOOKUP(B:B,[2]Sheet1!$A$1:$S$65536,19,0)</f>
        <v>212784</v>
      </c>
      <c r="M59" s="1">
        <f t="shared" si="1"/>
        <v>180866.4</v>
      </c>
    </row>
    <row r="60" spans="1:13">
      <c r="A60" s="14">
        <v>58</v>
      </c>
      <c r="B60" s="14">
        <v>745</v>
      </c>
      <c r="C60" s="15" t="s">
        <v>12</v>
      </c>
      <c r="D60" s="15"/>
      <c r="E60" s="15" t="s">
        <v>75</v>
      </c>
      <c r="F60" s="16">
        <v>0.6469</v>
      </c>
      <c r="G60" s="17">
        <v>2653</v>
      </c>
      <c r="H60" s="17">
        <v>212</v>
      </c>
      <c r="I60" s="25">
        <f>G60*0.08</f>
        <v>212.24</v>
      </c>
      <c r="J60" s="26">
        <v>0.6469</v>
      </c>
      <c r="K60" s="27">
        <v>0.66</v>
      </c>
      <c r="L60" s="24">
        <f>VLOOKUP(B:B,[2]Sheet1!$A$1:$S$65536,19,0)</f>
        <v>164424</v>
      </c>
      <c r="M60" s="1">
        <f t="shared" si="1"/>
        <v>108519.84</v>
      </c>
    </row>
    <row r="61" spans="1:13">
      <c r="A61" s="14">
        <v>59</v>
      </c>
      <c r="B61" s="14">
        <v>740</v>
      </c>
      <c r="C61" s="15" t="s">
        <v>15</v>
      </c>
      <c r="D61" s="15"/>
      <c r="E61" s="15" t="s">
        <v>76</v>
      </c>
      <c r="F61" s="16">
        <v>0.7894</v>
      </c>
      <c r="G61" s="17">
        <v>1966</v>
      </c>
      <c r="H61" s="17">
        <v>118</v>
      </c>
      <c r="I61" s="25">
        <f t="shared" ref="I61:I67" si="2">G61*0.06</f>
        <v>117.96</v>
      </c>
      <c r="J61" s="26">
        <v>0.7894</v>
      </c>
      <c r="K61" s="27">
        <v>0.8</v>
      </c>
      <c r="L61" s="24">
        <f>VLOOKUP(B:B,[2]Sheet1!$A$1:$S$65536,19,0)</f>
        <v>115010</v>
      </c>
      <c r="M61" s="1">
        <f t="shared" si="1"/>
        <v>92008</v>
      </c>
    </row>
    <row r="62" spans="1:13">
      <c r="A62" s="14">
        <v>60</v>
      </c>
      <c r="B62" s="14">
        <v>367</v>
      </c>
      <c r="C62" s="15" t="s">
        <v>17</v>
      </c>
      <c r="D62" s="15"/>
      <c r="E62" s="15" t="s">
        <v>77</v>
      </c>
      <c r="F62" s="16">
        <v>0.7654</v>
      </c>
      <c r="G62" s="17">
        <v>2789</v>
      </c>
      <c r="H62" s="17">
        <v>167</v>
      </c>
      <c r="I62" s="25">
        <f t="shared" si="2"/>
        <v>167.34</v>
      </c>
      <c r="J62" s="26">
        <v>0.7654</v>
      </c>
      <c r="K62" s="27">
        <v>0.77</v>
      </c>
      <c r="L62" s="24">
        <f>VLOOKUP(B:B,[2]Sheet1!$A$1:$S$65536,19,0)</f>
        <v>193440</v>
      </c>
      <c r="M62" s="1">
        <f t="shared" si="1"/>
        <v>148948.8</v>
      </c>
    </row>
    <row r="63" spans="1:13">
      <c r="A63" s="14">
        <v>61</v>
      </c>
      <c r="B63" s="14">
        <v>591</v>
      </c>
      <c r="C63" s="15" t="s">
        <v>30</v>
      </c>
      <c r="D63" s="15"/>
      <c r="E63" s="15" t="s">
        <v>78</v>
      </c>
      <c r="F63" s="16">
        <v>0.7606</v>
      </c>
      <c r="G63" s="17">
        <v>2114</v>
      </c>
      <c r="H63" s="17">
        <v>127</v>
      </c>
      <c r="I63" s="25">
        <f t="shared" si="2"/>
        <v>126.84</v>
      </c>
      <c r="J63" s="26">
        <v>0.7606</v>
      </c>
      <c r="K63" s="27">
        <v>0.77</v>
      </c>
      <c r="L63" s="24">
        <f>VLOOKUP(B:B,[2]Sheet1!$A$1:$S$65536,19,0)</f>
        <v>138632</v>
      </c>
      <c r="M63" s="1">
        <f t="shared" si="1"/>
        <v>106746.64</v>
      </c>
    </row>
    <row r="64" spans="1:13">
      <c r="A64" s="14">
        <v>62</v>
      </c>
      <c r="B64" s="14">
        <v>753</v>
      </c>
      <c r="C64" s="15" t="s">
        <v>15</v>
      </c>
      <c r="D64" s="15"/>
      <c r="E64" s="15" t="s">
        <v>79</v>
      </c>
      <c r="F64" s="16">
        <v>0.7926</v>
      </c>
      <c r="G64" s="17">
        <v>1473</v>
      </c>
      <c r="H64" s="17">
        <v>88</v>
      </c>
      <c r="I64" s="25">
        <f t="shared" si="2"/>
        <v>88.38</v>
      </c>
      <c r="J64" s="26">
        <v>0.7926</v>
      </c>
      <c r="K64" s="27">
        <v>0.8</v>
      </c>
      <c r="L64" s="24">
        <f>VLOOKUP(B:B,[2]Sheet1!$A$1:$S$65536,19,0)</f>
        <v>92008</v>
      </c>
      <c r="M64" s="1">
        <f t="shared" si="1"/>
        <v>73606.4</v>
      </c>
    </row>
    <row r="65" spans="1:13">
      <c r="A65" s="14">
        <v>63</v>
      </c>
      <c r="B65" s="14">
        <v>713</v>
      </c>
      <c r="C65" s="15" t="s">
        <v>17</v>
      </c>
      <c r="D65" s="15"/>
      <c r="E65" s="15" t="s">
        <v>80</v>
      </c>
      <c r="F65" s="16">
        <v>0.7865</v>
      </c>
      <c r="G65" s="17">
        <v>1009</v>
      </c>
      <c r="H65" s="17">
        <v>61</v>
      </c>
      <c r="I65" s="25">
        <f t="shared" si="2"/>
        <v>60.54</v>
      </c>
      <c r="J65" s="26">
        <v>0.7865</v>
      </c>
      <c r="K65" s="27">
        <v>0.79</v>
      </c>
      <c r="L65" s="24">
        <f>VLOOKUP(B:B,[2]Sheet1!$A$1:$S$65536,19,0)</f>
        <v>92008</v>
      </c>
      <c r="M65" s="1">
        <f t="shared" si="1"/>
        <v>72686.32</v>
      </c>
    </row>
    <row r="66" spans="1:13">
      <c r="A66" s="14">
        <v>64</v>
      </c>
      <c r="B66" s="14">
        <v>752</v>
      </c>
      <c r="C66" s="15" t="s">
        <v>12</v>
      </c>
      <c r="D66" s="15"/>
      <c r="E66" s="15" t="s">
        <v>81</v>
      </c>
      <c r="F66" s="16">
        <v>0.7333</v>
      </c>
      <c r="G66" s="17">
        <v>2054</v>
      </c>
      <c r="H66" s="17">
        <v>123</v>
      </c>
      <c r="I66" s="25">
        <f t="shared" si="2"/>
        <v>123.24</v>
      </c>
      <c r="J66" s="26">
        <v>0.7333</v>
      </c>
      <c r="K66" s="27">
        <v>0.75</v>
      </c>
      <c r="L66" s="24">
        <f>VLOOKUP(B:B,[2]Sheet1!$A$1:$S$65536,19,0)</f>
        <v>101866</v>
      </c>
      <c r="M66" s="1">
        <f t="shared" si="1"/>
        <v>76399.5</v>
      </c>
    </row>
    <row r="67" spans="1:13">
      <c r="A67" s="14">
        <v>65</v>
      </c>
      <c r="B67" s="14">
        <v>707</v>
      </c>
      <c r="C67" s="15" t="s">
        <v>15</v>
      </c>
      <c r="D67" s="15"/>
      <c r="E67" s="15" t="s">
        <v>82</v>
      </c>
      <c r="F67" s="18">
        <v>0.7985</v>
      </c>
      <c r="G67" s="17">
        <v>4389</v>
      </c>
      <c r="H67" s="17">
        <v>263</v>
      </c>
      <c r="I67" s="25">
        <f t="shared" si="2"/>
        <v>263.34</v>
      </c>
      <c r="J67" s="26">
        <v>0.7985</v>
      </c>
      <c r="K67" s="27">
        <v>0.81</v>
      </c>
      <c r="L67" s="24">
        <f>VLOOKUP(B:B,[2]Sheet1!$A$1:$S$65536,19,0)</f>
        <v>322400</v>
      </c>
      <c r="M67" s="1">
        <f t="shared" si="1"/>
        <v>261144</v>
      </c>
    </row>
    <row r="68" spans="1:13">
      <c r="A68" s="14">
        <v>66</v>
      </c>
      <c r="B68" s="14">
        <v>716</v>
      </c>
      <c r="C68" s="15" t="s">
        <v>30</v>
      </c>
      <c r="D68" s="15"/>
      <c r="E68" s="15" t="s">
        <v>83</v>
      </c>
      <c r="F68" s="16">
        <v>0.8241</v>
      </c>
      <c r="G68" s="17">
        <v>2287</v>
      </c>
      <c r="H68" s="17">
        <v>91</v>
      </c>
      <c r="I68" s="25">
        <f>G68*0.04</f>
        <v>91.48</v>
      </c>
      <c r="J68" s="26">
        <v>0.8241</v>
      </c>
      <c r="K68" s="27">
        <v>0.83</v>
      </c>
      <c r="L68" s="24">
        <f>VLOOKUP(B:B,[2]Sheet1!$A$1:$S$65536,19,0)</f>
        <v>126371</v>
      </c>
      <c r="M68" s="1">
        <f t="shared" ref="M68:M99" si="3">K68*L68</f>
        <v>104887.93</v>
      </c>
    </row>
    <row r="69" spans="1:13">
      <c r="A69" s="14">
        <v>67</v>
      </c>
      <c r="B69" s="14">
        <v>733</v>
      </c>
      <c r="C69" s="15" t="s">
        <v>15</v>
      </c>
      <c r="D69" s="15"/>
      <c r="E69" s="15" t="s">
        <v>84</v>
      </c>
      <c r="F69" s="16">
        <v>0.6263</v>
      </c>
      <c r="G69" s="17">
        <v>2030</v>
      </c>
      <c r="H69" s="17">
        <v>162</v>
      </c>
      <c r="I69" s="25">
        <f>G69*0.08</f>
        <v>162.4</v>
      </c>
      <c r="J69" s="26">
        <v>0.6263</v>
      </c>
      <c r="K69" s="27">
        <v>0.64</v>
      </c>
      <c r="L69" s="24">
        <f>VLOOKUP(B:B,[2]Sheet1!$A$1:$S$65536,19,0)</f>
        <v>111724</v>
      </c>
      <c r="M69" s="1">
        <f t="shared" si="3"/>
        <v>71503.36</v>
      </c>
    </row>
    <row r="70" spans="1:13">
      <c r="A70" s="14">
        <v>68</v>
      </c>
      <c r="B70" s="14">
        <v>737</v>
      </c>
      <c r="C70" s="15" t="s">
        <v>15</v>
      </c>
      <c r="D70" s="15"/>
      <c r="E70" s="15" t="s">
        <v>85</v>
      </c>
      <c r="F70" s="16">
        <v>0.6466</v>
      </c>
      <c r="G70" s="17">
        <v>3198</v>
      </c>
      <c r="H70" s="17">
        <v>256</v>
      </c>
      <c r="I70" s="25">
        <f>G70*0.08</f>
        <v>255.84</v>
      </c>
      <c r="J70" s="26">
        <v>0.6466</v>
      </c>
      <c r="K70" s="27">
        <v>0.66</v>
      </c>
      <c r="L70" s="24">
        <f>VLOOKUP(B:B,[2]Sheet1!$A$1:$S$65536,19,0)</f>
        <v>177320</v>
      </c>
      <c r="M70" s="1">
        <f t="shared" si="3"/>
        <v>117031.2</v>
      </c>
    </row>
    <row r="71" spans="1:13">
      <c r="A71" s="14">
        <v>69</v>
      </c>
      <c r="B71" s="14">
        <v>578</v>
      </c>
      <c r="C71" s="15" t="s">
        <v>22</v>
      </c>
      <c r="D71" s="15"/>
      <c r="E71" s="15" t="s">
        <v>86</v>
      </c>
      <c r="F71" s="16">
        <v>0.775</v>
      </c>
      <c r="G71" s="17">
        <v>4082</v>
      </c>
      <c r="H71" s="17">
        <v>245</v>
      </c>
      <c r="I71" s="25">
        <f>G71*0.06</f>
        <v>244.92</v>
      </c>
      <c r="J71" s="26">
        <v>0.775</v>
      </c>
      <c r="K71" s="27">
        <v>0.78</v>
      </c>
      <c r="L71" s="24">
        <f>VLOOKUP(B:B,[2]Sheet1!$A$1:$S$65536,19,0)</f>
        <v>241800</v>
      </c>
      <c r="M71" s="1">
        <f t="shared" si="3"/>
        <v>188604</v>
      </c>
    </row>
    <row r="72" spans="1:13">
      <c r="A72" s="14">
        <v>70</v>
      </c>
      <c r="B72" s="14">
        <v>585</v>
      </c>
      <c r="C72" s="15" t="s">
        <v>12</v>
      </c>
      <c r="D72" s="15"/>
      <c r="E72" s="15" t="s">
        <v>87</v>
      </c>
      <c r="F72" s="16">
        <v>0.746</v>
      </c>
      <c r="G72" s="17">
        <v>4475</v>
      </c>
      <c r="H72" s="17">
        <v>269</v>
      </c>
      <c r="I72" s="25">
        <f>G72*0.06</f>
        <v>268.5</v>
      </c>
      <c r="J72" s="26">
        <v>0.746</v>
      </c>
      <c r="K72" s="27">
        <v>0.76</v>
      </c>
      <c r="L72" s="24">
        <f>VLOOKUP(B:B,[2]Sheet1!$A$1:$S$65536,19,0)</f>
        <v>344844</v>
      </c>
      <c r="M72" s="1">
        <f t="shared" si="3"/>
        <v>262081.44</v>
      </c>
    </row>
    <row r="73" spans="1:13">
      <c r="A73" s="14">
        <v>71</v>
      </c>
      <c r="B73" s="14">
        <v>727</v>
      </c>
      <c r="C73" s="15" t="s">
        <v>12</v>
      </c>
      <c r="D73" s="15"/>
      <c r="E73" s="15" t="s">
        <v>88</v>
      </c>
      <c r="F73" s="16">
        <v>0.7435</v>
      </c>
      <c r="G73" s="17">
        <v>1985</v>
      </c>
      <c r="H73" s="17">
        <v>119</v>
      </c>
      <c r="I73" s="25">
        <f>G73*0.06</f>
        <v>119.1</v>
      </c>
      <c r="J73" s="26">
        <v>0.7435</v>
      </c>
      <c r="K73" s="27">
        <v>0.76</v>
      </c>
      <c r="L73" s="24">
        <f>VLOOKUP(B:B,[2]Sheet1!$A$1:$S$65536,19,0)</f>
        <v>133796</v>
      </c>
      <c r="M73" s="1">
        <f t="shared" si="3"/>
        <v>101684.96</v>
      </c>
    </row>
    <row r="74" spans="1:13">
      <c r="A74" s="14">
        <v>72</v>
      </c>
      <c r="B74" s="14">
        <v>379</v>
      </c>
      <c r="C74" s="15" t="s">
        <v>12</v>
      </c>
      <c r="D74" s="15"/>
      <c r="E74" s="15" t="s">
        <v>89</v>
      </c>
      <c r="F74" s="16">
        <v>0.7419</v>
      </c>
      <c r="G74" s="17">
        <v>3364</v>
      </c>
      <c r="H74" s="17">
        <v>202</v>
      </c>
      <c r="I74" s="25">
        <f>G74*0.06</f>
        <v>201.84</v>
      </c>
      <c r="J74" s="26">
        <v>0.7419</v>
      </c>
      <c r="K74" s="27">
        <v>0.76</v>
      </c>
      <c r="L74" s="24">
        <f>VLOOKUP(B:B,[2]Sheet1!$A$1:$S$65536,19,0)</f>
        <v>219232</v>
      </c>
      <c r="M74" s="1">
        <f t="shared" si="3"/>
        <v>166616.32</v>
      </c>
    </row>
    <row r="75" spans="1:13">
      <c r="A75" s="14">
        <v>73</v>
      </c>
      <c r="B75" s="14">
        <v>549</v>
      </c>
      <c r="C75" s="15" t="s">
        <v>30</v>
      </c>
      <c r="D75" s="15"/>
      <c r="E75" s="15" t="s">
        <v>90</v>
      </c>
      <c r="F75" s="16">
        <v>0.8004</v>
      </c>
      <c r="G75" s="17">
        <v>795</v>
      </c>
      <c r="H75" s="17">
        <v>32</v>
      </c>
      <c r="I75" s="25">
        <f>G75*0.04</f>
        <v>31.8</v>
      </c>
      <c r="J75" s="26">
        <v>0.8004</v>
      </c>
      <c r="K75" s="27">
        <v>0.81</v>
      </c>
      <c r="L75" s="24">
        <f>VLOOKUP(B:B,[2]Sheet1!$A$1:$S$65536,19,0)</f>
        <v>131440</v>
      </c>
      <c r="M75" s="1">
        <f t="shared" si="3"/>
        <v>106466.4</v>
      </c>
    </row>
    <row r="76" spans="1:13">
      <c r="A76" s="14">
        <v>74</v>
      </c>
      <c r="B76" s="14">
        <v>720</v>
      </c>
      <c r="C76" s="15" t="s">
        <v>30</v>
      </c>
      <c r="D76" s="15"/>
      <c r="E76" s="15" t="s">
        <v>91</v>
      </c>
      <c r="F76" s="16">
        <v>0.8044</v>
      </c>
      <c r="G76" s="17">
        <v>1686</v>
      </c>
      <c r="H76" s="17">
        <v>67</v>
      </c>
      <c r="I76" s="25">
        <f>G76*0.04</f>
        <v>67.44</v>
      </c>
      <c r="J76" s="26">
        <v>0.8044</v>
      </c>
      <c r="K76" s="27">
        <v>0.81</v>
      </c>
      <c r="L76" s="24">
        <f>VLOOKUP(B:B,[2]Sheet1!$A$1:$S$65536,19,0)</f>
        <v>108438</v>
      </c>
      <c r="M76" s="1">
        <f t="shared" si="3"/>
        <v>87834.78</v>
      </c>
    </row>
    <row r="77" spans="1:13">
      <c r="A77" s="14">
        <v>75</v>
      </c>
      <c r="B77" s="14">
        <v>517</v>
      </c>
      <c r="C77" s="15" t="s">
        <v>22</v>
      </c>
      <c r="D77" s="15"/>
      <c r="E77" s="15" t="s">
        <v>92</v>
      </c>
      <c r="F77" s="18">
        <v>0.3715</v>
      </c>
      <c r="G77" s="17">
        <v>6485</v>
      </c>
      <c r="H77" s="19">
        <v>389</v>
      </c>
      <c r="I77" s="29">
        <f>G77*0.12/2</f>
        <v>389.1</v>
      </c>
      <c r="J77" s="26">
        <v>0.3715</v>
      </c>
      <c r="K77" s="27">
        <v>0.39</v>
      </c>
      <c r="L77" s="24">
        <f>VLOOKUP(B:B,[2]Sheet1!$A$1:$S$65536,19,0)</f>
        <v>624340</v>
      </c>
      <c r="M77" s="1">
        <f t="shared" si="3"/>
        <v>243492.6</v>
      </c>
    </row>
    <row r="78" spans="1:13">
      <c r="A78" s="14">
        <v>76</v>
      </c>
      <c r="B78" s="14">
        <v>573</v>
      </c>
      <c r="C78" s="15" t="s">
        <v>15</v>
      </c>
      <c r="D78" s="15"/>
      <c r="E78" s="15" t="s">
        <v>93</v>
      </c>
      <c r="F78" s="16">
        <v>0.7348</v>
      </c>
      <c r="G78" s="17">
        <v>2327</v>
      </c>
      <c r="H78" s="17">
        <v>140</v>
      </c>
      <c r="I78" s="25">
        <f>G78*0.06</f>
        <v>139.62</v>
      </c>
      <c r="J78" s="26">
        <v>0.7348</v>
      </c>
      <c r="K78" s="27">
        <v>0.75</v>
      </c>
      <c r="L78" s="24">
        <f>VLOOKUP(B:B,[2]Sheet1!$A$1:$S$65536,19,0)</f>
        <v>131440</v>
      </c>
      <c r="M78" s="1">
        <f t="shared" si="3"/>
        <v>98580</v>
      </c>
    </row>
    <row r="79" spans="1:13">
      <c r="A79" s="14">
        <v>77</v>
      </c>
      <c r="B79" s="14">
        <v>738</v>
      </c>
      <c r="C79" s="15" t="s">
        <v>17</v>
      </c>
      <c r="D79" s="15"/>
      <c r="E79" s="15" t="s">
        <v>94</v>
      </c>
      <c r="F79" s="16">
        <v>0.8292</v>
      </c>
      <c r="G79" s="17">
        <v>1605</v>
      </c>
      <c r="H79" s="17">
        <v>64</v>
      </c>
      <c r="I79" s="25">
        <f>G79*0.04</f>
        <v>64.2</v>
      </c>
      <c r="J79" s="26">
        <v>0.8292</v>
      </c>
      <c r="K79" s="27">
        <v>0.84</v>
      </c>
      <c r="L79" s="24">
        <f>VLOOKUP(B:B,[2]Sheet1!$A$1:$S$65536,19,0)</f>
        <v>118296</v>
      </c>
      <c r="M79" s="1">
        <f t="shared" si="3"/>
        <v>99368.64</v>
      </c>
    </row>
    <row r="80" spans="1:13">
      <c r="A80" s="14">
        <v>78</v>
      </c>
      <c r="B80" s="14">
        <v>373</v>
      </c>
      <c r="C80" s="15" t="s">
        <v>22</v>
      </c>
      <c r="D80" s="15"/>
      <c r="E80" s="15" t="s">
        <v>95</v>
      </c>
      <c r="F80" s="16">
        <v>0.7924</v>
      </c>
      <c r="G80" s="17">
        <v>4112</v>
      </c>
      <c r="H80" s="17">
        <v>247</v>
      </c>
      <c r="I80" s="25">
        <f>G80*0.06</f>
        <v>246.72</v>
      </c>
      <c r="J80" s="26">
        <v>0.7924</v>
      </c>
      <c r="K80" s="27">
        <v>0.8</v>
      </c>
      <c r="L80" s="24">
        <f>VLOOKUP(B:B,[2]Sheet1!$A$1:$S$65536,19,0)</f>
        <v>290160</v>
      </c>
      <c r="M80" s="1">
        <f t="shared" si="3"/>
        <v>232128</v>
      </c>
    </row>
    <row r="81" spans="1:13">
      <c r="A81" s="14">
        <v>79</v>
      </c>
      <c r="B81" s="14">
        <v>101453</v>
      </c>
      <c r="C81" s="15" t="s">
        <v>17</v>
      </c>
      <c r="D81" s="15" t="s">
        <v>96</v>
      </c>
      <c r="E81" s="15" t="s">
        <v>97</v>
      </c>
      <c r="F81" s="16">
        <v>0.7199</v>
      </c>
      <c r="G81" s="17">
        <v>2845</v>
      </c>
      <c r="H81" s="17">
        <v>171</v>
      </c>
      <c r="I81" s="25">
        <f>G81*0.06</f>
        <v>170.7</v>
      </c>
      <c r="J81" s="26">
        <v>0.7199</v>
      </c>
      <c r="K81" s="27">
        <v>0.73</v>
      </c>
      <c r="L81" s="24">
        <f>VLOOKUP(B:B,[2]Sheet1!$A$1:$S$65536,19,0)</f>
        <v>167400</v>
      </c>
      <c r="M81" s="1">
        <f t="shared" si="3"/>
        <v>122202</v>
      </c>
    </row>
    <row r="82" spans="1:13">
      <c r="A82" s="14">
        <v>80</v>
      </c>
      <c r="B82" s="14">
        <v>385</v>
      </c>
      <c r="C82" s="15" t="s">
        <v>30</v>
      </c>
      <c r="D82" s="15"/>
      <c r="E82" s="15" t="s">
        <v>98</v>
      </c>
      <c r="F82" s="16">
        <v>0.7825</v>
      </c>
      <c r="G82" s="17">
        <v>3686</v>
      </c>
      <c r="H82" s="17">
        <v>221</v>
      </c>
      <c r="I82" s="25">
        <f>G82*0.06</f>
        <v>221.16</v>
      </c>
      <c r="J82" s="26">
        <v>0.7825</v>
      </c>
      <c r="K82" s="27">
        <v>0.79</v>
      </c>
      <c r="L82" s="24">
        <f>VLOOKUP(B:B,[2]Sheet1!$A$1:$S$65536,19,0)</f>
        <v>334800</v>
      </c>
      <c r="M82" s="1">
        <f t="shared" si="3"/>
        <v>264492</v>
      </c>
    </row>
    <row r="83" spans="1:13">
      <c r="A83" s="14">
        <v>81</v>
      </c>
      <c r="B83" s="14">
        <v>347</v>
      </c>
      <c r="C83" s="15" t="s">
        <v>12</v>
      </c>
      <c r="D83" s="15"/>
      <c r="E83" s="15" t="s">
        <v>99</v>
      </c>
      <c r="F83" s="16">
        <v>0.6911</v>
      </c>
      <c r="G83" s="17">
        <v>2503</v>
      </c>
      <c r="H83" s="17">
        <v>200</v>
      </c>
      <c r="I83" s="25">
        <f>G83*0.08</f>
        <v>200.24</v>
      </c>
      <c r="J83" s="26">
        <v>0.6911</v>
      </c>
      <c r="K83" s="27">
        <v>0.7</v>
      </c>
      <c r="L83" s="24">
        <f>VLOOKUP(B:B,[2]Sheet1!$A$1:$S$65536,19,0)</f>
        <v>150660</v>
      </c>
      <c r="M83" s="1">
        <f t="shared" si="3"/>
        <v>105462</v>
      </c>
    </row>
    <row r="84" spans="1:13">
      <c r="A84" s="14">
        <v>82</v>
      </c>
      <c r="B84" s="14">
        <v>339</v>
      </c>
      <c r="C84" s="15" t="s">
        <v>12</v>
      </c>
      <c r="D84" s="15"/>
      <c r="E84" s="15" t="s">
        <v>100</v>
      </c>
      <c r="F84" s="16">
        <v>0.7401</v>
      </c>
      <c r="G84" s="17">
        <v>1830</v>
      </c>
      <c r="H84" s="17">
        <v>110</v>
      </c>
      <c r="I84" s="25">
        <f>G84*0.06</f>
        <v>109.8</v>
      </c>
      <c r="J84" s="26">
        <v>0.7401</v>
      </c>
      <c r="K84" s="27">
        <v>0.75</v>
      </c>
      <c r="L84" s="24">
        <f>VLOOKUP(B:B,[2]Sheet1!$A$1:$S$65536,19,0)</f>
        <v>131088</v>
      </c>
      <c r="M84" s="1">
        <f t="shared" si="3"/>
        <v>98316</v>
      </c>
    </row>
    <row r="85" spans="1:13">
      <c r="A85" s="14">
        <v>83</v>
      </c>
      <c r="B85" s="14">
        <v>511</v>
      </c>
      <c r="C85" s="15" t="s">
        <v>22</v>
      </c>
      <c r="D85" s="15"/>
      <c r="E85" s="15" t="s">
        <v>101</v>
      </c>
      <c r="F85" s="16">
        <v>0.7703</v>
      </c>
      <c r="G85" s="17">
        <v>3521</v>
      </c>
      <c r="H85" s="17">
        <v>211</v>
      </c>
      <c r="I85" s="25">
        <f>G85*0.06</f>
        <v>211.26</v>
      </c>
      <c r="J85" s="26">
        <v>0.7703</v>
      </c>
      <c r="K85" s="27">
        <v>0.78</v>
      </c>
      <c r="L85" s="24">
        <f>VLOOKUP(B:B,[2]Sheet1!$A$1:$S$65536,19,0)</f>
        <v>200880</v>
      </c>
      <c r="M85" s="1">
        <f t="shared" si="3"/>
        <v>156686.4</v>
      </c>
    </row>
    <row r="86" spans="1:13">
      <c r="A86" s="14">
        <v>84</v>
      </c>
      <c r="B86" s="14">
        <v>755</v>
      </c>
      <c r="C86" s="15" t="s">
        <v>17</v>
      </c>
      <c r="D86" s="15" t="s">
        <v>102</v>
      </c>
      <c r="E86" s="15" t="s">
        <v>103</v>
      </c>
      <c r="F86" s="16">
        <v>0.5476</v>
      </c>
      <c r="G86" s="17">
        <v>1167</v>
      </c>
      <c r="H86" s="17">
        <v>117</v>
      </c>
      <c r="I86" s="28">
        <f>G86*0.1</f>
        <v>116.7</v>
      </c>
      <c r="J86" s="26">
        <v>0.5476</v>
      </c>
      <c r="K86" s="27">
        <v>0.56</v>
      </c>
      <c r="L86" s="24">
        <f>VLOOKUP(B:B,[2]Sheet1!$A$1:$S$65536,19,0)</f>
        <v>65720</v>
      </c>
      <c r="M86" s="1">
        <f t="shared" si="3"/>
        <v>36803.2</v>
      </c>
    </row>
    <row r="87" spans="1:13">
      <c r="A87" s="14">
        <v>85</v>
      </c>
      <c r="B87" s="14">
        <v>311</v>
      </c>
      <c r="C87" s="15" t="s">
        <v>12</v>
      </c>
      <c r="D87" s="15"/>
      <c r="E87" s="15" t="s">
        <v>104</v>
      </c>
      <c r="F87" s="16">
        <v>0.5543</v>
      </c>
      <c r="G87" s="17">
        <v>1103</v>
      </c>
      <c r="H87" s="17">
        <v>110</v>
      </c>
      <c r="I87" s="28">
        <f>G87*0.1</f>
        <v>110.3</v>
      </c>
      <c r="J87" s="26">
        <v>0.5543</v>
      </c>
      <c r="K87" s="27">
        <v>0.57</v>
      </c>
      <c r="L87" s="24">
        <f>VLOOKUP(B:B,[2]Sheet1!$A$1:$S$65536,19,0)</f>
        <v>161200</v>
      </c>
      <c r="M87" s="1">
        <f t="shared" si="3"/>
        <v>91884</v>
      </c>
    </row>
    <row r="88" s="1" customFormat="1" spans="1:13">
      <c r="A88" s="14">
        <v>92</v>
      </c>
      <c r="B88" s="14">
        <v>102565</v>
      </c>
      <c r="C88" s="15" t="s">
        <v>12</v>
      </c>
      <c r="D88" s="15" t="s">
        <v>105</v>
      </c>
      <c r="E88" s="15" t="s">
        <v>106</v>
      </c>
      <c r="F88" s="16">
        <v>0.4653</v>
      </c>
      <c r="G88" s="17">
        <v>3298</v>
      </c>
      <c r="H88" s="19">
        <v>317</v>
      </c>
      <c r="I88" s="29">
        <f>G88*0.12*0.8</f>
        <v>316.608</v>
      </c>
      <c r="J88" s="26">
        <v>0.4653</v>
      </c>
      <c r="K88" s="27">
        <v>0.48</v>
      </c>
      <c r="L88" s="24">
        <f>VLOOKUP(B:B,[2]Sheet1!$A$1:$S$65536,19,0)</f>
        <v>157728</v>
      </c>
      <c r="M88" s="1">
        <f t="shared" si="3"/>
        <v>75709.44</v>
      </c>
    </row>
    <row r="89" s="1" customFormat="1" spans="1:13">
      <c r="A89" s="14">
        <v>93</v>
      </c>
      <c r="B89" s="14">
        <v>102564</v>
      </c>
      <c r="C89" s="15" t="s">
        <v>30</v>
      </c>
      <c r="D89" s="15" t="s">
        <v>107</v>
      </c>
      <c r="E89" s="15" t="s">
        <v>108</v>
      </c>
      <c r="F89" s="16">
        <v>0.8154</v>
      </c>
      <c r="G89" s="17">
        <v>1371</v>
      </c>
      <c r="H89" s="17">
        <v>55</v>
      </c>
      <c r="I89" s="25">
        <f>G89*0.04</f>
        <v>54.84</v>
      </c>
      <c r="J89" s="26">
        <v>0.8154</v>
      </c>
      <c r="K89" s="27">
        <v>0.82</v>
      </c>
      <c r="L89" s="24">
        <f>VLOOKUP(B:B,[2]Sheet1!$A$1:$S$65536,19,0)</f>
        <v>72292</v>
      </c>
      <c r="M89" s="1">
        <f t="shared" si="3"/>
        <v>59279.44</v>
      </c>
    </row>
    <row r="90" s="1" customFormat="1" spans="1:13">
      <c r="A90" s="14">
        <v>89</v>
      </c>
      <c r="B90" s="14">
        <v>103198</v>
      </c>
      <c r="C90" s="15" t="s">
        <v>12</v>
      </c>
      <c r="D90" s="15" t="s">
        <v>109</v>
      </c>
      <c r="E90" s="15" t="s">
        <v>110</v>
      </c>
      <c r="F90" s="16">
        <v>0.7204</v>
      </c>
      <c r="G90" s="17">
        <v>3058</v>
      </c>
      <c r="H90" s="17">
        <v>183</v>
      </c>
      <c r="I90" s="25">
        <f>G90*0.06</f>
        <v>183.48</v>
      </c>
      <c r="J90" s="26">
        <v>0.7204</v>
      </c>
      <c r="K90" s="27">
        <v>0.73</v>
      </c>
      <c r="L90" s="24">
        <f>VLOOKUP(B:B,[2]Sheet1!$A$1:$S$65536,19,0)</f>
        <v>174096</v>
      </c>
      <c r="M90" s="1">
        <f t="shared" si="3"/>
        <v>127090.08</v>
      </c>
    </row>
    <row r="91" s="1" customFormat="1" spans="1:13">
      <c r="A91" s="14">
        <v>91</v>
      </c>
      <c r="B91" s="14">
        <v>102935</v>
      </c>
      <c r="C91" s="15" t="s">
        <v>22</v>
      </c>
      <c r="D91" s="15" t="s">
        <v>109</v>
      </c>
      <c r="E91" s="15" t="s">
        <v>111</v>
      </c>
      <c r="F91" s="16">
        <v>0.7266</v>
      </c>
      <c r="G91" s="17">
        <v>2429</v>
      </c>
      <c r="H91" s="17">
        <v>146</v>
      </c>
      <c r="I91" s="25">
        <f>G91*0.06</f>
        <v>145.74</v>
      </c>
      <c r="J91" s="26">
        <v>0.7266</v>
      </c>
      <c r="K91" s="27">
        <v>0.74</v>
      </c>
      <c r="L91" s="24">
        <f>VLOOKUP(B:B,[2]Sheet1!$A$1:$S$65536,19,0)</f>
        <v>138012</v>
      </c>
      <c r="M91" s="1">
        <f t="shared" si="3"/>
        <v>102128.88</v>
      </c>
    </row>
    <row r="92" spans="1:13">
      <c r="A92" s="14">
        <v>88</v>
      </c>
      <c r="B92" s="14">
        <v>102479</v>
      </c>
      <c r="C92" s="15" t="s">
        <v>22</v>
      </c>
      <c r="D92" s="15" t="s">
        <v>112</v>
      </c>
      <c r="E92" s="15" t="s">
        <v>113</v>
      </c>
      <c r="F92" s="16">
        <v>0.7429</v>
      </c>
      <c r="G92" s="17">
        <v>2798</v>
      </c>
      <c r="H92" s="17">
        <v>168</v>
      </c>
      <c r="I92" s="25">
        <f>G92*0.06</f>
        <v>167.88</v>
      </c>
      <c r="J92" s="26">
        <v>0.7429</v>
      </c>
      <c r="K92" s="27">
        <v>0.76</v>
      </c>
      <c r="L92" s="24">
        <f>VLOOKUP(B:B,[2]Sheet1!$A$1:$S$65536,19,0)</f>
        <v>131440</v>
      </c>
      <c r="M92" s="1">
        <f t="shared" si="3"/>
        <v>99894.4</v>
      </c>
    </row>
    <row r="93" s="1" customFormat="1" spans="1:13">
      <c r="A93" s="14">
        <v>94</v>
      </c>
      <c r="B93" s="14">
        <v>102934</v>
      </c>
      <c r="C93" s="15" t="s">
        <v>12</v>
      </c>
      <c r="D93" s="15" t="s">
        <v>114</v>
      </c>
      <c r="E93" s="15" t="s">
        <v>115</v>
      </c>
      <c r="F93" s="16">
        <v>0.7114</v>
      </c>
      <c r="G93" s="17">
        <v>3864</v>
      </c>
      <c r="H93" s="17">
        <v>232</v>
      </c>
      <c r="I93" s="25">
        <f>G93*0.06</f>
        <v>231.84</v>
      </c>
      <c r="J93" s="26">
        <v>0.7114</v>
      </c>
      <c r="K93" s="27">
        <v>0.73</v>
      </c>
      <c r="L93" s="24">
        <f>VLOOKUP(B:B,[2]Sheet1!$A$1:$S$65536,19,0)</f>
        <v>251100</v>
      </c>
      <c r="M93" s="1">
        <f t="shared" si="3"/>
        <v>183303</v>
      </c>
    </row>
    <row r="94" spans="1:13">
      <c r="A94" s="14">
        <v>86</v>
      </c>
      <c r="B94" s="14">
        <v>102478</v>
      </c>
      <c r="C94" s="15" t="s">
        <v>22</v>
      </c>
      <c r="D94" s="15" t="s">
        <v>116</v>
      </c>
      <c r="E94" s="15" t="s">
        <v>117</v>
      </c>
      <c r="F94" s="16">
        <v>0.7832</v>
      </c>
      <c r="G94" s="17">
        <v>1511</v>
      </c>
      <c r="H94" s="17">
        <v>232</v>
      </c>
      <c r="I94" s="36"/>
      <c r="J94" s="26">
        <v>0.7832</v>
      </c>
      <c r="K94" s="27">
        <v>0.79</v>
      </c>
      <c r="L94" s="24">
        <f>VLOOKUP(B:B,[2]Sheet1!$A$1:$S$65536,19,0)</f>
        <v>82150</v>
      </c>
      <c r="M94" s="1">
        <f t="shared" si="3"/>
        <v>64898.5</v>
      </c>
    </row>
    <row r="95" spans="1:13">
      <c r="A95" s="14">
        <v>87</v>
      </c>
      <c r="B95" s="14">
        <v>102567</v>
      </c>
      <c r="C95" s="15" t="s">
        <v>30</v>
      </c>
      <c r="D95" s="15" t="s">
        <v>118</v>
      </c>
      <c r="E95" s="30" t="s">
        <v>119</v>
      </c>
      <c r="F95" s="16">
        <v>0.7487</v>
      </c>
      <c r="G95" s="17">
        <v>1424</v>
      </c>
      <c r="H95" s="17">
        <v>0</v>
      </c>
      <c r="I95" s="36"/>
      <c r="J95" s="26">
        <v>0.7487</v>
      </c>
      <c r="K95" s="27">
        <v>0.76</v>
      </c>
      <c r="L95" s="24">
        <f>VLOOKUP(B:B,[2]Sheet1!$A$1:$S$65536,19,0)</f>
        <v>92008</v>
      </c>
      <c r="M95" s="1">
        <f t="shared" si="3"/>
        <v>69926.08</v>
      </c>
    </row>
    <row r="96" spans="1:13">
      <c r="A96" s="14">
        <v>90</v>
      </c>
      <c r="B96" s="14">
        <v>103199</v>
      </c>
      <c r="C96" s="15" t="s">
        <v>12</v>
      </c>
      <c r="D96" s="15" t="s">
        <v>120</v>
      </c>
      <c r="E96" s="30" t="s">
        <v>121</v>
      </c>
      <c r="F96" s="16">
        <v>0.6051</v>
      </c>
      <c r="G96" s="17">
        <v>2623</v>
      </c>
      <c r="H96" s="17">
        <v>210</v>
      </c>
      <c r="I96" s="25">
        <f>G96*0.08</f>
        <v>209.84</v>
      </c>
      <c r="J96" s="26">
        <v>0.6051</v>
      </c>
      <c r="K96" s="27">
        <v>0.62</v>
      </c>
      <c r="L96" s="24">
        <f>VLOOKUP(B:B,[2]Sheet1!$A$1:$S$65536,19,0)</f>
        <v>157728</v>
      </c>
      <c r="M96" s="1">
        <f t="shared" si="3"/>
        <v>97791.36</v>
      </c>
    </row>
    <row r="97" spans="1:13">
      <c r="A97" s="14">
        <v>95</v>
      </c>
      <c r="B97" s="14">
        <v>103639</v>
      </c>
      <c r="C97" s="15" t="s">
        <v>15</v>
      </c>
      <c r="D97" s="15" t="s">
        <v>122</v>
      </c>
      <c r="E97" s="30" t="s">
        <v>123</v>
      </c>
      <c r="F97" s="16">
        <v>0.6487</v>
      </c>
      <c r="G97" s="17">
        <v>2474</v>
      </c>
      <c r="H97" s="17">
        <v>198</v>
      </c>
      <c r="I97" s="25">
        <f>G97*0.08</f>
        <v>197.92</v>
      </c>
      <c r="J97" s="26">
        <v>0.6487</v>
      </c>
      <c r="K97" s="27">
        <v>0.66</v>
      </c>
      <c r="L97" s="24">
        <f>VLOOKUP(B:B,[2]Sheet1!$A$1:$S$65536,19,0)</f>
        <v>157728</v>
      </c>
      <c r="M97" s="1">
        <f t="shared" si="3"/>
        <v>104100.48</v>
      </c>
    </row>
    <row r="98" ht="14.25" spans="1:13">
      <c r="A98" s="14">
        <v>96</v>
      </c>
      <c r="B98" s="31">
        <v>104428</v>
      </c>
      <c r="C98" s="15" t="s">
        <v>17</v>
      </c>
      <c r="D98" s="15" t="s">
        <v>124</v>
      </c>
      <c r="E98" s="30" t="s">
        <v>125</v>
      </c>
      <c r="F98" s="16">
        <v>0.6724</v>
      </c>
      <c r="G98" s="17">
        <v>711</v>
      </c>
      <c r="H98" s="17">
        <v>57</v>
      </c>
      <c r="I98" s="25">
        <f>G98*0.08</f>
        <v>56.88</v>
      </c>
      <c r="J98" s="26">
        <v>0.6724</v>
      </c>
      <c r="K98" s="27">
        <v>0.69</v>
      </c>
      <c r="L98" s="24">
        <f>VLOOKUP(B:B,[2]Sheet1!$A$1:$S$65536,19,0)</f>
        <v>69440</v>
      </c>
      <c r="M98" s="1">
        <f t="shared" si="3"/>
        <v>47913.6</v>
      </c>
    </row>
    <row r="99" spans="1:13">
      <c r="A99" s="14">
        <v>97</v>
      </c>
      <c r="B99" s="31">
        <v>104429</v>
      </c>
      <c r="C99" s="15" t="str">
        <f>VLOOKUP(B:B,[1]查询时间段分门店销售汇总!$D$1:$H$65536,5,0)</f>
        <v>西北片区</v>
      </c>
      <c r="D99" s="15" t="s">
        <v>126</v>
      </c>
      <c r="E99" s="30" t="s">
        <v>127</v>
      </c>
      <c r="F99" s="16">
        <v>0.3941</v>
      </c>
      <c r="G99" s="17">
        <v>1163</v>
      </c>
      <c r="H99" s="17">
        <v>0</v>
      </c>
      <c r="I99" s="36"/>
      <c r="J99" s="26">
        <v>0.3941</v>
      </c>
      <c r="K99" s="27">
        <v>0.41</v>
      </c>
      <c r="L99" s="24">
        <f>VLOOKUP(B:B,[2]Sheet1!$A$1:$S$65536,19,0)</f>
        <v>82150</v>
      </c>
      <c r="M99" s="1">
        <f t="shared" si="3"/>
        <v>33681.5</v>
      </c>
    </row>
    <row r="100" spans="1:13">
      <c r="A100" s="14">
        <v>98</v>
      </c>
      <c r="B100" s="31">
        <v>104430</v>
      </c>
      <c r="C100" s="15" t="str">
        <f>VLOOKUP(B:B,[1]查询时间段分门店销售汇总!$D$1:$H$65536,5,0)</f>
        <v>东南片区</v>
      </c>
      <c r="D100" s="15" t="s">
        <v>128</v>
      </c>
      <c r="E100" s="30" t="s">
        <v>129</v>
      </c>
      <c r="F100" s="16">
        <v>0.7988</v>
      </c>
      <c r="G100" s="17">
        <v>1453</v>
      </c>
      <c r="H100" s="17">
        <v>0</v>
      </c>
      <c r="I100" s="36"/>
      <c r="J100" s="26">
        <v>0.7988</v>
      </c>
      <c r="K100" s="27">
        <v>0.81</v>
      </c>
      <c r="L100" s="24">
        <f>VLOOKUP(B:B,[2]Sheet1!$A$1:$S$65536,19,0)</f>
        <v>65720</v>
      </c>
      <c r="M100" s="1">
        <f>K100*L100</f>
        <v>53233.2</v>
      </c>
    </row>
    <row r="101" spans="1:13">
      <c r="A101" s="14">
        <v>99</v>
      </c>
      <c r="B101" s="31">
        <v>104533</v>
      </c>
      <c r="C101" s="15" t="s">
        <v>30</v>
      </c>
      <c r="D101" s="15" t="s">
        <v>130</v>
      </c>
      <c r="E101" s="30" t="s">
        <v>131</v>
      </c>
      <c r="F101" s="16">
        <v>0.7832</v>
      </c>
      <c r="G101" s="17">
        <v>1125</v>
      </c>
      <c r="H101" s="17">
        <v>0</v>
      </c>
      <c r="I101" s="36"/>
      <c r="J101" s="26">
        <v>0.7832</v>
      </c>
      <c r="K101" s="27">
        <v>0.79</v>
      </c>
      <c r="L101" s="24">
        <f>VLOOKUP(B:B,[2]Sheet1!$A$1:$S$65536,19,0)</f>
        <v>51150</v>
      </c>
      <c r="M101" s="1">
        <f>K101*L101</f>
        <v>40408.5</v>
      </c>
    </row>
    <row r="102" ht="14" customHeight="1" spans="1:13">
      <c r="A102" s="14">
        <v>100</v>
      </c>
      <c r="B102" s="31">
        <v>104838</v>
      </c>
      <c r="C102" s="15" t="s">
        <v>17</v>
      </c>
      <c r="D102" s="15" t="s">
        <v>132</v>
      </c>
      <c r="E102" s="30" t="s">
        <v>133</v>
      </c>
      <c r="F102" s="16">
        <v>0.7644</v>
      </c>
      <c r="G102" s="17">
        <v>1188</v>
      </c>
      <c r="H102" s="17">
        <v>0</v>
      </c>
      <c r="I102" s="36"/>
      <c r="J102" s="26">
        <v>0.7644</v>
      </c>
      <c r="K102" s="27">
        <v>0.77</v>
      </c>
      <c r="L102" s="24">
        <f>VLOOKUP(B:B,[2]Sheet1!$A$1:$S$65536,19,0)</f>
        <v>65720</v>
      </c>
      <c r="M102" s="1">
        <f>K102*L102</f>
        <v>50604.4</v>
      </c>
    </row>
    <row r="103" ht="14" customHeight="1" spans="1:13">
      <c r="A103" s="14">
        <v>101</v>
      </c>
      <c r="B103" s="31">
        <v>105267</v>
      </c>
      <c r="C103" s="15" t="s">
        <v>12</v>
      </c>
      <c r="D103" s="32" t="s">
        <v>134</v>
      </c>
      <c r="E103" s="30" t="s">
        <v>135</v>
      </c>
      <c r="F103" s="16">
        <v>0.7499</v>
      </c>
      <c r="G103" s="17">
        <v>1064</v>
      </c>
      <c r="H103" s="17">
        <v>0</v>
      </c>
      <c r="I103" s="36"/>
      <c r="J103" s="26">
        <v>0.7499</v>
      </c>
      <c r="K103" s="27"/>
      <c r="L103" s="24">
        <f>VLOOKUP(B:B,[2]Sheet1!$A$1:$S$65536,19,0)</f>
        <v>133920</v>
      </c>
      <c r="M103" s="1">
        <f>K103*L103</f>
        <v>0</v>
      </c>
    </row>
    <row r="104" ht="14" customHeight="1" spans="1:13">
      <c r="A104" s="14">
        <v>102</v>
      </c>
      <c r="B104" s="31">
        <v>105396</v>
      </c>
      <c r="C104" s="15" t="s">
        <v>15</v>
      </c>
      <c r="D104" s="32" t="s">
        <v>136</v>
      </c>
      <c r="E104" s="30" t="s">
        <v>137</v>
      </c>
      <c r="F104" s="14"/>
      <c r="G104" s="17"/>
      <c r="H104" s="17">
        <v>0</v>
      </c>
      <c r="I104" s="36"/>
      <c r="J104" s="37"/>
      <c r="K104" s="27"/>
      <c r="L104" s="24">
        <f>VLOOKUP(B:B,[2]Sheet1!$A$1:$S$65536,19,0)</f>
        <v>68200</v>
      </c>
      <c r="M104" s="1">
        <f>K104*L104</f>
        <v>0</v>
      </c>
    </row>
    <row r="105" spans="1:13">
      <c r="A105" s="31"/>
      <c r="B105" s="31"/>
      <c r="C105" s="15"/>
      <c r="D105" s="15"/>
      <c r="E105" s="33" t="s">
        <v>138</v>
      </c>
      <c r="F105" s="14"/>
      <c r="G105" s="17"/>
      <c r="H105" s="17">
        <f>SUM(H3:H104)</f>
        <v>18481</v>
      </c>
      <c r="I105" s="25">
        <f>SUM(I3:I102)</f>
        <v>18250.412</v>
      </c>
      <c r="J105" s="37"/>
      <c r="K105" s="38">
        <f>M105/L105</f>
        <v>0.717530368300084</v>
      </c>
      <c r="L105" s="1">
        <f>SUM(L3:L104)</f>
        <v>24008349.1</v>
      </c>
      <c r="M105" s="1">
        <f>SUM(M3:M104)</f>
        <v>17226719.572</v>
      </c>
    </row>
    <row r="108" spans="2:2">
      <c r="B108" s="34" t="s">
        <v>139</v>
      </c>
    </row>
    <row r="109" spans="2:2">
      <c r="B109" s="34" t="s">
        <v>140</v>
      </c>
    </row>
    <row r="110" spans="2:2">
      <c r="B110" s="34" t="s">
        <v>141</v>
      </c>
    </row>
    <row r="111" spans="2:2">
      <c r="B111" s="34" t="s">
        <v>142</v>
      </c>
    </row>
    <row r="112" spans="2:2">
      <c r="B112" s="34" t="s">
        <v>143</v>
      </c>
    </row>
    <row r="113" spans="2:2">
      <c r="B113" s="34" t="s">
        <v>144</v>
      </c>
    </row>
    <row r="114" spans="2:2">
      <c r="B114" s="35" t="s">
        <v>145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7" sqref="J7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会员发展任务及会员消费占比任务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2019-01-03T09:10:00Z</dcterms:created>
  <dcterms:modified xsi:type="dcterms:W3CDTF">2019-01-15T03:56:52Z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