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1" activeTab="1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44525"/>
</workbook>
</file>

<file path=xl/sharedStrings.xml><?xml version="1.0" encoding="utf-8"?>
<sst xmlns="http://schemas.openxmlformats.org/spreadsheetml/2006/main" count="212">
  <si>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</si>
  <si>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</si>
  <si>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</si>
  <si>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</si>
  <si>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</si>
  <si>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</si>
  <si>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</si>
  <si>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</si>
  <si>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</si>
  <si>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</si>
  <si>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</si>
  <si>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</si>
  <si>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</si>
  <si>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</si>
  <si>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</si>
  <si>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</si>
  <si>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</si>
  <si>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</si>
  <si>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</si>
  <si>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</si>
  <si>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</si>
  <si>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</si>
  <si>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</si>
  <si>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</si>
  <si>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</si>
  <si>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</si>
  <si>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</si>
  <si>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</si>
  <si>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</si>
  <si>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</si>
  <si>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</si>
  <si>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</si>
  <si>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</si>
  <si>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</si>
  <si>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</si>
  <si>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</si>
  <si>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</si>
  <si>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</si>
  <si>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</si>
  <si>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</si>
  <si>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</si>
  <si>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</si>
  <si>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</si>
  <si>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</si>
  <si>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</si>
  <si>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</si>
  <si>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</si>
  <si>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</si>
  <si>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</si>
  <si>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</si>
  <si>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</si>
  <si>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</si>
  <si>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</si>
  <si>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</si>
  <si>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</si>
  <si>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</si>
  <si>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</si>
  <si>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</si>
  <si>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</si>
  <si>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</si>
  <si>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</si>
  <si>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</si>
  <si>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</si>
  <si>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</si>
  <si>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</si>
  <si>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</si>
  <si>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</si>
  <si>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</si>
  <si>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</si>
  <si>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</si>
  <si>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</si>
  <si>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</si>
  <si>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</si>
  <si>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</si>
  <si>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</si>
  <si>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</si>
  <si>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</si>
  <si>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挑战档提成</t>
  </si>
  <si>
    <t>2.5元/盒</t>
  </si>
  <si>
    <t>3.5元/盒</t>
  </si>
  <si>
    <t>对未完成基础任务的差额部分处罚0.8元/盒</t>
  </si>
  <si>
    <t>2元/盒</t>
  </si>
  <si>
    <t>对未完成基础任务的差额部分处罚0.6元/盒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</si>
  <si>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</si>
  <si>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</si>
  <si>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</si>
  <si>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</si>
  <si>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</si>
  <si>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</si>
  <si>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感冒清热</t>
  </si>
  <si>
    <t>艾兰得氨糖软骨素维生素D钙片</t>
  </si>
  <si>
    <t>汤臣倍健氨糖软骨素钙片</t>
  </si>
  <si>
    <t>还少丹系列</t>
  </si>
  <si>
    <t>六位地黄丸</t>
  </si>
  <si>
    <t>补肾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</si>
  <si>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</si>
  <si>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</si>
  <si>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</si>
  <si>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</si>
  <si>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</si>
  <si>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</si>
  <si>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</si>
  <si>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</si>
  <si>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</si>
  <si>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</si>
  <si>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</si>
  <si>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</si>
  <si>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</si>
  <si>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</si>
  <si>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</si>
  <si>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</si>
  <si>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</si>
  <si>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</si>
  <si>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</si>
  <si>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</si>
  <si>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</si>
  <si>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</si>
  <si>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</si>
  <si>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</si>
  <si>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</si>
  <si>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</si>
  <si>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</si>
  <si>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</si>
  <si>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</si>
  <si>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</si>
  <si>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</si>
  <si>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</si>
  <si>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</si>
  <si>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</si>
  <si>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</si>
  <si>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</si>
  <si>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</si>
  <si>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</si>
  <si>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</si>
  <si>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</si>
  <si>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</si>
  <si>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</si>
  <si>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</si>
  <si>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</si>
  <si>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</si>
  <si>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</si>
  <si>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</si>
  <si>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</si>
  <si>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</si>
  <si>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</si>
  <si>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</si>
  <si>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</si>
  <si>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</si>
  <si>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</si>
  <si>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</si>
  <si>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</si>
  <si>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</si>
  <si>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</si>
  <si>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</si>
  <si>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</si>
  <si>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</si>
  <si>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</si>
  <si>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</si>
  <si>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</si>
  <si>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</si>
  <si>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</si>
  <si>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</si>
  <si>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</si>
  <si>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</si>
  <si>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</si>
  <si>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</si>
  <si>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</si>
  <si>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</si>
  <si>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</si>
  <si>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</si>
  <si>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</si>
  <si>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</si>
  <si>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</si>
  <si>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</si>
  <si>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</si>
  <si>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</si>
  <si>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</si>
  <si>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</si>
  <si>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</si>
  <si>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</si>
  <si>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</si>
  <si>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</si>
  <si>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</si>
  <si>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</si>
  <si>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</si>
  <si>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</si>
  <si>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</si>
  <si>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</si>
  <si>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</si>
  <si>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</si>
  <si>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</si>
  <si>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</si>
  <si>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</si>
  <si>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</si>
  <si>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</si>
  <si>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</si>
  <si>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</si>
  <si>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</si>
  <si>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</si>
  <si>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</si>
  <si>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</si>
  <si>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</si>
  <si>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</si>
  <si>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备注：大部分品种基础任务都按同期或环比揱为基础任务，无大额增长。新店及去年装修无数据门店根据上两月销售及门店类型制定。</t>
  </si>
  <si>
    <t>T</t>
  </si>
  <si>
    <t>A1</t>
  </si>
  <si>
    <t>A2</t>
  </si>
  <si>
    <t>B1</t>
  </si>
  <si>
    <t>B2</t>
  </si>
  <si>
    <t xml:space="preserve">B2 </t>
  </si>
  <si>
    <t>C1</t>
  </si>
  <si>
    <t>C2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</si>
</sst>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6" fillId="31" borderId="15" applyNumberFormat="0" applyAlignment="0" applyProtection="0">
      <alignment vertical="center"/>
    </xf>
    <xf numFmtId="0" fontId="45" fillId="31" borderId="12" applyNumberFormat="0" applyAlignment="0" applyProtection="0">
      <alignment vertical="center"/>
    </xf>
    <xf numFmtId="0" fontId="43" fillId="25" borderId="14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9" fontId="12" fillId="0" borderId="1" xfId="11" applyFont="1" applyFill="1" applyBorder="1" applyAlignment="1">
      <alignment horizontal="center" vertical="center"/>
    </xf>
    <xf numFmtId="9" fontId="12" fillId="0" borderId="1" xfId="11" applyNumberFormat="1" applyFont="1" applyFill="1" applyBorder="1" applyAlignment="1">
      <alignment horizontal="center" vertical="center" wrapText="1"/>
    </xf>
    <xf numFmtId="9" fontId="12" fillId="0" borderId="1" xfId="1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2" fillId="0" borderId="1" xfId="11" applyFont="1" applyBorder="1" applyAlignment="1">
      <alignment horizontal="center" vertical="center"/>
    </xf>
    <xf numFmtId="9" fontId="22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4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998;&#31867;&#35843;&#25972;2018.6&#26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616.8</v>
          </cell>
        </row>
        <row r="5">
          <cell r="F5">
            <v>337</v>
          </cell>
          <cell r="G5">
            <v>4304.11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620.92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9" customWidth="1"/>
    <col min="11" max="11" width="10.125" style="6" customWidth="1"/>
    <col min="12" max="12" width="11.125" style="60" customWidth="1"/>
    <col min="13" max="13" width="11.125" style="60" hidden="1" customWidth="1"/>
    <col min="14" max="14" width="7.25" style="60" customWidth="1"/>
    <col min="15" max="15" width="8.875" style="6" customWidth="1"/>
    <col min="16" max="17" width="9.75" style="6" customWidth="1"/>
    <col min="18" max="18" width="9.875" style="6" customWidth="1"/>
    <col min="19" max="19" width="7.25" style="60" customWidth="1"/>
    <col min="20" max="20" width="6" style="6" customWidth="1"/>
  </cols>
  <sheetData>
    <row r="1" ht="41" customHeight="1" spans="1:2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72"/>
      <c r="K1" s="61"/>
      <c r="L1" s="73" t="s">
        <v>1</v>
      </c>
      <c r="M1" s="73"/>
      <c r="N1" s="73"/>
      <c r="O1" s="74" t="s">
        <v>2</v>
      </c>
      <c r="P1" s="74"/>
      <c r="Q1" s="73" t="s">
        <v>3</v>
      </c>
      <c r="R1" s="73"/>
      <c r="S1" s="73"/>
      <c r="T1" s="61"/>
    </row>
    <row r="2" s="3" customFormat="1" ht="46" customHeight="1" spans="1:20">
      <c r="A2" s="62" t="s">
        <v>4</v>
      </c>
      <c r="B2" s="62" t="s">
        <v>5</v>
      </c>
      <c r="C2" s="62" t="s">
        <v>6</v>
      </c>
      <c r="D2" s="62" t="s">
        <v>7</v>
      </c>
      <c r="E2" s="62" t="s">
        <v>8</v>
      </c>
      <c r="F2" s="62" t="s">
        <v>9</v>
      </c>
      <c r="G2" s="62" t="s">
        <v>10</v>
      </c>
      <c r="H2" s="62" t="s">
        <v>11</v>
      </c>
      <c r="I2" s="62" t="s">
        <v>12</v>
      </c>
      <c r="J2" s="62" t="s">
        <v>13</v>
      </c>
      <c r="K2" s="62" t="s">
        <v>14</v>
      </c>
      <c r="L2" s="13" t="s">
        <v>15</v>
      </c>
      <c r="M2" s="13" t="s">
        <v>16</v>
      </c>
      <c r="N2" s="13" t="s">
        <v>17</v>
      </c>
      <c r="O2" s="62" t="s">
        <v>18</v>
      </c>
      <c r="P2" s="62" t="s">
        <v>19</v>
      </c>
      <c r="Q2" s="13" t="s">
        <v>20</v>
      </c>
      <c r="R2" s="13" t="s">
        <v>21</v>
      </c>
      <c r="S2" s="13" t="s">
        <v>22</v>
      </c>
      <c r="T2" s="90" t="s">
        <v>23</v>
      </c>
    </row>
    <row r="3" s="2" customFormat="1" ht="49" customHeight="1" spans="1:20">
      <c r="A3" s="63">
        <v>1</v>
      </c>
      <c r="B3" s="17" t="s">
        <v>24</v>
      </c>
      <c r="C3" s="64">
        <v>133360</v>
      </c>
      <c r="D3" s="64" t="s">
        <v>25</v>
      </c>
      <c r="E3" s="64" t="s">
        <v>26</v>
      </c>
      <c r="F3" s="64" t="s">
        <v>27</v>
      </c>
      <c r="G3" s="64">
        <f>VLOOKUP(C:C,[2]考核价查询!$A$1:$E$65536,5,0)</f>
        <v>16.4</v>
      </c>
      <c r="H3" s="64">
        <v>39.9</v>
      </c>
      <c r="I3" s="75">
        <f>(H3-G3)/H3</f>
        <v>0.588972431077694</v>
      </c>
      <c r="J3" s="76" t="s">
        <v>28</v>
      </c>
      <c r="K3" s="75" t="s">
        <v>29</v>
      </c>
      <c r="L3" s="77">
        <v>0.07</v>
      </c>
      <c r="M3" s="78">
        <f>H3*L3</f>
        <v>2.793</v>
      </c>
      <c r="N3" s="77">
        <v>0.09</v>
      </c>
      <c r="O3" s="79">
        <v>864</v>
      </c>
      <c r="P3" s="64"/>
      <c r="Q3" s="91">
        <v>1520</v>
      </c>
      <c r="R3" s="91">
        <v>2023</v>
      </c>
      <c r="S3" s="92" t="s">
        <v>30</v>
      </c>
      <c r="T3" s="64" t="s">
        <v>31</v>
      </c>
    </row>
    <row r="4" s="2" customFormat="1" ht="35" customHeight="1" spans="1:20">
      <c r="A4" s="63">
        <f>A3+1</f>
        <v>2</v>
      </c>
      <c r="B4" s="17"/>
      <c r="C4" s="64">
        <v>31440</v>
      </c>
      <c r="D4" s="64" t="s">
        <v>32</v>
      </c>
      <c r="E4" s="64" t="s">
        <v>33</v>
      </c>
      <c r="F4" s="64" t="s">
        <v>34</v>
      </c>
      <c r="G4" s="64">
        <f>VLOOKUP(C:C,[2]考核价查询!$A$1:$E$65536,5,0)</f>
        <v>15.2</v>
      </c>
      <c r="H4" s="64">
        <v>38</v>
      </c>
      <c r="I4" s="75">
        <f>(H4-G4)/H4</f>
        <v>0.6</v>
      </c>
      <c r="J4" s="76" t="s">
        <v>35</v>
      </c>
      <c r="K4" s="75" t="s">
        <v>29</v>
      </c>
      <c r="L4" s="77">
        <v>0.07</v>
      </c>
      <c r="M4" s="78">
        <f>H4*L4</f>
        <v>2.66</v>
      </c>
      <c r="N4" s="77">
        <v>0.09</v>
      </c>
      <c r="O4" s="79">
        <v>233</v>
      </c>
      <c r="P4" s="64"/>
      <c r="Q4" s="93"/>
      <c r="R4" s="93"/>
      <c r="S4" s="94"/>
      <c r="T4" s="64" t="s">
        <v>31</v>
      </c>
    </row>
    <row r="5" ht="25" customHeight="1" spans="1:20">
      <c r="A5" s="65">
        <f>A4+1</f>
        <v>3</v>
      </c>
      <c r="B5" s="66" t="s">
        <v>36</v>
      </c>
      <c r="C5" s="36">
        <v>118954</v>
      </c>
      <c r="D5" s="36" t="s">
        <v>37</v>
      </c>
      <c r="E5" s="36" t="s">
        <v>38</v>
      </c>
      <c r="F5" s="36" t="s">
        <v>39</v>
      </c>
      <c r="G5" s="67">
        <f>VLOOKUP(C:C,[2]考核价查询!$A$1:$E$65536,5,0)</f>
        <v>9.3</v>
      </c>
      <c r="H5" s="67">
        <v>21.9</v>
      </c>
      <c r="I5" s="80">
        <f>(H5-G5)/H5</f>
        <v>0.575342465753425</v>
      </c>
      <c r="J5" s="81" t="s">
        <v>29</v>
      </c>
      <c r="K5" s="80"/>
      <c r="L5" s="82" t="s">
        <v>40</v>
      </c>
      <c r="M5" s="83"/>
      <c r="N5" s="82"/>
      <c r="O5" s="67"/>
      <c r="P5" s="42">
        <v>53959</v>
      </c>
      <c r="Q5" s="42">
        <v>53959</v>
      </c>
      <c r="R5" s="95"/>
      <c r="S5" s="84"/>
      <c r="T5" s="67"/>
    </row>
    <row r="6" ht="48" customHeight="1" spans="1:20">
      <c r="A6" s="65">
        <f t="shared" ref="A5:A17" si="0">A5+1</f>
        <v>4</v>
      </c>
      <c r="B6" s="66"/>
      <c r="C6" s="36">
        <v>136714</v>
      </c>
      <c r="D6" s="36" t="s">
        <v>41</v>
      </c>
      <c r="E6" s="36" t="s">
        <v>42</v>
      </c>
      <c r="F6" s="36" t="s">
        <v>43</v>
      </c>
      <c r="G6" s="67">
        <f>VLOOKUP(C:C,[2]考核价查询!$A$1:$E$65536,5,0)</f>
        <v>14.8</v>
      </c>
      <c r="H6" s="67">
        <v>29.8</v>
      </c>
      <c r="I6" s="80">
        <f t="shared" ref="I6:I15" si="1">(H6-G6)/H6</f>
        <v>0.503355704697987</v>
      </c>
      <c r="J6" s="81" t="s">
        <v>44</v>
      </c>
      <c r="K6" s="80"/>
      <c r="L6" s="82" t="s">
        <v>40</v>
      </c>
      <c r="M6" s="83"/>
      <c r="N6" s="82"/>
      <c r="O6" s="67"/>
      <c r="P6" s="42">
        <v>96817</v>
      </c>
      <c r="Q6" s="42">
        <v>96817</v>
      </c>
      <c r="R6" s="95"/>
      <c r="S6" s="84"/>
      <c r="T6" s="67"/>
    </row>
    <row r="7" ht="25" customHeight="1" spans="1:20">
      <c r="A7" s="65">
        <f t="shared" si="0"/>
        <v>5</v>
      </c>
      <c r="B7" s="66"/>
      <c r="C7" s="67">
        <v>139379</v>
      </c>
      <c r="D7" s="67" t="s">
        <v>45</v>
      </c>
      <c r="E7" s="67" t="s">
        <v>46</v>
      </c>
      <c r="F7" s="67" t="s">
        <v>34</v>
      </c>
      <c r="G7" s="67">
        <f>VLOOKUP(C:C,[2]考核价查询!$A$1:$E$65536,5,0)</f>
        <v>8.4</v>
      </c>
      <c r="H7" s="67">
        <v>24</v>
      </c>
      <c r="I7" s="80">
        <f t="shared" si="1"/>
        <v>0.65</v>
      </c>
      <c r="J7" s="81" t="s">
        <v>29</v>
      </c>
      <c r="K7" s="80" t="s">
        <v>29</v>
      </c>
      <c r="L7" s="84">
        <v>0.05</v>
      </c>
      <c r="M7" s="83">
        <f>H7*L7</f>
        <v>1.2</v>
      </c>
      <c r="N7" s="82"/>
      <c r="O7" s="67"/>
      <c r="P7" s="42">
        <v>100485</v>
      </c>
      <c r="Q7" s="42">
        <v>100485</v>
      </c>
      <c r="R7" s="95"/>
      <c r="S7" s="84"/>
      <c r="T7" s="67"/>
    </row>
    <row r="8" ht="25" customHeight="1" spans="1:20">
      <c r="A8" s="65">
        <f t="shared" si="0"/>
        <v>6</v>
      </c>
      <c r="B8" s="66"/>
      <c r="C8" s="67">
        <v>113826</v>
      </c>
      <c r="D8" s="67" t="s">
        <v>47</v>
      </c>
      <c r="E8" s="67" t="s">
        <v>48</v>
      </c>
      <c r="F8" s="67" t="s">
        <v>49</v>
      </c>
      <c r="G8" s="67">
        <f>VLOOKUP(C:C,[2]考核价查询!$A$1:$E$65536,5,0)</f>
        <v>12</v>
      </c>
      <c r="H8" s="67">
        <v>22</v>
      </c>
      <c r="I8" s="80">
        <f t="shared" si="1"/>
        <v>0.454545454545455</v>
      </c>
      <c r="J8" s="81" t="s">
        <v>29</v>
      </c>
      <c r="K8" s="85">
        <v>3</v>
      </c>
      <c r="L8" s="84">
        <v>0.07</v>
      </c>
      <c r="M8" s="83">
        <f t="shared" ref="M5:M15" si="2">H8*L8</f>
        <v>1.54</v>
      </c>
      <c r="N8" s="82"/>
      <c r="O8" s="67"/>
      <c r="P8" s="42">
        <v>5616</v>
      </c>
      <c r="Q8" s="42">
        <v>5616</v>
      </c>
      <c r="R8" s="95"/>
      <c r="S8" s="84"/>
      <c r="T8" s="67"/>
    </row>
    <row r="9" ht="25" customHeight="1" spans="1:20">
      <c r="A9" s="65">
        <f t="shared" si="0"/>
        <v>7</v>
      </c>
      <c r="B9" s="68" t="s">
        <v>50</v>
      </c>
      <c r="C9" s="44">
        <v>162305</v>
      </c>
      <c r="D9" s="44" t="s">
        <v>51</v>
      </c>
      <c r="E9" s="44" t="s">
        <v>52</v>
      </c>
      <c r="F9" s="67" t="s">
        <v>53</v>
      </c>
      <c r="G9" s="67">
        <f>VLOOKUP(C:C,[2]考核价查询!$A$1:$E$65536,5,0)</f>
        <v>174.6</v>
      </c>
      <c r="H9" s="67">
        <v>388</v>
      </c>
      <c r="I9" s="80">
        <f t="shared" si="1"/>
        <v>0.55</v>
      </c>
      <c r="J9" s="81" t="s">
        <v>54</v>
      </c>
      <c r="K9" s="80"/>
      <c r="L9" s="86">
        <v>0.08</v>
      </c>
      <c r="M9" s="83">
        <f t="shared" si="2"/>
        <v>31.04</v>
      </c>
      <c r="N9" s="87"/>
      <c r="O9" s="67">
        <v>798</v>
      </c>
      <c r="P9" s="67"/>
      <c r="Q9" s="67">
        <v>798</v>
      </c>
      <c r="R9" s="67"/>
      <c r="S9" s="87"/>
      <c r="T9" s="67"/>
    </row>
    <row r="10" ht="25" customHeight="1" spans="1:20">
      <c r="A10" s="65">
        <f t="shared" si="0"/>
        <v>8</v>
      </c>
      <c r="B10" s="68"/>
      <c r="C10" s="44">
        <v>116987</v>
      </c>
      <c r="D10" s="44" t="s">
        <v>55</v>
      </c>
      <c r="E10" s="44" t="s">
        <v>56</v>
      </c>
      <c r="F10" s="67" t="s">
        <v>57</v>
      </c>
      <c r="G10" s="67">
        <f>VLOOKUP(C:C,[2]考核价查询!$A$1:$E$65536,5,0)</f>
        <v>71</v>
      </c>
      <c r="H10" s="67">
        <v>198</v>
      </c>
      <c r="I10" s="80">
        <f t="shared" si="1"/>
        <v>0.641414141414141</v>
      </c>
      <c r="J10" s="81" t="s">
        <v>58</v>
      </c>
      <c r="K10" s="80"/>
      <c r="L10" s="88">
        <v>0.05</v>
      </c>
      <c r="M10" s="83">
        <f t="shared" si="2"/>
        <v>9.9</v>
      </c>
      <c r="N10" s="73"/>
      <c r="O10" s="67">
        <v>71</v>
      </c>
      <c r="P10" s="67"/>
      <c r="Q10" s="67">
        <v>71</v>
      </c>
      <c r="R10" s="67"/>
      <c r="S10" s="73"/>
      <c r="T10" s="67"/>
    </row>
    <row r="11" ht="25" customHeight="1" spans="1:20">
      <c r="A11" s="65">
        <f t="shared" si="0"/>
        <v>9</v>
      </c>
      <c r="B11" s="69" t="s">
        <v>59</v>
      </c>
      <c r="C11" s="44">
        <v>164949</v>
      </c>
      <c r="D11" s="44" t="s">
        <v>60</v>
      </c>
      <c r="E11" s="46" t="s">
        <v>61</v>
      </c>
      <c r="F11" s="45" t="s">
        <v>49</v>
      </c>
      <c r="G11" s="67">
        <f>VLOOKUP(C:C,[2]考核价查询!$A$1:$E$65536,5,0)</f>
        <v>84</v>
      </c>
      <c r="H11" s="70">
        <v>180</v>
      </c>
      <c r="I11" s="80">
        <f t="shared" si="1"/>
        <v>0.533333333333333</v>
      </c>
      <c r="J11" s="81" t="s">
        <v>62</v>
      </c>
      <c r="K11" s="85">
        <v>5</v>
      </c>
      <c r="L11" s="88">
        <v>0.07</v>
      </c>
      <c r="M11" s="83">
        <f t="shared" si="2"/>
        <v>12.6</v>
      </c>
      <c r="N11" s="73" t="s">
        <v>63</v>
      </c>
      <c r="O11" s="70">
        <v>34449</v>
      </c>
      <c r="P11" s="70"/>
      <c r="Q11" s="70">
        <v>34449</v>
      </c>
      <c r="R11" s="96"/>
      <c r="S11" s="73"/>
      <c r="T11" s="67"/>
    </row>
    <row r="12" ht="25" customHeight="1" spans="1:20">
      <c r="A12" s="65">
        <f t="shared" si="0"/>
        <v>10</v>
      </c>
      <c r="B12" s="69"/>
      <c r="C12" s="44">
        <v>75138</v>
      </c>
      <c r="D12" s="44" t="s">
        <v>60</v>
      </c>
      <c r="E12" s="44" t="s">
        <v>64</v>
      </c>
      <c r="F12" s="45" t="s">
        <v>49</v>
      </c>
      <c r="G12" s="67">
        <f>VLOOKUP(C:C,[2]考核价查询!$A$1:$E$65536,5,0)</f>
        <v>60</v>
      </c>
      <c r="H12" s="71">
        <v>86</v>
      </c>
      <c r="I12" s="80">
        <f t="shared" si="1"/>
        <v>0.302325581395349</v>
      </c>
      <c r="J12" s="81" t="s">
        <v>65</v>
      </c>
      <c r="K12" s="85">
        <v>3</v>
      </c>
      <c r="L12" s="86">
        <v>0.07</v>
      </c>
      <c r="M12" s="83">
        <f t="shared" si="2"/>
        <v>6.02</v>
      </c>
      <c r="N12" s="73" t="s">
        <v>66</v>
      </c>
      <c r="O12" s="70"/>
      <c r="P12" s="70"/>
      <c r="Q12" s="70"/>
      <c r="R12" s="97"/>
      <c r="S12" s="73"/>
      <c r="T12" s="67"/>
    </row>
    <row r="13" ht="25" customHeight="1" spans="1:20">
      <c r="A13" s="65">
        <f t="shared" si="0"/>
        <v>11</v>
      </c>
      <c r="B13" s="69"/>
      <c r="C13" s="44">
        <v>84174</v>
      </c>
      <c r="D13" s="44" t="s">
        <v>67</v>
      </c>
      <c r="E13" s="44" t="s">
        <v>68</v>
      </c>
      <c r="F13" s="45" t="s">
        <v>34</v>
      </c>
      <c r="G13" s="67">
        <f>VLOOKUP(C:C,[2]考核价查询!$A$1:$E$65536,5,0)</f>
        <v>12.25</v>
      </c>
      <c r="H13" s="38">
        <v>35</v>
      </c>
      <c r="I13" s="80">
        <f t="shared" si="1"/>
        <v>0.65</v>
      </c>
      <c r="J13" s="81" t="s">
        <v>29</v>
      </c>
      <c r="K13" s="80" t="s">
        <v>29</v>
      </c>
      <c r="L13" s="88">
        <v>0.07</v>
      </c>
      <c r="M13" s="83">
        <f t="shared" si="2"/>
        <v>2.45</v>
      </c>
      <c r="N13" s="73"/>
      <c r="O13" s="71"/>
      <c r="P13" s="71">
        <v>64600</v>
      </c>
      <c r="Q13" s="71">
        <v>64600</v>
      </c>
      <c r="R13" s="71"/>
      <c r="S13" s="73"/>
      <c r="T13" s="67"/>
    </row>
    <row r="14" ht="25" customHeight="1" spans="1:20">
      <c r="A14" s="65">
        <f t="shared" si="0"/>
        <v>12</v>
      </c>
      <c r="B14" s="69"/>
      <c r="C14" s="44">
        <v>166880</v>
      </c>
      <c r="D14" s="44" t="s">
        <v>69</v>
      </c>
      <c r="E14" s="44" t="s">
        <v>70</v>
      </c>
      <c r="F14" s="39" t="s">
        <v>71</v>
      </c>
      <c r="G14" s="67">
        <f>VLOOKUP(C:C,[2]考核价查询!$A$1:$E$65536,5,0)</f>
        <v>89.1</v>
      </c>
      <c r="H14" s="39">
        <v>198</v>
      </c>
      <c r="I14" s="80">
        <f t="shared" si="1"/>
        <v>0.55</v>
      </c>
      <c r="J14" s="81" t="s">
        <v>72</v>
      </c>
      <c r="K14" s="85">
        <v>4</v>
      </c>
      <c r="L14" s="88">
        <v>0.07</v>
      </c>
      <c r="M14" s="83">
        <f t="shared" si="2"/>
        <v>13.86</v>
      </c>
      <c r="N14" s="89" t="s">
        <v>63</v>
      </c>
      <c r="O14" s="39">
        <v>29100</v>
      </c>
      <c r="P14" s="39"/>
      <c r="Q14" s="98">
        <v>36518</v>
      </c>
      <c r="R14" s="39">
        <f>Q14*1.5</f>
        <v>54777</v>
      </c>
      <c r="S14" s="73"/>
      <c r="T14" s="67"/>
    </row>
    <row r="15" ht="25" customHeight="1" spans="1:20">
      <c r="A15" s="65">
        <f t="shared" si="0"/>
        <v>13</v>
      </c>
      <c r="B15" s="69"/>
      <c r="C15" s="44">
        <v>21580</v>
      </c>
      <c r="D15" s="44" t="s">
        <v>73</v>
      </c>
      <c r="E15" s="44" t="s">
        <v>74</v>
      </c>
      <c r="F15" s="39" t="s">
        <v>27</v>
      </c>
      <c r="G15" s="67">
        <f>VLOOKUP(C:C,[2]考核价查询!$A$1:$E$65536,5,0)</f>
        <v>55.6</v>
      </c>
      <c r="H15" s="39">
        <v>98</v>
      </c>
      <c r="I15" s="80">
        <f t="shared" si="1"/>
        <v>0.43265306122449</v>
      </c>
      <c r="J15" s="81" t="s">
        <v>75</v>
      </c>
      <c r="K15" s="80" t="s">
        <v>29</v>
      </c>
      <c r="L15" s="88">
        <v>0.07</v>
      </c>
      <c r="M15" s="83">
        <f t="shared" si="2"/>
        <v>6.86</v>
      </c>
      <c r="N15" s="73"/>
      <c r="O15" s="39"/>
      <c r="P15" s="39">
        <v>20400</v>
      </c>
      <c r="Q15" s="39">
        <v>20400</v>
      </c>
      <c r="R15" s="39"/>
      <c r="S15" s="73"/>
      <c r="T15" s="67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4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K3" sqref="K3:K4"/>
    </sheetView>
  </sheetViews>
  <sheetFormatPr defaultColWidth="9" defaultRowHeight="13.5"/>
  <cols>
    <col min="1" max="1" width="4.25" style="30" customWidth="1"/>
    <col min="2" max="2" width="10.375" style="30" customWidth="1"/>
    <col min="3" max="3" width="6.375" style="30" customWidth="1"/>
    <col min="4" max="4" width="14.3916666666667" style="31" customWidth="1"/>
    <col min="5" max="5" width="7.625" style="31" customWidth="1"/>
    <col min="6" max="6" width="12" style="30" customWidth="1"/>
    <col min="7" max="8" width="10.875" style="30" customWidth="1"/>
    <col min="9" max="10" width="10.25" style="32" customWidth="1"/>
    <col min="11" max="11" width="13.375" style="32" customWidth="1"/>
    <col min="12" max="12" width="6" style="30" customWidth="1"/>
  </cols>
  <sheetData>
    <row r="1" ht="26" customHeight="1" spans="1:12">
      <c r="A1" s="33" t="s">
        <v>0</v>
      </c>
      <c r="B1" s="34"/>
      <c r="C1" s="34"/>
      <c r="D1" s="34"/>
      <c r="E1" s="34"/>
      <c r="F1" s="35"/>
      <c r="G1" s="36" t="s">
        <v>3</v>
      </c>
      <c r="H1" s="36"/>
      <c r="I1" s="36" t="s">
        <v>1</v>
      </c>
      <c r="J1" s="36"/>
      <c r="K1" s="36" t="s">
        <v>76</v>
      </c>
      <c r="L1" s="38"/>
    </row>
    <row r="2" s="3" customFormat="1" ht="46" customHeight="1" spans="1:12">
      <c r="A2" s="37" t="s">
        <v>4</v>
      </c>
      <c r="B2" s="37" t="s">
        <v>5</v>
      </c>
      <c r="C2" s="37" t="s">
        <v>6</v>
      </c>
      <c r="D2" s="37" t="s">
        <v>7</v>
      </c>
      <c r="E2" s="37" t="s">
        <v>8</v>
      </c>
      <c r="F2" s="37" t="s">
        <v>9</v>
      </c>
      <c r="G2" s="37" t="s">
        <v>20</v>
      </c>
      <c r="H2" s="37" t="s">
        <v>21</v>
      </c>
      <c r="I2" s="37" t="s">
        <v>15</v>
      </c>
      <c r="J2" s="37" t="s">
        <v>77</v>
      </c>
      <c r="K2" s="37" t="s">
        <v>22</v>
      </c>
      <c r="L2" s="49" t="s">
        <v>23</v>
      </c>
    </row>
    <row r="3" s="2" customFormat="1" ht="59" customHeight="1" spans="1:12">
      <c r="A3" s="38">
        <v>1</v>
      </c>
      <c r="B3" s="39" t="s">
        <v>24</v>
      </c>
      <c r="C3" s="39">
        <v>133360</v>
      </c>
      <c r="D3" s="39" t="s">
        <v>25</v>
      </c>
      <c r="E3" s="39" t="s">
        <v>26</v>
      </c>
      <c r="F3" s="39" t="s">
        <v>27</v>
      </c>
      <c r="G3" s="40">
        <v>1520</v>
      </c>
      <c r="H3" s="40">
        <v>2023</v>
      </c>
      <c r="I3" s="50" t="s">
        <v>78</v>
      </c>
      <c r="J3" s="50" t="s">
        <v>79</v>
      </c>
      <c r="K3" s="51" t="s">
        <v>80</v>
      </c>
      <c r="L3" s="39" t="s">
        <v>31</v>
      </c>
    </row>
    <row r="4" s="2" customFormat="1" ht="35" customHeight="1" spans="1:12">
      <c r="A4" s="38">
        <f t="shared" ref="A4:A14" si="0">A3+1</f>
        <v>2</v>
      </c>
      <c r="B4" s="39"/>
      <c r="C4" s="39">
        <v>31440</v>
      </c>
      <c r="D4" s="39" t="s">
        <v>32</v>
      </c>
      <c r="E4" s="39" t="s">
        <v>33</v>
      </c>
      <c r="F4" s="39" t="s">
        <v>34</v>
      </c>
      <c r="G4" s="41"/>
      <c r="H4" s="41"/>
      <c r="I4" s="50" t="s">
        <v>78</v>
      </c>
      <c r="J4" s="50" t="s">
        <v>79</v>
      </c>
      <c r="K4" s="52"/>
      <c r="L4" s="39" t="s">
        <v>31</v>
      </c>
    </row>
    <row r="5" s="2" customFormat="1" ht="56" customHeight="1" spans="1:60">
      <c r="A5" s="38">
        <f t="shared" si="0"/>
        <v>3</v>
      </c>
      <c r="B5" s="40" t="s">
        <v>36</v>
      </c>
      <c r="C5" s="36">
        <v>136714</v>
      </c>
      <c r="D5" s="36" t="s">
        <v>41</v>
      </c>
      <c r="E5" s="36" t="s">
        <v>42</v>
      </c>
      <c r="F5" s="36" t="s">
        <v>43</v>
      </c>
      <c r="G5" s="42">
        <v>3330</v>
      </c>
      <c r="H5" s="42">
        <v>3720</v>
      </c>
      <c r="I5" s="53" t="s">
        <v>40</v>
      </c>
      <c r="J5" s="53" t="s">
        <v>81</v>
      </c>
      <c r="K5" s="54" t="s">
        <v>82</v>
      </c>
      <c r="L5" s="39" t="s">
        <v>31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="2" customFormat="1" ht="45" customHeight="1" spans="1:12">
      <c r="A6" s="38">
        <f t="shared" si="0"/>
        <v>4</v>
      </c>
      <c r="B6" s="43"/>
      <c r="C6" s="39">
        <v>113826</v>
      </c>
      <c r="D6" s="39" t="s">
        <v>47</v>
      </c>
      <c r="E6" s="39" t="s">
        <v>48</v>
      </c>
      <c r="F6" s="39" t="s">
        <v>49</v>
      </c>
      <c r="G6" s="42">
        <v>301</v>
      </c>
      <c r="H6" s="42">
        <v>390</v>
      </c>
      <c r="I6" s="55" t="s">
        <v>40</v>
      </c>
      <c r="J6" s="55" t="s">
        <v>81</v>
      </c>
      <c r="K6" s="54" t="s">
        <v>83</v>
      </c>
      <c r="L6" s="39" t="s">
        <v>31</v>
      </c>
    </row>
    <row r="7" ht="45" customHeight="1" spans="1:12">
      <c r="A7" s="38">
        <f t="shared" si="0"/>
        <v>5</v>
      </c>
      <c r="B7" s="41"/>
      <c r="C7" s="39">
        <v>139379</v>
      </c>
      <c r="D7" s="39" t="s">
        <v>45</v>
      </c>
      <c r="E7" s="39" t="s">
        <v>46</v>
      </c>
      <c r="F7" s="39" t="s">
        <v>34</v>
      </c>
      <c r="G7" s="42">
        <v>4560</v>
      </c>
      <c r="H7" s="42">
        <v>5074</v>
      </c>
      <c r="I7" s="55" t="s">
        <v>40</v>
      </c>
      <c r="J7" s="55" t="s">
        <v>84</v>
      </c>
      <c r="K7" s="54" t="s">
        <v>83</v>
      </c>
      <c r="L7" s="39" t="s">
        <v>31</v>
      </c>
    </row>
    <row r="8" ht="62" customHeight="1" spans="1:12">
      <c r="A8" s="38">
        <f t="shared" si="0"/>
        <v>6</v>
      </c>
      <c r="B8" s="39" t="s">
        <v>50</v>
      </c>
      <c r="C8" s="44">
        <v>162305</v>
      </c>
      <c r="D8" s="44" t="s">
        <v>51</v>
      </c>
      <c r="E8" s="44" t="s">
        <v>52</v>
      </c>
      <c r="F8" s="39" t="s">
        <v>53</v>
      </c>
      <c r="G8" s="39">
        <v>808</v>
      </c>
      <c r="H8" s="39">
        <v>1041</v>
      </c>
      <c r="I8" s="56">
        <v>31</v>
      </c>
      <c r="J8" s="45">
        <v>38</v>
      </c>
      <c r="K8" s="54" t="s">
        <v>85</v>
      </c>
      <c r="L8" s="39" t="s">
        <v>31</v>
      </c>
    </row>
    <row r="9" ht="55" customHeight="1" spans="1:12">
      <c r="A9" s="38">
        <f t="shared" si="0"/>
        <v>7</v>
      </c>
      <c r="B9" s="39"/>
      <c r="C9" s="44">
        <v>116987</v>
      </c>
      <c r="D9" s="44" t="s">
        <v>55</v>
      </c>
      <c r="E9" s="44" t="s">
        <v>56</v>
      </c>
      <c r="F9" s="39" t="s">
        <v>57</v>
      </c>
      <c r="G9" s="39">
        <v>131</v>
      </c>
      <c r="H9" s="39">
        <v>232</v>
      </c>
      <c r="I9" s="57">
        <v>10</v>
      </c>
      <c r="J9" s="36">
        <v>15</v>
      </c>
      <c r="K9" s="54" t="s">
        <v>86</v>
      </c>
      <c r="L9" s="39" t="s">
        <v>31</v>
      </c>
    </row>
    <row r="10" ht="30" customHeight="1" spans="1:12">
      <c r="A10" s="38">
        <f t="shared" si="0"/>
        <v>8</v>
      </c>
      <c r="B10" s="45" t="s">
        <v>59</v>
      </c>
      <c r="C10" s="44">
        <v>164949</v>
      </c>
      <c r="D10" s="44" t="s">
        <v>60</v>
      </c>
      <c r="E10" s="46" t="s">
        <v>61</v>
      </c>
      <c r="F10" s="45" t="s">
        <v>49</v>
      </c>
      <c r="G10" s="36">
        <v>35205</v>
      </c>
      <c r="H10" s="47">
        <v>45306</v>
      </c>
      <c r="I10" s="58">
        <v>0.07</v>
      </c>
      <c r="J10" s="58">
        <v>0.09</v>
      </c>
      <c r="K10" s="45" t="s">
        <v>87</v>
      </c>
      <c r="L10" s="39" t="s">
        <v>31</v>
      </c>
    </row>
    <row r="11" ht="30" customHeight="1" spans="1:12">
      <c r="A11" s="38">
        <f t="shared" si="0"/>
        <v>9</v>
      </c>
      <c r="B11" s="45"/>
      <c r="C11" s="44">
        <v>75138</v>
      </c>
      <c r="D11" s="44" t="s">
        <v>60</v>
      </c>
      <c r="E11" s="44" t="s">
        <v>64</v>
      </c>
      <c r="F11" s="45" t="s">
        <v>49</v>
      </c>
      <c r="G11" s="36"/>
      <c r="H11" s="48"/>
      <c r="I11" s="50">
        <v>0.07</v>
      </c>
      <c r="J11" s="58">
        <v>0.08</v>
      </c>
      <c r="K11" s="45" t="s">
        <v>87</v>
      </c>
      <c r="L11" s="39" t="s">
        <v>31</v>
      </c>
    </row>
    <row r="12" ht="30" customHeight="1" spans="1:12">
      <c r="A12" s="38">
        <f t="shared" si="0"/>
        <v>10</v>
      </c>
      <c r="B12" s="45"/>
      <c r="C12" s="44">
        <v>84174</v>
      </c>
      <c r="D12" s="44" t="s">
        <v>67</v>
      </c>
      <c r="E12" s="44" t="s">
        <v>68</v>
      </c>
      <c r="F12" s="45" t="s">
        <v>34</v>
      </c>
      <c r="G12" s="38">
        <v>68964</v>
      </c>
      <c r="H12" s="38">
        <v>84144</v>
      </c>
      <c r="I12" s="58">
        <v>0.07</v>
      </c>
      <c r="J12" s="58">
        <v>0.09</v>
      </c>
      <c r="K12" s="45" t="s">
        <v>87</v>
      </c>
      <c r="L12" s="39" t="s">
        <v>31</v>
      </c>
    </row>
    <row r="13" ht="30" customHeight="1" spans="1:12">
      <c r="A13" s="38">
        <f t="shared" si="0"/>
        <v>11</v>
      </c>
      <c r="B13" s="45"/>
      <c r="C13" s="44">
        <v>166880</v>
      </c>
      <c r="D13" s="44" t="s">
        <v>69</v>
      </c>
      <c r="E13" s="44" t="s">
        <v>70</v>
      </c>
      <c r="F13" s="39" t="s">
        <v>71</v>
      </c>
      <c r="G13" s="38">
        <v>40952</v>
      </c>
      <c r="H13" s="39">
        <v>55909</v>
      </c>
      <c r="I13" s="58">
        <v>0.07</v>
      </c>
      <c r="J13" s="54">
        <v>0.08</v>
      </c>
      <c r="K13" s="45" t="s">
        <v>87</v>
      </c>
      <c r="L13" s="39" t="s">
        <v>31</v>
      </c>
    </row>
    <row r="14" ht="45" customHeight="1" spans="1:12">
      <c r="A14" s="38">
        <f t="shared" si="0"/>
        <v>12</v>
      </c>
      <c r="B14" s="45"/>
      <c r="C14" s="44">
        <v>21580</v>
      </c>
      <c r="D14" s="44" t="s">
        <v>73</v>
      </c>
      <c r="E14" s="44" t="s">
        <v>74</v>
      </c>
      <c r="F14" s="39" t="s">
        <v>27</v>
      </c>
      <c r="G14" s="39">
        <v>201784</v>
      </c>
      <c r="H14" s="39">
        <v>242398</v>
      </c>
      <c r="I14" s="58">
        <v>0.07</v>
      </c>
      <c r="J14" s="58">
        <v>0.09</v>
      </c>
      <c r="K14" s="45" t="s">
        <v>87</v>
      </c>
      <c r="L14" s="39" t="s">
        <v>31</v>
      </c>
    </row>
  </sheetData>
  <mergeCells count="12">
    <mergeCell ref="A1:F1"/>
    <mergeCell ref="G1:H1"/>
    <mergeCell ref="I1:J1"/>
    <mergeCell ref="B3:B4"/>
    <mergeCell ref="B5:B7"/>
    <mergeCell ref="B8:B9"/>
    <mergeCell ref="B10:B14"/>
    <mergeCell ref="G3:G4"/>
    <mergeCell ref="G10:G11"/>
    <mergeCell ref="H3:H4"/>
    <mergeCell ref="H10:H11"/>
    <mergeCell ref="K3:K4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88</v>
      </c>
      <c r="B1" s="9"/>
      <c r="C1" s="9"/>
      <c r="D1" s="9"/>
      <c r="E1" s="10"/>
      <c r="F1" s="11" t="s">
        <v>24</v>
      </c>
      <c r="G1" s="11"/>
      <c r="H1" s="23" t="s">
        <v>41</v>
      </c>
      <c r="I1" s="12"/>
      <c r="J1" s="12" t="s">
        <v>89</v>
      </c>
      <c r="K1" s="12"/>
      <c r="L1" s="12" t="s">
        <v>47</v>
      </c>
      <c r="M1" s="12"/>
      <c r="N1" s="18" t="s">
        <v>90</v>
      </c>
      <c r="O1" s="19"/>
      <c r="P1" s="20" t="s">
        <v>91</v>
      </c>
      <c r="Q1" s="12"/>
      <c r="R1" s="15" t="s">
        <v>69</v>
      </c>
      <c r="S1" s="15"/>
      <c r="T1" s="15" t="s">
        <v>92</v>
      </c>
      <c r="U1" s="15"/>
      <c r="V1" s="15" t="s">
        <v>93</v>
      </c>
      <c r="W1" s="15"/>
      <c r="X1" s="22" t="s">
        <v>94</v>
      </c>
      <c r="Y1" s="22"/>
    </row>
    <row r="2" s="1" customFormat="1" ht="24" spans="1:25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VLOOKUP(B:B,[1]查询时间段分门店销售汇总!$B$1:$F$65536,5,0)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f>VLOOKUP(B:B,[3]Sheet6!$F$1:$G$65536,2,0)</f>
        <v>7</v>
      </c>
      <c r="M3" s="21">
        <v>9</v>
      </c>
      <c r="N3" s="21">
        <v>1</v>
      </c>
      <c r="O3" s="21">
        <v>2</v>
      </c>
      <c r="P3" s="21">
        <f>VLOOKUP(B:B,[4]Sheet5!$G$1:$H$65536,2,0)</f>
        <v>105</v>
      </c>
      <c r="Q3" s="21">
        <v>116</v>
      </c>
      <c r="R3" s="15">
        <v>1920.6</v>
      </c>
      <c r="S3" s="15">
        <v>2304.72</v>
      </c>
      <c r="T3" s="15">
        <f>VLOOKUP(B:B,[5]Sheet3!$F$1:$G$65536,2,0)</f>
        <v>2520.02</v>
      </c>
      <c r="U3" s="15">
        <v>2646</v>
      </c>
      <c r="V3" s="15">
        <f>VLOOKUP(B:B,[6]Sheet3!$G$1:$H$65536,2,0)</f>
        <v>6175.94</v>
      </c>
      <c r="W3" s="15">
        <v>6794</v>
      </c>
      <c r="X3" s="22">
        <f>VLOOKUP(B:B,[6]Sheet5!$H$1:$I$65536,2,0)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VLOOKUP(B:B,[1]查询时间段分门店销售汇总!$B$1:$F$65536,5,0)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VLOOKUP(B:B,[3]Sheet6!$F$1:$G$65536,2,0)</f>
        <v>7</v>
      </c>
      <c r="M4" s="21">
        <v>9</v>
      </c>
      <c r="N4" s="21">
        <v>1</v>
      </c>
      <c r="O4" s="21">
        <v>2</v>
      </c>
      <c r="P4" s="21">
        <f>VLOOKUP(B:B,[4]Sheet5!$G$1:$H$65536,2,0)</f>
        <v>11</v>
      </c>
      <c r="Q4" s="21">
        <v>17</v>
      </c>
      <c r="R4" s="15">
        <v>594</v>
      </c>
      <c r="S4" s="15">
        <v>831.6</v>
      </c>
      <c r="T4" s="15">
        <f>VLOOKUP(B:B,[5]Sheet3!$F$1:$G$65536,2,0)</f>
        <v>2049.54</v>
      </c>
      <c r="U4" s="15">
        <v>2152</v>
      </c>
      <c r="V4" s="15">
        <f>VLOOKUP(B:B,[6]Sheet3!$G$1:$H$65536,2,0)</f>
        <v>1908.39</v>
      </c>
      <c r="W4" s="15">
        <v>2099</v>
      </c>
      <c r="X4" s="22">
        <f>VLOOKUP(B:B,[6]Sheet5!$H$1:$I$65536,2,0)</f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104</v>
      </c>
      <c r="D5" s="16" t="str">
        <f>VLOOKUP(B:B,[1]查询时间段分门店销售汇总!$B$1:$F$65536,5,0)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f>VLOOKUP(B:B,[4]Sheet5!$G$1:$H$65536,2,0)</f>
        <v>14</v>
      </c>
      <c r="Q5" s="21">
        <v>18</v>
      </c>
      <c r="R5" s="15">
        <v>2406.3</v>
      </c>
      <c r="S5" s="15">
        <v>2887.56</v>
      </c>
      <c r="T5" s="15">
        <f>VLOOKUP(B:B,[5]Sheet3!$F$1:$G$65536,2,0)</f>
        <v>4542.1</v>
      </c>
      <c r="U5" s="15">
        <v>4769.2</v>
      </c>
      <c r="V5" s="15">
        <f>VLOOKUP(B:B,[6]Sheet3!$G$1:$H$65536,2,0)</f>
        <v>616.5</v>
      </c>
      <c r="W5" s="17">
        <v>771</v>
      </c>
      <c r="X5" s="22">
        <f>VLOOKUP(B:B,[6]Sheet5!$H$1:$I$65536,2,0)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VLOOKUP(B:B,[1]查询时间段分门店销售汇总!$B$1:$F$65536,5,0)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f>VLOOKUP(B:B,[3]Sheet6!$F$1:$G$65536,2,0)</f>
        <v>22</v>
      </c>
      <c r="M6" s="21">
        <v>26</v>
      </c>
      <c r="N6" s="21">
        <v>1</v>
      </c>
      <c r="O6" s="21">
        <v>2</v>
      </c>
      <c r="P6" s="21">
        <f>VLOOKUP(B:B,[4]Sheet5!$G$1:$H$65536,2,0)</f>
        <v>5</v>
      </c>
      <c r="Q6" s="21">
        <v>8</v>
      </c>
      <c r="R6" s="15">
        <v>1386</v>
      </c>
      <c r="S6" s="15">
        <v>1801.8</v>
      </c>
      <c r="T6" s="15">
        <f>VLOOKUP(B:B,[5]Sheet3!$F$1:$G$65536,2,0)</f>
        <v>1027.5</v>
      </c>
      <c r="U6" s="15">
        <v>1181.6</v>
      </c>
      <c r="V6" s="15">
        <f>VLOOKUP(B:B,[6]Sheet3!$G$1:$H$65536,2,0)</f>
        <v>656</v>
      </c>
      <c r="W6" s="17">
        <v>820</v>
      </c>
      <c r="X6" s="22">
        <f>VLOOKUP(B:B,[6]Sheet5!$H$1:$I$65536,2,0)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VLOOKUP(B:B,[1]查询时间段分门店销售汇总!$B$1:$F$65536,5,0)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VLOOKUP(B:B,[3]Sheet6!$F$1:$G$65536,2,0)</f>
        <v>1</v>
      </c>
      <c r="M7" s="21">
        <v>1</v>
      </c>
      <c r="N7" s="21">
        <v>1</v>
      </c>
      <c r="O7" s="21">
        <v>2</v>
      </c>
      <c r="P7" s="21">
        <f>VLOOKUP(B:B,[4]Sheet5!$G$1:$H$65536,2,0)</f>
        <v>2</v>
      </c>
      <c r="Q7" s="21">
        <v>4</v>
      </c>
      <c r="R7" s="15">
        <v>1634.1</v>
      </c>
      <c r="S7" s="15">
        <v>1960.92</v>
      </c>
      <c r="T7" s="15">
        <f>VLOOKUP(B:B,[5]Sheet3!$F$1:$G$65536,2,0)</f>
        <v>148.75</v>
      </c>
      <c r="U7" s="15">
        <v>223.1</v>
      </c>
      <c r="V7" s="15">
        <f>VLOOKUP(B:B,[6]Sheet3!$G$1:$H$65536,2,0)</f>
        <v>709.49</v>
      </c>
      <c r="W7" s="17">
        <v>887</v>
      </c>
      <c r="X7" s="22">
        <f>VLOOKUP(B:B,[6]Sheet5!$H$1:$I$65536,2,0)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VLOOKUP(B:B,[1]查询时间段分门店销售汇总!$B$1:$F$65536,5,0)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VLOOKUP(B:B,[3]Sheet6!$F$1:$G$65536,2,0)</f>
        <v>15</v>
      </c>
      <c r="M8" s="21">
        <v>19</v>
      </c>
      <c r="N8" s="21">
        <v>1</v>
      </c>
      <c r="O8" s="21">
        <v>2</v>
      </c>
      <c r="P8" s="21">
        <f>VLOOKUP(B:B,[4]Sheet5!$G$1:$H$65536,2,0)</f>
        <v>9</v>
      </c>
      <c r="Q8" s="21">
        <v>14</v>
      </c>
      <c r="R8" s="15">
        <v>982</v>
      </c>
      <c r="S8" s="15">
        <v>1374.8</v>
      </c>
      <c r="T8" s="15">
        <f>VLOOKUP(B:B,[5]Sheet3!$F$1:$G$65536,2,0)</f>
        <v>258.01</v>
      </c>
      <c r="U8" s="15">
        <v>387</v>
      </c>
      <c r="V8" s="15">
        <f>VLOOKUP(B:B,[6]Sheet3!$G$1:$H$65536,2,0)</f>
        <v>1630</v>
      </c>
      <c r="W8" s="15">
        <v>1793</v>
      </c>
      <c r="X8" s="22">
        <f>VLOOKUP(B:B,[6]Sheet5!$H$1:$I$65536,2,0)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VLOOKUP(B:B,[1]查询时间段分门店销售汇总!$B$1:$F$65536,5,0)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VLOOKUP(B:B,[3]Sheet6!$F$1:$G$65536,2,0)</f>
        <v>16</v>
      </c>
      <c r="M9" s="21">
        <v>20</v>
      </c>
      <c r="N9" s="21">
        <f>VLOOKUP(B:B,[4]Sheet3!$H$1:$I$65536,2,0)</f>
        <v>5</v>
      </c>
      <c r="O9" s="21">
        <v>7</v>
      </c>
      <c r="P9" s="21">
        <f>VLOOKUP(B:B,[4]Sheet5!$G$1:$H$65536,2,0)</f>
        <v>24</v>
      </c>
      <c r="Q9" s="21">
        <v>31</v>
      </c>
      <c r="R9" s="15">
        <v>630.3</v>
      </c>
      <c r="S9" s="15">
        <v>882.42</v>
      </c>
      <c r="T9" s="15">
        <f>VLOOKUP(B:B,[5]Sheet3!$F$1:$G$65536,2,0)</f>
        <v>709.01</v>
      </c>
      <c r="U9" s="15">
        <v>850.8</v>
      </c>
      <c r="V9" s="15">
        <f>VLOOKUP(B:B,[6]Sheet3!$G$1:$H$65536,2,0)</f>
        <v>549.5</v>
      </c>
      <c r="W9" s="17">
        <v>687</v>
      </c>
      <c r="X9" s="22">
        <f>VLOOKUP(B:B,[6]Sheet5!$H$1:$I$65536,2,0)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VLOOKUP(B:B,[1]查询时间段分门店销售汇总!$B$1:$F$65536,5,0)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VLOOKUP(B:B,[3]Sheet6!$F$1:$G$65536,2,0)</f>
        <v>4</v>
      </c>
      <c r="M10" s="21">
        <v>5</v>
      </c>
      <c r="N10" s="21">
        <v>1</v>
      </c>
      <c r="O10" s="21">
        <v>2</v>
      </c>
      <c r="P10" s="21">
        <f>VLOOKUP(B:B,[4]Sheet5!$G$1:$H$65536,2,0)</f>
        <v>8</v>
      </c>
      <c r="Q10" s="21">
        <v>12</v>
      </c>
      <c r="R10" s="15">
        <v>168.3</v>
      </c>
      <c r="S10" s="15">
        <v>252.45</v>
      </c>
      <c r="T10" s="15">
        <f>VLOOKUP(B:B,[5]Sheet3!$F$1:$G$65536,2,0)</f>
        <v>84.5</v>
      </c>
      <c r="U10" s="15">
        <v>169</v>
      </c>
      <c r="V10" s="15">
        <f>VLOOKUP(B:B,[6]Sheet3!$G$1:$H$65536,2,0)</f>
        <v>791.1</v>
      </c>
      <c r="W10" s="17">
        <v>989</v>
      </c>
      <c r="X10" s="22">
        <f>VLOOKUP(B:B,[6]Sheet5!$H$1:$I$65536,2,0)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VLOOKUP(B:B,[1]查询时间段分门店销售汇总!$B$1:$F$65536,5,0)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VLOOKUP(B:B,[3]Sheet6!$F$1:$G$65536,2,0)</f>
        <v>8</v>
      </c>
      <c r="M11" s="21">
        <v>10</v>
      </c>
      <c r="N11" s="21">
        <v>1</v>
      </c>
      <c r="O11" s="21">
        <v>2</v>
      </c>
      <c r="P11" s="21">
        <f>VLOOKUP(B:B,[4]Sheet5!$G$1:$H$65536,2,0)</f>
        <v>7</v>
      </c>
      <c r="Q11" s="21">
        <v>11</v>
      </c>
      <c r="R11" s="15">
        <v>1299.2</v>
      </c>
      <c r="S11" s="15">
        <v>1688.96</v>
      </c>
      <c r="T11" s="15">
        <f>VLOOKUP(B:B,[5]Sheet3!$F$1:$G$65536,2,0)</f>
        <v>2500.36</v>
      </c>
      <c r="U11" s="15">
        <v>2625.4</v>
      </c>
      <c r="V11" s="15">
        <f>VLOOKUP(B:B,[6]Sheet3!$G$1:$H$65536,2,0)</f>
        <v>475.89</v>
      </c>
      <c r="W11" s="15">
        <v>666</v>
      </c>
      <c r="X11" s="22">
        <f>VLOOKUP(B:B,[6]Sheet5!$H$1:$I$65536,2,0)</f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VLOOKUP(B:B,[1]查询时间段分门店销售汇总!$B$1:$F$65536,5,0)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VLOOKUP(B:B,[3]Sheet6!$F$1:$G$65536,2,0)</f>
        <v>15</v>
      </c>
      <c r="M12" s="21">
        <v>19</v>
      </c>
      <c r="N12" s="21">
        <v>1</v>
      </c>
      <c r="O12" s="21">
        <v>2</v>
      </c>
      <c r="P12" s="21">
        <f>VLOOKUP(B:B,[4]Sheet5!$G$1:$H$65536,2,0)</f>
        <v>20</v>
      </c>
      <c r="Q12" s="21">
        <v>26</v>
      </c>
      <c r="R12" s="15">
        <v>532</v>
      </c>
      <c r="S12" s="15">
        <v>744.8</v>
      </c>
      <c r="T12" s="15">
        <f>VLOOKUP(B:B,[5]Sheet3!$F$1:$G$65536,2,0)</f>
        <v>892.02</v>
      </c>
      <c r="U12" s="15">
        <v>1070.4</v>
      </c>
      <c r="V12" s="15">
        <f>VLOOKUP(B:B,[6]Sheet3!$G$1:$H$65536,2,0)</f>
        <v>1110.45</v>
      </c>
      <c r="W12" s="15">
        <v>1221</v>
      </c>
      <c r="X12" s="22">
        <f>VLOOKUP(B:B,[6]Sheet5!$H$1:$I$65536,2,0)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VLOOKUP(B:B,[1]查询时间段分门店销售汇总!$B$1:$F$65536,5,0)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VLOOKUP(B:B,[3]Sheet6!$F$1:$G$65536,2,0)</f>
        <v>1</v>
      </c>
      <c r="M13" s="21">
        <v>1</v>
      </c>
      <c r="N13" s="21">
        <f>VLOOKUP(B:B,[4]Sheet3!$H$1:$I$65536,2,0)</f>
        <v>1</v>
      </c>
      <c r="O13" s="21">
        <v>2</v>
      </c>
      <c r="P13" s="21">
        <f>VLOOKUP(B:B,[4]Sheet5!$G$1:$H$65536,2,0)</f>
        <v>7</v>
      </c>
      <c r="Q13" s="21">
        <v>11</v>
      </c>
      <c r="R13" s="17">
        <v>300</v>
      </c>
      <c r="S13" s="15">
        <v>450</v>
      </c>
      <c r="T13" s="15">
        <f>VLOOKUP(B:B,[5]Sheet3!$F$1:$G$65536,2,0)</f>
        <v>259.5</v>
      </c>
      <c r="U13" s="15">
        <v>389.3</v>
      </c>
      <c r="V13" s="15">
        <f>VLOOKUP(B:B,[6]Sheet3!$G$1:$H$65536,2,0)</f>
        <v>804.84</v>
      </c>
      <c r="W13" s="17">
        <v>1006</v>
      </c>
      <c r="X13" s="22">
        <f>VLOOKUP(B:B,[6]Sheet5!$H$1:$I$65536,2,0)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VLOOKUP(B:B,[1]查询时间段分门店销售汇总!$B$1:$F$65536,5,0)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VLOOKUP(B:B,[3]Sheet6!$F$1:$G$65536,2,0)</f>
        <v>2</v>
      </c>
      <c r="M14" s="21">
        <v>3</v>
      </c>
      <c r="N14" s="21">
        <f>VLOOKUP(B:B,[4]Sheet3!$H$1:$I$65536,2,0)</f>
        <v>5</v>
      </c>
      <c r="O14" s="21">
        <v>7</v>
      </c>
      <c r="P14" s="21">
        <f>VLOOKUP(B:B,[4]Sheet5!$G$1:$H$65536,2,0)</f>
        <v>7</v>
      </c>
      <c r="Q14" s="21">
        <v>11</v>
      </c>
      <c r="R14" s="17">
        <v>300</v>
      </c>
      <c r="S14" s="15">
        <v>450</v>
      </c>
      <c r="T14" s="15">
        <f>VLOOKUP(B:B,[5]Sheet3!$F$1:$G$65536,2,0)</f>
        <v>315.04</v>
      </c>
      <c r="U14" s="15">
        <v>472.6</v>
      </c>
      <c r="V14" s="15">
        <f>VLOOKUP(B:B,[6]Sheet3!$G$1:$H$65536,2,0)</f>
        <v>1287.5</v>
      </c>
      <c r="W14" s="15">
        <v>1416</v>
      </c>
      <c r="X14" s="22">
        <f>VLOOKUP(B:B,[6]Sheet5!$H$1:$I$65536,2,0)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VLOOKUP(B:B,[1]查询时间段分门店销售汇总!$B$1:$F$65536,5,0)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VLOOKUP(B:B,[3]Sheet6!$F$1:$G$65536,2,0)</f>
        <v>1</v>
      </c>
      <c r="M15" s="21">
        <v>1</v>
      </c>
      <c r="N15" s="21">
        <v>1</v>
      </c>
      <c r="O15" s="21">
        <v>2</v>
      </c>
      <c r="P15" s="21">
        <f>VLOOKUP(B:B,[4]Sheet5!$G$1:$H$65536,2,0)</f>
        <v>7</v>
      </c>
      <c r="Q15" s="21">
        <v>11</v>
      </c>
      <c r="R15" s="15">
        <v>588</v>
      </c>
      <c r="S15" s="15">
        <v>823.2</v>
      </c>
      <c r="T15" s="15">
        <f>VLOOKUP(B:B,[5]Sheet3!$F$1:$G$65536,2,0)</f>
        <v>597.6</v>
      </c>
      <c r="U15" s="15">
        <v>717.1</v>
      </c>
      <c r="V15" s="15">
        <f>VLOOKUP(B:B,[6]Sheet3!$G$1:$H$65536,2,0)</f>
        <v>1737.5</v>
      </c>
      <c r="W15" s="15">
        <v>1911</v>
      </c>
      <c r="X15" s="22">
        <f>VLOOKUP(B:B,[6]Sheet5!$H$1:$I$65536,2,0)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VLOOKUP(B:B,[1]查询时间段分门店销售汇总!$B$1:$F$65536,5,0)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VLOOKUP(B:B,[3]Sheet6!$F$1:$G$65536,2,0)</f>
        <v>8</v>
      </c>
      <c r="M16" s="21">
        <v>10</v>
      </c>
      <c r="N16" s="21">
        <v>1</v>
      </c>
      <c r="O16" s="21">
        <v>2</v>
      </c>
      <c r="P16" s="21">
        <f>VLOOKUP(B:B,[4]Sheet5!$G$1:$H$65536,2,0)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VLOOKUP(B:B,[6]Sheet3!$G$1:$H$65536,2,0)</f>
        <v>380.5</v>
      </c>
      <c r="W16" s="15">
        <v>533</v>
      </c>
      <c r="X16" s="22">
        <f>VLOOKUP(B:B,[6]Sheet5!$H$1:$I$65536,2,0)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VLOOKUP(B:B,[1]查询时间段分门店销售汇总!$B$1:$F$65536,5,0)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f>VLOOKUP(B:B,[3]Sheet6!$F$1:$G$65536,2,0)</f>
        <v>36</v>
      </c>
      <c r="M17" s="21">
        <v>45</v>
      </c>
      <c r="N17" s="21">
        <v>1</v>
      </c>
      <c r="O17" s="21">
        <v>2</v>
      </c>
      <c r="P17" s="21">
        <f>VLOOKUP(B:B,[4]Sheet5!$G$1:$H$65536,2,0)</f>
        <v>21</v>
      </c>
      <c r="Q17" s="21">
        <v>27</v>
      </c>
      <c r="R17" s="15">
        <v>662</v>
      </c>
      <c r="S17" s="15">
        <v>926.8</v>
      </c>
      <c r="T17" s="15">
        <f>VLOOKUP(B:B,[5]Sheet3!$F$1:$G$65536,2,0)</f>
        <v>890.52</v>
      </c>
      <c r="U17" s="15">
        <v>1068.6</v>
      </c>
      <c r="V17" s="15">
        <f>VLOOKUP(B:B,[6]Sheet3!$G$1:$H$65536,2,0)</f>
        <v>922.02</v>
      </c>
      <c r="W17" s="17">
        <v>1153</v>
      </c>
      <c r="X17" s="22">
        <f>VLOOKUP(B:B,[6]Sheet5!$H$1:$I$65536,2,0)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VLOOKUP(B:B,[1]查询时间段分门店销售汇总!$B$1:$F$65536,5,0)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VLOOKUP(B:B,[3]Sheet6!$F$1:$G$65536,2,0)</f>
        <v>8</v>
      </c>
      <c r="M18" s="21">
        <v>10</v>
      </c>
      <c r="N18" s="21">
        <v>1</v>
      </c>
      <c r="O18" s="21">
        <v>2</v>
      </c>
      <c r="P18" s="21">
        <f>VLOOKUP(B:B,[4]Sheet5!$G$1:$H$65536,2,0)</f>
        <v>13</v>
      </c>
      <c r="Q18" s="21">
        <v>20</v>
      </c>
      <c r="R18" s="15">
        <v>178.2</v>
      </c>
      <c r="S18" s="15">
        <v>267.3</v>
      </c>
      <c r="T18" s="15">
        <f>VLOOKUP(B:B,[5]Sheet3!$F$1:$G$65536,2,0)</f>
        <v>702.5</v>
      </c>
      <c r="U18" s="15">
        <v>843</v>
      </c>
      <c r="V18" s="15">
        <f>VLOOKUP(B:B,[6]Sheet3!$G$1:$H$65536,2,0)</f>
        <v>794.5</v>
      </c>
      <c r="W18" s="17">
        <v>993</v>
      </c>
      <c r="X18" s="22">
        <f>VLOOKUP(B:B,[6]Sheet5!$H$1:$I$65536,2,0)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VLOOKUP(B:B,[1]查询时间段分门店销售汇总!$B$1:$F$65536,5,0)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VLOOKUP(B:B,[3]Sheet6!$F$1:$G$65536,2,0)</f>
        <v>3</v>
      </c>
      <c r="M19" s="21">
        <v>4</v>
      </c>
      <c r="N19" s="21">
        <v>1</v>
      </c>
      <c r="O19" s="21">
        <v>2</v>
      </c>
      <c r="P19" s="21">
        <f>VLOOKUP(B:B,[4]Sheet5!$G$1:$H$65536,2,0)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VLOOKUP(B:B,[6]Sheet3!$G$1:$H$65536,2,0)</f>
        <v>762.5</v>
      </c>
      <c r="W19" s="17">
        <v>953</v>
      </c>
      <c r="X19" s="22">
        <f>VLOOKUP(B:B,[6]Sheet5!$H$1:$I$65536,2,0)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VLOOKUP(B:B,[1]查询时间段分门店销售汇总!$B$1:$F$65536,5,0)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VLOOKUP(B:B,[3]Sheet6!$F$1:$G$65536,2,0)</f>
        <v>2</v>
      </c>
      <c r="M20" s="21">
        <v>3</v>
      </c>
      <c r="N20" s="21">
        <f>VLOOKUP(B:B,[4]Sheet3!$H$1:$I$65536,2,0)</f>
        <v>3</v>
      </c>
      <c r="O20" s="21">
        <v>4</v>
      </c>
      <c r="P20" s="21">
        <f>VLOOKUP(B:B,[4]Sheet5!$G$1:$H$65536,2,0)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VLOOKUP(B:B,[6]Sheet3!$G$1:$H$65536,2,0)</f>
        <v>1760.04</v>
      </c>
      <c r="W20" s="15">
        <v>1936</v>
      </c>
      <c r="X20" s="22">
        <f>VLOOKUP(B:B,[6]Sheet5!$H$1:$I$65536,2,0)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VLOOKUP(B:B,[1]查询时间段分门店销售汇总!$B$1:$F$65536,5,0)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VLOOKUP(B:B,[4]Sheet5!$G$1:$H$65536,2,0)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VLOOKUP(B:B,[6]Sheet3!$G$1:$H$65536,2,0)</f>
        <v>922.12</v>
      </c>
      <c r="W21" s="17">
        <v>1153</v>
      </c>
      <c r="X21" s="22">
        <f>VLOOKUP(B:B,[6]Sheet5!$H$1:$I$65536,2,0)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VLOOKUP(B:B,[1]查询时间段分门店销售汇总!$B$1:$F$65536,5,0)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VLOOKUP(B:B,[3]Sheet6!$F$1:$G$65536,2,0)</f>
        <v>2</v>
      </c>
      <c r="M22" s="21">
        <v>3</v>
      </c>
      <c r="N22" s="21">
        <v>1</v>
      </c>
      <c r="O22" s="21">
        <v>2</v>
      </c>
      <c r="P22" s="21">
        <f>VLOOKUP(B:B,[4]Sheet5!$G$1:$H$65536,2,0)</f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f>VLOOKUP(B:B,[6]Sheet3!$G$1:$H$65536,2,0)</f>
        <v>411</v>
      </c>
      <c r="W22" s="15">
        <v>575</v>
      </c>
      <c r="X22" s="22">
        <f>VLOOKUP(B:B,[6]Sheet5!$H$1:$I$65536,2,0)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VLOOKUP(B:B,[1]查询时间段分门店销售汇总!$B$1:$F$65536,5,0)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VLOOKUP(B:B,[3]Sheet6!$F$1:$G$65536,2,0)</f>
        <v>1</v>
      </c>
      <c r="M23" s="21">
        <v>1</v>
      </c>
      <c r="N23" s="21">
        <f>VLOOKUP(B:B,[4]Sheet3!$H$1:$I$65536,2,0)</f>
        <v>2</v>
      </c>
      <c r="O23" s="21">
        <v>3</v>
      </c>
      <c r="P23" s="21">
        <f>VLOOKUP(B:B,[4]Sheet5!$G$1:$H$65536,2,0)</f>
        <v>3</v>
      </c>
      <c r="Q23" s="21">
        <v>5</v>
      </c>
      <c r="R23" s="17">
        <v>300</v>
      </c>
      <c r="S23" s="15">
        <v>450</v>
      </c>
      <c r="T23" s="15">
        <f>VLOOKUP(B:B,[5]Sheet3!$F$1:$G$65536,2,0)</f>
        <v>444.51</v>
      </c>
      <c r="U23" s="15">
        <v>666.8</v>
      </c>
      <c r="V23" s="15">
        <f>VLOOKUP(B:B,[6]Sheet3!$G$1:$H$65536,2,0)</f>
        <v>657.5</v>
      </c>
      <c r="W23" s="17">
        <v>822</v>
      </c>
      <c r="X23" s="22">
        <f>VLOOKUP(B:B,[6]Sheet5!$H$1:$I$65536,2,0)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VLOOKUP(B:B,[1]查询时间段分门店销售汇总!$B$1:$F$65536,5,0)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VLOOKUP(B:B,[3]Sheet6!$F$1:$G$65536,2,0)</f>
        <v>1</v>
      </c>
      <c r="M24" s="21">
        <v>1</v>
      </c>
      <c r="N24" s="21">
        <v>1</v>
      </c>
      <c r="O24" s="21">
        <v>2</v>
      </c>
      <c r="P24" s="21">
        <f>VLOOKUP(B:B,[4]Sheet5!$G$1:$H$65536,2,0)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VLOOKUP(B:B,[6]Sheet3!$G$1:$H$65536,2,0)</f>
        <v>624</v>
      </c>
      <c r="W24" s="17">
        <v>780</v>
      </c>
      <c r="X24" s="22">
        <f>VLOOKUP(B:B,[6]Sheet5!$H$1:$I$65536,2,0)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VLOOKUP(B:B,[1]查询时间段分门店销售汇总!$B$1:$F$65536,5,0)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VLOOKUP(B:B,[3]Sheet6!$F$1:$G$65536,2,0)</f>
        <v>1</v>
      </c>
      <c r="M25" s="21">
        <v>1</v>
      </c>
      <c r="N25" s="21">
        <f>VLOOKUP(B:B,[4]Sheet3!$H$1:$I$65536,2,0)</f>
        <v>1</v>
      </c>
      <c r="O25" s="21">
        <v>2</v>
      </c>
      <c r="P25" s="21">
        <f>VLOOKUP(B:B,[4]Sheet5!$G$1:$H$65536,2,0)</f>
        <v>1</v>
      </c>
      <c r="Q25" s="21">
        <v>3</v>
      </c>
      <c r="R25" s="15">
        <v>380.1</v>
      </c>
      <c r="S25" s="15">
        <v>570.15</v>
      </c>
      <c r="T25" s="15">
        <f>VLOOKUP(B:B,[5]Sheet3!$F$1:$G$65536,2,0)</f>
        <v>86</v>
      </c>
      <c r="U25" s="15">
        <v>172</v>
      </c>
      <c r="V25" s="15">
        <f>VLOOKUP(B:B,[6]Sheet3!$G$1:$H$65536,2,0)</f>
        <v>848.65</v>
      </c>
      <c r="W25" s="17">
        <v>1061</v>
      </c>
      <c r="X25" s="22">
        <f>VLOOKUP(B:B,[6]Sheet5!$H$1:$I$65536,2,0)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VLOOKUP(B:B,[1]查询时间段分门店销售汇总!$B$1:$F$65536,5,0)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VLOOKUP(B:B,[3]Sheet6!$F$1:$G$65536,2,0)</f>
        <v>2</v>
      </c>
      <c r="M26" s="21">
        <v>3</v>
      </c>
      <c r="N26" s="21">
        <f>VLOOKUP(B:B,[4]Sheet3!$H$1:$I$65536,2,0)</f>
        <v>1</v>
      </c>
      <c r="O26" s="21">
        <v>2</v>
      </c>
      <c r="P26" s="21">
        <f>VLOOKUP(B:B,[4]Sheet5!$G$1:$H$65536,2,0)</f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f>VLOOKUP(B:B,[6]Sheet3!$G$1:$H$65536,2,0)</f>
        <v>682</v>
      </c>
      <c r="W26" s="17">
        <v>853</v>
      </c>
      <c r="X26" s="22">
        <f>VLOOKUP(B:B,[6]Sheet5!$H$1:$I$65536,2,0)</f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VLOOKUP(B:B,[1]查询时间段分门店销售汇总!$B$1:$F$65536,5,0)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VLOOKUP(B:B,[3]Sheet6!$F$1:$G$65536,2,0)</f>
        <v>1</v>
      </c>
      <c r="M27" s="21">
        <v>1</v>
      </c>
      <c r="N27" s="21">
        <f>VLOOKUP(B:B,[4]Sheet3!$H$1:$I$65536,2,0)</f>
        <v>1</v>
      </c>
      <c r="O27" s="21">
        <v>2</v>
      </c>
      <c r="P27" s="21">
        <f>VLOOKUP(B:B,[4]Sheet5!$G$1:$H$65536,2,0)</f>
        <v>11</v>
      </c>
      <c r="Q27" s="21">
        <v>17</v>
      </c>
      <c r="R27" s="15">
        <v>168.3</v>
      </c>
      <c r="S27" s="15">
        <v>252.45</v>
      </c>
      <c r="T27" s="15">
        <f>VLOOKUP(B:B,[5]Sheet3!$F$1:$G$65536,2,0)</f>
        <v>84.5</v>
      </c>
      <c r="U27" s="15">
        <v>169</v>
      </c>
      <c r="V27" s="15">
        <f>VLOOKUP(B:B,[6]Sheet3!$G$1:$H$65536,2,0)</f>
        <v>446</v>
      </c>
      <c r="W27" s="15">
        <v>624</v>
      </c>
      <c r="X27" s="22">
        <f>VLOOKUP(B:B,[6]Sheet5!$H$1:$I$65536,2,0)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VLOOKUP(B:B,[1]查询时间段分门店销售汇总!$B$1:$F$65536,5,0)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VLOOKUP(B:B,[3]Sheet6!$F$1:$G$65536,2,0)</f>
        <v>4</v>
      </c>
      <c r="M28" s="21">
        <v>5</v>
      </c>
      <c r="N28" s="21">
        <v>1</v>
      </c>
      <c r="O28" s="21">
        <v>2</v>
      </c>
      <c r="P28" s="21">
        <f>VLOOKUP(B:B,[4]Sheet5!$G$1:$H$65536,2,0)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VLOOKUP(B:B,[6]Sheet3!$G$1:$H$65536,2,0)</f>
        <v>240.5</v>
      </c>
      <c r="W28" s="15">
        <v>337</v>
      </c>
      <c r="X28" s="22">
        <f>VLOOKUP(B:B,[6]Sheet5!$H$1:$I$65536,2,0)</f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VLOOKUP(B:B,[1]查询时间段分门店销售汇总!$B$1:$F$65536,5,0)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VLOOKUP(B:B,[4]Sheet5!$G$1:$H$65536,2,0)</f>
        <v>8</v>
      </c>
      <c r="Q29" s="21">
        <v>12</v>
      </c>
      <c r="R29" s="15">
        <v>366.3</v>
      </c>
      <c r="S29" s="15">
        <v>549.45</v>
      </c>
      <c r="T29" s="15">
        <f>VLOOKUP(B:B,[5]Sheet3!$F$1:$G$65536,2,0)</f>
        <v>84.5</v>
      </c>
      <c r="U29" s="15">
        <v>169</v>
      </c>
      <c r="V29" s="15">
        <f>VLOOKUP(B:B,[6]Sheet3!$G$1:$H$65536,2,0)</f>
        <v>910.58</v>
      </c>
      <c r="W29" s="17">
        <v>1138</v>
      </c>
      <c r="X29" s="22">
        <f>VLOOKUP(B:B,[6]Sheet5!$H$1:$I$65536,2,0)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VLOOKUP(B:B,[1]查询时间段分门店销售汇总!$B$1:$F$65536,5,0)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VLOOKUP(B:B,[3]Sheet6!$F$1:$G$65536,2,0)</f>
        <v>1</v>
      </c>
      <c r="M30" s="21">
        <v>1</v>
      </c>
      <c r="N30" s="21">
        <v>1</v>
      </c>
      <c r="O30" s="21">
        <v>2</v>
      </c>
      <c r="P30" s="21">
        <f>VLOOKUP(B:B,[4]Sheet5!$G$1:$H$65536,2,0)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VLOOKUP(B:B,[6]Sheet3!$G$1:$H$65536,2,0)</f>
        <v>1706.58</v>
      </c>
      <c r="W30" s="15">
        <v>1877</v>
      </c>
      <c r="X30" s="22">
        <f>VLOOKUP(B:B,[6]Sheet5!$H$1:$I$65536,2,0)</f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VLOOKUP(B:B,[1]查询时间段分门店销售汇总!$B$1:$F$65536,5,0)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VLOOKUP(B:B,[4]Sheet5!$G$1:$H$65536,2,0)</f>
        <v>17</v>
      </c>
      <c r="Q31" s="21">
        <v>22</v>
      </c>
      <c r="R31" s="15">
        <v>168.3</v>
      </c>
      <c r="S31" s="15">
        <v>252.45</v>
      </c>
      <c r="T31" s="15">
        <f>VLOOKUP(B:B,[5]Sheet3!$F$1:$G$65536,2,0)</f>
        <v>84.5</v>
      </c>
      <c r="U31" s="15">
        <v>169</v>
      </c>
      <c r="V31" s="15">
        <f>VLOOKUP(B:B,[6]Sheet3!$G$1:$H$65536,2,0)</f>
        <v>1164</v>
      </c>
      <c r="W31" s="15">
        <v>1280</v>
      </c>
      <c r="X31" s="22">
        <f>VLOOKUP(B:B,[6]Sheet5!$H$1:$I$65536,2,0)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VLOOKUP(B:B,[1]查询时间段分门店销售汇总!$B$1:$F$65536,5,0)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VLOOKUP(B:B,[3]Sheet6!$F$1:$G$65536,2,0)</f>
        <v>1</v>
      </c>
      <c r="M32" s="21">
        <v>1</v>
      </c>
      <c r="N32" s="21">
        <f>VLOOKUP(B:B,[4]Sheet3!$H$1:$I$65536,2,0)</f>
        <v>5</v>
      </c>
      <c r="O32" s="21">
        <v>7</v>
      </c>
      <c r="P32" s="21">
        <f>VLOOKUP(B:B,[4]Sheet5!$G$1:$H$65536,2,0)</f>
        <v>4</v>
      </c>
      <c r="Q32" s="21">
        <v>6</v>
      </c>
      <c r="R32" s="17">
        <v>300</v>
      </c>
      <c r="S32" s="15">
        <v>450</v>
      </c>
      <c r="T32" s="15">
        <f>VLOOKUP(B:B,[5]Sheet3!$F$1:$G$65536,2,0)</f>
        <v>535.01</v>
      </c>
      <c r="U32" s="15">
        <v>642</v>
      </c>
      <c r="V32" s="15">
        <f>VLOOKUP(B:B,[6]Sheet3!$G$1:$H$65536,2,0)</f>
        <v>408</v>
      </c>
      <c r="W32" s="15">
        <v>571</v>
      </c>
      <c r="X32" s="22">
        <f>VLOOKUP(B:B,[6]Sheet5!$H$1:$I$65536,2,0)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VLOOKUP(B:B,[1]查询时间段分门店销售汇总!$B$1:$F$65536,5,0)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VLOOKUP(B:B,[4]Sheet5!$G$1:$H$65536,2,0)</f>
        <v>11</v>
      </c>
      <c r="Q33" s="21">
        <v>17</v>
      </c>
      <c r="R33" s="15">
        <v>396</v>
      </c>
      <c r="S33" s="15">
        <v>594</v>
      </c>
      <c r="T33" s="15">
        <f>VLOOKUP(B:B,[5]Sheet3!$F$1:$G$65536,2,0)</f>
        <v>540.01</v>
      </c>
      <c r="U33" s="15">
        <v>648</v>
      </c>
      <c r="V33" s="15">
        <f>VLOOKUP(B:B,[6]Sheet3!$G$1:$H$65536,2,0)</f>
        <v>274</v>
      </c>
      <c r="W33" s="15">
        <v>384</v>
      </c>
      <c r="X33" s="22">
        <f>VLOOKUP(B:B,[6]Sheet5!$H$1:$I$65536,2,0)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VLOOKUP(B:B,[1]查询时间段分门店销售汇总!$B$1:$F$65536,5,0)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VLOOKUP(B:B,[3]Sheet6!$F$1:$G$65536,2,0)</f>
        <v>1</v>
      </c>
      <c r="M34" s="21">
        <v>1</v>
      </c>
      <c r="N34" s="21">
        <v>1</v>
      </c>
      <c r="O34" s="21">
        <v>2</v>
      </c>
      <c r="P34" s="21">
        <f>VLOOKUP(B:B,[4]Sheet5!$G$1:$H$65536,2,0)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VLOOKUP(B:B,[6]Sheet3!$G$1:$H$65536,2,0)</f>
        <v>969.5</v>
      </c>
      <c r="W34" s="17">
        <v>1212</v>
      </c>
      <c r="X34" s="22">
        <f>VLOOKUP(B:B,[6]Sheet5!$H$1:$I$65536,2,0)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VLOOKUP(B:B,[1]查询时间段分门店销售汇总!$B$1:$F$65536,5,0)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VLOOKUP(B:B,[3]Sheet6!$F$1:$G$65536,2,0)</f>
        <v>2</v>
      </c>
      <c r="M35" s="21">
        <v>3</v>
      </c>
      <c r="N35" s="21">
        <v>1</v>
      </c>
      <c r="O35" s="21">
        <v>2</v>
      </c>
      <c r="P35" s="21">
        <f>VLOOKUP(B:B,[4]Sheet5!$G$1:$H$65536,2,0)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VLOOKUP(B:B,[6]Sheet3!$G$1:$H$65536,2,0)</f>
        <v>303.5</v>
      </c>
      <c r="W35" s="15">
        <v>425</v>
      </c>
      <c r="X35" s="22">
        <f>VLOOKUP(B:B,[6]Sheet5!$H$1:$I$65536,2,0)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VLOOKUP(B:B,[1]查询时间段分门店销售汇总!$B$1:$F$65536,5,0)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VLOOKUP(B:B,[3]Sheet6!$F$1:$G$65536,2,0)</f>
        <v>3</v>
      </c>
      <c r="M36" s="21">
        <v>4</v>
      </c>
      <c r="N36" s="21">
        <f>VLOOKUP(B:B,[4]Sheet3!$H$1:$I$65536,2,0)</f>
        <v>2</v>
      </c>
      <c r="O36" s="21">
        <v>3</v>
      </c>
      <c r="P36" s="21">
        <f>VLOOKUP(B:B,[4]Sheet5!$G$1:$H$65536,2,0)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VLOOKUP(B:B,[6]Sheet3!$G$1:$H$65536,2,0)</f>
        <v>507</v>
      </c>
      <c r="W36" s="17">
        <v>634</v>
      </c>
      <c r="X36" s="22">
        <f>VLOOKUP(B:B,[6]Sheet5!$H$1:$I$65536,2,0)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VLOOKUP(B:B,[1]查询时间段分门店销售汇总!$B$1:$F$65536,5,0)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VLOOKUP(B:B,[3]Sheet6!$F$1:$G$65536,2,0)</f>
        <v>1</v>
      </c>
      <c r="M37" s="21">
        <v>1</v>
      </c>
      <c r="N37" s="21">
        <f>VLOOKUP(B:B,[4]Sheet3!$H$1:$I$65536,2,0)</f>
        <v>1</v>
      </c>
      <c r="O37" s="21">
        <v>2</v>
      </c>
      <c r="P37" s="21">
        <f>VLOOKUP(B:B,[4]Sheet5!$G$1:$H$65536,2,0)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VLOOKUP(B:B,[6]Sheet3!$G$1:$H$65536,2,0)</f>
        <v>536</v>
      </c>
      <c r="W37" s="17">
        <v>670</v>
      </c>
      <c r="X37" s="22">
        <f>VLOOKUP(B:B,[6]Sheet5!$H$1:$I$65536,2,0)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VLOOKUP(B:B,[1]查询时间段分门店销售汇总!$B$1:$F$65536,5,0)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VLOOKUP(B:B,[3]Sheet6!$F$1:$G$65536,2,0)</f>
        <v>5</v>
      </c>
      <c r="M38" s="21">
        <v>7</v>
      </c>
      <c r="N38" s="21">
        <v>1</v>
      </c>
      <c r="O38" s="21">
        <v>2</v>
      </c>
      <c r="P38" s="21">
        <f>VLOOKUP(B:B,[4]Sheet5!$G$1:$H$65536,2,0)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VLOOKUP(B:B,[6]Sheet3!$G$1:$H$65536,2,0)</f>
        <v>551</v>
      </c>
      <c r="W38" s="17">
        <v>689</v>
      </c>
      <c r="X38" s="22">
        <f>VLOOKUP(B:B,[6]Sheet5!$H$1:$I$65536,2,0)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VLOOKUP(B:B,[1]查询时间段分门店销售汇总!$B$1:$F$65536,5,0)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VLOOKUP(B:B,[4]Sheet3!$H$1:$I$65536,2,0)</f>
        <v>1</v>
      </c>
      <c r="O39" s="21">
        <v>2</v>
      </c>
      <c r="P39" s="21">
        <f>VLOOKUP(B:B,[4]Sheet5!$G$1:$H$65536,2,0)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VLOOKUP(B:B,[6]Sheet3!$G$1:$H$65536,2,0)</f>
        <v>441.5</v>
      </c>
      <c r="W39" s="15">
        <v>618</v>
      </c>
      <c r="X39" s="22">
        <f>VLOOKUP(B:B,[6]Sheet5!$H$1:$I$65536,2,0)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VLOOKUP(B:B,[1]查询时间段分门店销售汇总!$B$1:$F$65536,5,0)</f>
        <v>B2 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VLOOKUP(B:B,[4]Sheet5!$G$1:$H$65536,2,0)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VLOOKUP(B:B,[6]Sheet3!$G$1:$H$65536,2,0)</f>
        <v>1004.5</v>
      </c>
      <c r="W40" s="15">
        <v>1105</v>
      </c>
      <c r="X40" s="22">
        <f>VLOOKUP(B:B,[6]Sheet5!$H$1:$I$65536,2,0)</f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VLOOKUP(B:B,[1]查询时间段分门店销售汇总!$B$1:$F$65536,5,0)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VLOOKUP(B:B,[4]Sheet3!$H$1:$I$65536,2,0)</f>
        <v>1</v>
      </c>
      <c r="O41" s="21">
        <v>2</v>
      </c>
      <c r="P41" s="21">
        <f>VLOOKUP(B:B,[4]Sheet5!$G$1:$H$65536,2,0)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VLOOKUP(B:B,[6]Sheet3!$G$1:$H$65536,2,0)</f>
        <v>685</v>
      </c>
      <c r="W41" s="17">
        <v>856</v>
      </c>
      <c r="X41" s="22">
        <f>VLOOKUP(B:B,[6]Sheet5!$H$1:$I$65536,2,0)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VLOOKUP(B:B,[1]查询时间段分门店销售汇总!$B$1:$F$65536,5,0)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VLOOKUP(B:B,[4]Sheet5!$G$1:$H$65536,2,0)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VLOOKUP(B:B,[6]Sheet3!$G$1:$H$65536,2,0)</f>
        <v>935.01</v>
      </c>
      <c r="W42" s="17">
        <v>1169</v>
      </c>
      <c r="X42" s="22">
        <f>VLOOKUP(B:B,[6]Sheet5!$H$1:$I$65536,2,0)</f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VLOOKUP(B:B,[1]查询时间段分门店销售汇总!$B$1:$F$65536,5,0)</f>
        <v>B2 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VLOOKUP(B:B,[4]Sheet5!$G$1:$H$65536,2,0)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VLOOKUP(B:B,[6]Sheet3!$G$1:$H$65536,2,0)</f>
        <v>784.44</v>
      </c>
      <c r="W43" s="17">
        <v>981</v>
      </c>
      <c r="X43" s="22">
        <f>VLOOKUP(B:B,[6]Sheet5!$H$1:$I$65536,2,0)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VLOOKUP(B:B,[1]查询时间段分门店销售汇总!$B$1:$F$65536,5,0)</f>
        <v>B2 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VLOOKUP(B:B,[6]Sheet3!$G$1:$H$65536,2,0)</f>
        <v>651.5</v>
      </c>
      <c r="W44" s="17">
        <v>814</v>
      </c>
      <c r="X44" s="22">
        <f>VLOOKUP(B:B,[6]Sheet5!$H$1:$I$65536,2,0)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VLOOKUP(B:B,[1]查询时间段分门店销售汇总!$B$1:$F$65536,5,0)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VLOOKUP(B:B,[4]Sheet3!$H$1:$I$65536,2,0)</f>
        <v>4</v>
      </c>
      <c r="O45" s="21">
        <v>6</v>
      </c>
      <c r="P45" s="21">
        <f>VLOOKUP(B:B,[4]Sheet5!$G$1:$H$65536,2,0)</f>
        <v>5</v>
      </c>
      <c r="Q45" s="21">
        <v>8</v>
      </c>
      <c r="R45" s="15">
        <v>390</v>
      </c>
      <c r="S45" s="15">
        <v>585</v>
      </c>
      <c r="T45" s="15">
        <f>VLOOKUP(B:B,[5]Sheet3!$F$1:$G$65536,2,0)</f>
        <v>84.5</v>
      </c>
      <c r="U45" s="15">
        <v>169</v>
      </c>
      <c r="V45" s="15">
        <f>VLOOKUP(B:B,[6]Sheet3!$G$1:$H$65536,2,0)</f>
        <v>851</v>
      </c>
      <c r="W45" s="17">
        <v>1064</v>
      </c>
      <c r="X45" s="22">
        <f>VLOOKUP(B:B,[6]Sheet5!$H$1:$I$65536,2,0)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VLOOKUP(B:B,[1]查询时间段分门店销售汇总!$B$1:$F$65536,5,0)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VLOOKUP(B:B,[3]Sheet6!$F$1:$G$65536,2,0)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VLOOKUP(B:B,[6]Sheet3!$G$1:$H$65536,2,0)</f>
        <v>545</v>
      </c>
      <c r="W46" s="17">
        <v>681</v>
      </c>
      <c r="X46" s="22">
        <f>VLOOKUP(B:B,[6]Sheet5!$H$1:$I$65536,2,0)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VLOOKUP(B:B,[1]查询时间段分门店销售汇总!$B$1:$F$65536,5,0)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VLOOKUP(B:B,[3]Sheet6!$F$1:$G$65536,2,0)</f>
        <v>6</v>
      </c>
      <c r="M47" s="21">
        <v>8</v>
      </c>
      <c r="N47" s="21">
        <v>1</v>
      </c>
      <c r="O47" s="21">
        <v>2</v>
      </c>
      <c r="P47" s="21">
        <f>VLOOKUP(B:B,[4]Sheet5!$G$1:$H$65536,2,0)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VLOOKUP(B:B,[6]Sheet3!$G$1:$H$65536,2,0)</f>
        <v>838.5</v>
      </c>
      <c r="W47" s="17">
        <v>1048</v>
      </c>
      <c r="X47" s="22">
        <f>VLOOKUP(B:B,[6]Sheet5!$H$1:$I$65536,2,0)</f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VLOOKUP(B:B,[1]查询时间段分门店销售汇总!$B$1:$F$65536,5,0)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VLOOKUP(B:B,[3]Sheet6!$F$1:$G$65536,2,0)</f>
        <v>1</v>
      </c>
      <c r="M48" s="21">
        <v>1</v>
      </c>
      <c r="N48" s="21">
        <v>1</v>
      </c>
      <c r="O48" s="21">
        <v>2</v>
      </c>
      <c r="P48" s="21">
        <f>VLOOKUP(B:B,[4]Sheet5!$G$1:$H$65536,2,0)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VLOOKUP(B:B,[6]Sheet3!$G$1:$H$65536,2,0)</f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VLOOKUP(B:B,[1]查询时间段分门店销售汇总!$B$1:$F$65536,5,0)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VLOOKUP(B:B,[3]Sheet6!$F$1:$G$65536,2,0)</f>
        <v>2</v>
      </c>
      <c r="M49" s="21">
        <v>3</v>
      </c>
      <c r="N49" s="21">
        <v>1</v>
      </c>
      <c r="O49" s="21">
        <v>2</v>
      </c>
      <c r="P49" s="21">
        <f>VLOOKUP(B:B,[4]Sheet5!$G$1:$H$65536,2,0)</f>
        <v>15</v>
      </c>
      <c r="Q49" s="21">
        <v>20</v>
      </c>
      <c r="R49" s="15">
        <v>2410</v>
      </c>
      <c r="S49" s="15">
        <v>2892</v>
      </c>
      <c r="T49" s="15">
        <f>VLOOKUP(B:B,[5]Sheet3!$F$1:$G$65536,2,0)</f>
        <v>256.51</v>
      </c>
      <c r="U49" s="15">
        <v>384.8</v>
      </c>
      <c r="V49" s="15">
        <f>VLOOKUP(B:B,[6]Sheet3!$G$1:$H$65536,2,0)</f>
        <v>753.5</v>
      </c>
      <c r="W49" s="17">
        <v>942</v>
      </c>
      <c r="X49" s="22">
        <f>VLOOKUP(B:B,[6]Sheet5!$H$1:$I$65536,2,0)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VLOOKUP(B:B,[1]查询时间段分门店销售汇总!$B$1:$F$65536,5,0)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VLOOKUP(B:B,[4]Sheet3!$H$1:$I$65536,2,0)</f>
        <v>2</v>
      </c>
      <c r="O50" s="21">
        <v>3</v>
      </c>
      <c r="P50" s="21">
        <f>VLOOKUP(B:B,[4]Sheet5!$G$1:$H$65536,2,0)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VLOOKUP(B:B,[6]Sheet3!$G$1:$H$65536,2,0)</f>
        <v>508.5</v>
      </c>
      <c r="W50" s="17">
        <v>636</v>
      </c>
      <c r="X50" s="22">
        <f>VLOOKUP(B:B,[6]Sheet5!$H$1:$I$65536,2,0)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VLOOKUP(B:B,[1]查询时间段分门店销售汇总!$B$1:$F$65536,5,0)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VLOOKUP(B:B,[4]Sheet3!$H$1:$I$65536,2,0)</f>
        <v>1</v>
      </c>
      <c r="O51" s="21">
        <v>2</v>
      </c>
      <c r="P51" s="21">
        <f>VLOOKUP(B:B,[4]Sheet5!$G$1:$H$65536,2,0)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VLOOKUP(B:B,[6]Sheet3!$G$1:$H$65536,2,0)</f>
        <v>583.45</v>
      </c>
      <c r="W51" s="17">
        <v>729</v>
      </c>
      <c r="X51" s="22">
        <f>VLOOKUP(B:B,[6]Sheet5!$H$1:$I$65536,2,0)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VLOOKUP(B:B,[1]查询时间段分门店销售汇总!$B$1:$F$65536,5,0)</f>
        <v>B2 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VLOOKUP(B:B,[3]Sheet6!$F$1:$G$65536,2,0)</f>
        <v>1</v>
      </c>
      <c r="M52" s="21">
        <v>1</v>
      </c>
      <c r="N52" s="21">
        <f>VLOOKUP(B:B,[4]Sheet3!$H$1:$I$65536,2,0)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VLOOKUP(B:B,[5]Sheet3!$F$1:$G$65536,2,0)</f>
        <v>1339.52</v>
      </c>
      <c r="U52" s="15">
        <v>1540.4</v>
      </c>
      <c r="V52" s="15">
        <f>VLOOKUP(B:B,[6]Sheet3!$G$1:$H$65536,2,0)</f>
        <v>479.5</v>
      </c>
      <c r="W52" s="15">
        <v>671</v>
      </c>
      <c r="X52" s="22">
        <f>VLOOKUP(B:B,[6]Sheet5!$H$1:$I$65536,2,0)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VLOOKUP(B:B,[1]查询时间段分门店销售汇总!$B$1:$F$65536,5,0)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VLOOKUP(B:B,[3]Sheet6!$F$1:$G$65536,2,0)</f>
        <v>2</v>
      </c>
      <c r="M53" s="21">
        <v>3</v>
      </c>
      <c r="N53" s="21">
        <v>1</v>
      </c>
      <c r="O53" s="21">
        <v>2</v>
      </c>
      <c r="P53" s="21">
        <f>VLOOKUP(B:B,[4]Sheet5!$G$1:$H$65536,2,0)</f>
        <v>7</v>
      </c>
      <c r="Q53" s="21">
        <v>11</v>
      </c>
      <c r="R53" s="15">
        <v>264</v>
      </c>
      <c r="S53" s="15">
        <v>396</v>
      </c>
      <c r="T53" s="15">
        <f>VLOOKUP(B:B,[5]Sheet3!$F$1:$G$65536,2,0)</f>
        <v>169</v>
      </c>
      <c r="U53" s="15">
        <v>253.5</v>
      </c>
      <c r="V53" s="15">
        <f>VLOOKUP(B:B,[6]Sheet3!$G$1:$H$65536,2,0)</f>
        <v>983.54</v>
      </c>
      <c r="W53" s="17">
        <v>1229</v>
      </c>
      <c r="X53" s="22">
        <f>VLOOKUP(B:B,[6]Sheet5!$H$1:$I$65536,2,0)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VLOOKUP(B:B,[1]查询时间段分门店销售汇总!$B$1:$F$65536,5,0)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VLOOKUP(B:B,[3]Sheet6!$F$1:$G$65536,2,0)</f>
        <v>3</v>
      </c>
      <c r="M54" s="21">
        <v>4</v>
      </c>
      <c r="N54" s="21">
        <f>VLOOKUP(B:B,[4]Sheet3!$H$1:$I$65536,2,0)</f>
        <v>1</v>
      </c>
      <c r="O54" s="21">
        <v>2</v>
      </c>
      <c r="P54" s="21">
        <f>VLOOKUP(B:B,[4]Sheet5!$G$1:$H$65536,2,0)</f>
        <v>10</v>
      </c>
      <c r="Q54" s="21">
        <v>15</v>
      </c>
      <c r="R54" s="15">
        <v>270</v>
      </c>
      <c r="S54" s="15">
        <v>405</v>
      </c>
      <c r="T54" s="15">
        <f>VLOOKUP(B:B,[5]Sheet3!$F$1:$G$65536,2,0)</f>
        <v>360.01</v>
      </c>
      <c r="U54" s="15">
        <v>540</v>
      </c>
      <c r="V54" s="15">
        <f>VLOOKUP(B:B,[6]Sheet3!$G$1:$H$65536,2,0)</f>
        <v>732</v>
      </c>
      <c r="W54" s="17">
        <v>915</v>
      </c>
      <c r="X54" s="22">
        <f>VLOOKUP(B:B,[6]Sheet5!$H$1:$I$65536,2,0)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VLOOKUP(B:B,[1]查询时间段分门店销售汇总!$B$1:$F$65536,5,0)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VLOOKUP(B:B,[3]Sheet6!$F$1:$G$65536,2,0)</f>
        <v>4</v>
      </c>
      <c r="M55" s="21">
        <v>5</v>
      </c>
      <c r="N55" s="21">
        <v>1</v>
      </c>
      <c r="O55" s="21">
        <v>2</v>
      </c>
      <c r="P55" s="21">
        <f>VLOOKUP(B:B,[4]Sheet5!$G$1:$H$65536,2,0)</f>
        <v>26</v>
      </c>
      <c r="Q55" s="21">
        <v>34</v>
      </c>
      <c r="R55" s="15">
        <v>600.6</v>
      </c>
      <c r="S55" s="15">
        <v>840.84</v>
      </c>
      <c r="T55" s="15">
        <f>VLOOKUP(B:B,[5]Sheet3!$F$1:$G$65536,2,0)</f>
        <v>616.8</v>
      </c>
      <c r="U55" s="15">
        <v>740.2</v>
      </c>
      <c r="V55" s="15">
        <f>VLOOKUP(B:B,[6]Sheet3!$G$1:$H$65536,2,0)</f>
        <v>418.5</v>
      </c>
      <c r="W55" s="15">
        <v>586</v>
      </c>
      <c r="X55" s="22">
        <f>VLOOKUP(B:B,[6]Sheet5!$H$1:$I$65536,2,0)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VLOOKUP(B:B,[1]查询时间段分门店销售汇总!$B$1:$F$65536,5,0)</f>
        <v>B2 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VLOOKUP(B:B,[3]Sheet6!$F$1:$G$65536,2,0)</f>
        <v>4</v>
      </c>
      <c r="M56" s="21">
        <v>5</v>
      </c>
      <c r="N56" s="21">
        <f>VLOOKUP(B:B,[4]Sheet3!$H$1:$I$65536,2,0)</f>
        <v>6</v>
      </c>
      <c r="O56" s="21">
        <v>9</v>
      </c>
      <c r="P56" s="21">
        <f>VLOOKUP(B:B,[4]Sheet5!$G$1:$H$65536,2,0)</f>
        <v>6</v>
      </c>
      <c r="Q56" s="21">
        <v>9</v>
      </c>
      <c r="R56" s="15">
        <v>198</v>
      </c>
      <c r="S56" s="15">
        <v>297</v>
      </c>
      <c r="T56" s="15">
        <f>VLOOKUP(B:B,[5]Sheet3!$F$1:$G$65536,2,0)</f>
        <v>86</v>
      </c>
      <c r="U56" s="15">
        <v>172</v>
      </c>
      <c r="V56" s="15">
        <f>VLOOKUP(B:B,[6]Sheet3!$G$1:$H$65536,2,0)</f>
        <v>306</v>
      </c>
      <c r="W56" s="15">
        <v>428</v>
      </c>
      <c r="X56" s="22">
        <f>VLOOKUP(B:B,[6]Sheet5!$H$1:$I$65536,2,0)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VLOOKUP(B:B,[1]查询时间段分门店销售汇总!$B$1:$F$65536,5,0)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VLOOKUP(B:B,[3]Sheet6!$F$1:$G$65536,2,0)</f>
        <v>1</v>
      </c>
      <c r="M57" s="21">
        <v>1</v>
      </c>
      <c r="N57" s="21">
        <f>VLOOKUP(B:B,[4]Sheet3!$H$1:$I$65536,2,0)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VLOOKUP(B:B,[6]Sheet3!$G$1:$H$65536,2,0)</f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VLOOKUP(B:B,[1]查询时间段分门店销售汇总!$B$1:$F$65536,5,0)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VLOOKUP(B:B,[4]Sheet5!$G$1:$H$65536,2,0)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VLOOKUP(B:B,[6]Sheet3!$G$1:$H$65536,2,0)</f>
        <v>68.5</v>
      </c>
      <c r="W58" s="15">
        <v>103</v>
      </c>
      <c r="X58" s="22">
        <f>VLOOKUP(B:B,[6]Sheet5!$H$1:$I$65536,2,0)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VLOOKUP(B:B,[1]查询时间段分门店销售汇总!$B$1:$F$65536,5,0)</f>
        <v>B2 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VLOOKUP(B:B,[4]Sheet3!$H$1:$I$65536,2,0)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VLOOKUP(B:B,[5]Sheet3!$F$1:$G$65536,2,0)</f>
        <v>360.01</v>
      </c>
      <c r="U59" s="15">
        <v>540</v>
      </c>
      <c r="V59" s="15">
        <f>VLOOKUP(B:B,[6]Sheet3!$G$1:$H$65536,2,0)</f>
        <v>1142.41</v>
      </c>
      <c r="W59" s="15">
        <v>1257</v>
      </c>
      <c r="X59" s="22">
        <f>VLOOKUP(B:B,[6]Sheet5!$H$1:$I$65536,2,0)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VLOOKUP(B:B,[1]查询时间段分门店销售汇总!$B$1:$F$65536,5,0)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VLOOKUP(B:B,[4]Sheet5!$G$1:$H$65536,2,0)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VLOOKUP(B:B,[6]Sheet3!$G$1:$H$65536,2,0)</f>
        <v>488.5</v>
      </c>
      <c r="W60" s="15">
        <v>684</v>
      </c>
      <c r="X60" s="22">
        <f>VLOOKUP(B:B,[6]Sheet5!$H$1:$I$65536,2,0)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VLOOKUP(B:B,[1]查询时间段分门店销售汇总!$B$1:$F$65536,5,0)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VLOOKUP(B:B,[3]Sheet6!$F$1:$G$65536,2,0)</f>
        <v>4</v>
      </c>
      <c r="M61" s="21">
        <v>5</v>
      </c>
      <c r="N61" s="21">
        <f>VLOOKUP(B:B,[4]Sheet3!$H$1:$I$65536,2,0)</f>
        <v>1</v>
      </c>
      <c r="O61" s="21">
        <v>2</v>
      </c>
      <c r="P61" s="21">
        <f>VLOOKUP(B:B,[4]Sheet5!$G$1:$H$65536,2,0)</f>
        <v>2</v>
      </c>
      <c r="Q61" s="21">
        <v>4</v>
      </c>
      <c r="R61" s="15">
        <v>198</v>
      </c>
      <c r="S61" s="15">
        <v>297</v>
      </c>
      <c r="T61" s="15">
        <f>VLOOKUP(B:B,[5]Sheet3!$F$1:$G$65536,2,0)</f>
        <v>1338.04</v>
      </c>
      <c r="U61" s="15">
        <v>1538.7</v>
      </c>
      <c r="V61" s="15">
        <f>VLOOKUP(B:B,[6]Sheet3!$G$1:$H$65536,2,0)</f>
        <v>756.5</v>
      </c>
      <c r="W61" s="17">
        <v>946</v>
      </c>
      <c r="X61" s="22">
        <f>VLOOKUP(B:B,[6]Sheet5!$H$1:$I$65536,2,0)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VLOOKUP(B:B,[1]查询时间段分门店销售汇总!$B$1:$F$65536,5,0)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VLOOKUP(B:B,[3]Sheet6!$F$1:$G$65536,2,0)</f>
        <v>1</v>
      </c>
      <c r="M62" s="21">
        <v>1</v>
      </c>
      <c r="N62" s="21">
        <v>1</v>
      </c>
      <c r="O62" s="21">
        <v>2</v>
      </c>
      <c r="P62" s="21">
        <f>VLOOKUP(B:B,[4]Sheet5!$G$1:$H$65536,2,0)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VLOOKUP(B:B,[6]Sheet3!$G$1:$H$65536,2,0)</f>
        <v>554</v>
      </c>
      <c r="W62" s="17">
        <v>693</v>
      </c>
      <c r="X62" s="22">
        <f>VLOOKUP(B:B,[6]Sheet5!$H$1:$I$65536,2,0)</f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VLOOKUP(B:B,[1]查询时间段分门店销售汇总!$B$1:$F$65536,5,0)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VLOOKUP(B:B,[3]Sheet6!$F$1:$G$65536,2,0)</f>
        <v>3</v>
      </c>
      <c r="M63" s="21">
        <v>4</v>
      </c>
      <c r="N63" s="21">
        <v>1</v>
      </c>
      <c r="O63" s="21">
        <v>2</v>
      </c>
      <c r="P63" s="21">
        <f>VLOOKUP(B:B,[4]Sheet5!$G$1:$H$65536,2,0)</f>
        <v>7</v>
      </c>
      <c r="Q63" s="21">
        <v>11</v>
      </c>
      <c r="R63" s="17">
        <v>150</v>
      </c>
      <c r="S63" s="15">
        <v>225</v>
      </c>
      <c r="T63" s="15">
        <f>VLOOKUP(B:B,[5]Sheet3!$F$1:$G$65536,2,0)</f>
        <v>446.01</v>
      </c>
      <c r="U63" s="15">
        <v>669</v>
      </c>
      <c r="V63" s="15">
        <f>VLOOKUP(B:B,[6]Sheet3!$G$1:$H$65536,2,0)</f>
        <v>1311.99</v>
      </c>
      <c r="W63" s="15">
        <v>1443</v>
      </c>
      <c r="X63" s="22">
        <f>VLOOKUP(B:B,[6]Sheet5!$H$1:$I$65536,2,0)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VLOOKUP(B:B,[1]查询时间段分门店销售汇总!$B$1:$F$65536,5,0)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VLOOKUP(B:B,[4]Sheet3!$H$1:$I$65536,2,0)</f>
        <v>1</v>
      </c>
      <c r="O64" s="21">
        <v>2</v>
      </c>
      <c r="P64" s="21">
        <f>VLOOKUP(B:B,[4]Sheet5!$G$1:$H$65536,2,0)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VLOOKUP(B:B,[5]Sheet3!$F$1:$G$65536,2,0)</f>
        <v>540.03</v>
      </c>
      <c r="U64" s="15">
        <v>648</v>
      </c>
      <c r="V64" s="15">
        <f>VLOOKUP(B:B,[6]Sheet3!$G$1:$H$65536,2,0)</f>
        <v>541.72</v>
      </c>
      <c r="W64" s="17">
        <v>677</v>
      </c>
      <c r="X64" s="22">
        <f>VLOOKUP(B:B,[6]Sheet5!$H$1:$I$65536,2,0)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VLOOKUP(B:B,[1]查询时间段分门店销售汇总!$B$1:$F$65536,5,0)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VLOOKUP(B:B,[6]Sheet3!$G$1:$H$65536,2,0)</f>
        <v>511.78</v>
      </c>
      <c r="W65" s="17">
        <v>640</v>
      </c>
      <c r="X65" s="22">
        <f>VLOOKUP(B:B,[6]Sheet5!$H$1:$I$65536,2,0)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VLOOKUP(B:B,[1]查询时间段分门店销售汇总!$B$1:$F$65536,5,0)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VLOOKUP(B:B,[4]Sheet5!$G$1:$H$65536,2,0)</f>
        <v>3</v>
      </c>
      <c r="Q66" s="21">
        <v>5</v>
      </c>
      <c r="R66" s="15">
        <v>264</v>
      </c>
      <c r="S66" s="15">
        <v>396</v>
      </c>
      <c r="T66" s="15">
        <f>VLOOKUP(B:B,[5]Sheet3!$F$1:$G$65536,2,0)</f>
        <v>258.01</v>
      </c>
      <c r="U66" s="15">
        <v>387</v>
      </c>
      <c r="V66" s="15">
        <f>VLOOKUP(B:B,[6]Sheet3!$G$1:$H$65536,2,0)</f>
        <v>260.5</v>
      </c>
      <c r="W66" s="15">
        <v>365</v>
      </c>
      <c r="X66" s="22">
        <f>VLOOKUP(B:B,[6]Sheet5!$H$1:$I$65536,2,0)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VLOOKUP(B:B,[1]查询时间段分门店销售汇总!$B$1:$F$65536,5,0)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VLOOKUP(B:B,[4]Sheet5!$G$1:$H$65536,2,0)</f>
        <v>10</v>
      </c>
      <c r="Q67" s="21">
        <v>15</v>
      </c>
      <c r="R67" s="15">
        <v>66</v>
      </c>
      <c r="S67" s="15">
        <v>99</v>
      </c>
      <c r="T67" s="15">
        <f>VLOOKUP(B:B,[5]Sheet3!$F$1:$G$65536,2,0)</f>
        <v>148.75</v>
      </c>
      <c r="U67" s="15">
        <v>223.1</v>
      </c>
      <c r="V67" s="15">
        <f>VLOOKUP(B:B,[6]Sheet3!$G$1:$H$65536,2,0)</f>
        <v>204</v>
      </c>
      <c r="W67" s="15">
        <v>286</v>
      </c>
      <c r="X67" s="22">
        <f>VLOOKUP(B:B,[6]Sheet5!$H$1:$I$65536,2,0)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VLOOKUP(B:B,[1]查询时间段分门店销售汇总!$B$1:$F$65536,5,0)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VLOOKUP(B:B,[3]Sheet6!$F$1:$G$65536,2,0)</f>
        <v>7</v>
      </c>
      <c r="M68" s="21">
        <v>9</v>
      </c>
      <c r="N68" s="21">
        <v>1</v>
      </c>
      <c r="O68" s="21">
        <v>2</v>
      </c>
      <c r="P68" s="21">
        <f>VLOOKUP(B:B,[4]Sheet5!$G$1:$H$65536,2,0)</f>
        <v>4</v>
      </c>
      <c r="Q68" s="21">
        <v>6</v>
      </c>
      <c r="R68" s="17">
        <v>150</v>
      </c>
      <c r="S68" s="15">
        <v>225</v>
      </c>
      <c r="T68" s="15">
        <f>VLOOKUP(B:B,[5]Sheet3!$F$1:$G$65536,2,0)</f>
        <v>1800.05</v>
      </c>
      <c r="U68" s="15">
        <v>1980.1</v>
      </c>
      <c r="V68" s="15">
        <f>VLOOKUP(B:B,[6]Sheet3!$G$1:$H$65536,2,0)</f>
        <v>274</v>
      </c>
      <c r="W68" s="15">
        <v>384</v>
      </c>
      <c r="X68" s="22">
        <f>VLOOKUP(B:B,[6]Sheet5!$H$1:$I$65536,2,0)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VLOOKUP(B:B,[1]查询时间段分门店销售汇总!$B$1:$F$65536,5,0)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VLOOKUP(B:B,[4]Sheet5!$G$1:$H$65536,2,0)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VLOOKUP(B:B,[6]Sheet3!$G$1:$H$65536,2,0)</f>
        <v>431</v>
      </c>
      <c r="W69" s="15">
        <v>603</v>
      </c>
      <c r="X69" s="22">
        <f>VLOOKUP(B:B,[6]Sheet5!$H$1:$I$65536,2,0)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VLOOKUP(B:B,[1]查询时间段分门店销售汇总!$B$1:$F$65536,5,0)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VLOOKUP(B:B,[3]Sheet6!$F$1:$G$65536,2,0)</f>
        <v>1</v>
      </c>
      <c r="M70" s="21">
        <v>1</v>
      </c>
      <c r="N70" s="21">
        <f>VLOOKUP(B:B,[4]Sheet3!$H$1:$I$65536,2,0)</f>
        <v>2</v>
      </c>
      <c r="O70" s="21">
        <v>3</v>
      </c>
      <c r="P70" s="21">
        <f>VLOOKUP(B:B,[4]Sheet5!$G$1:$H$65536,2,0)</f>
        <v>3</v>
      </c>
      <c r="Q70" s="21">
        <v>5</v>
      </c>
      <c r="R70" s="15">
        <v>100</v>
      </c>
      <c r="S70" s="15">
        <v>150</v>
      </c>
      <c r="T70" s="15">
        <f>VLOOKUP(B:B,[5]Sheet3!$F$1:$G$65536,2,0)</f>
        <v>84.5</v>
      </c>
      <c r="U70" s="15">
        <v>169</v>
      </c>
      <c r="V70" s="15">
        <f>VLOOKUP(B:B,[6]Sheet3!$G$1:$H$65536,2,0)</f>
        <v>140</v>
      </c>
      <c r="W70" s="15">
        <v>196</v>
      </c>
      <c r="X70" s="22">
        <f>VLOOKUP(B:B,[6]Sheet5!$H$1:$I$65536,2,0)</f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VLOOKUP(B:B,[1]查询时间段分门店销售汇总!$B$1:$F$65536,5,0)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VLOOKUP(B:B,[4]Sheet3!$H$1:$I$65536,2,0)</f>
        <v>2</v>
      </c>
      <c r="O71" s="21">
        <v>3</v>
      </c>
      <c r="P71" s="21">
        <f>VLOOKUP(B:B,[4]Sheet5!$G$1:$H$65536,2,0)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VLOOKUP(B:B,[6]Sheet3!$G$1:$H$65536,2,0)</f>
        <v>896.5</v>
      </c>
      <c r="W71" s="17">
        <v>1121</v>
      </c>
      <c r="X71" s="22">
        <f>VLOOKUP(B:B,[6]Sheet5!$H$1:$I$65536,2,0)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VLOOKUP(B:B,[1]查询时间段分门店销售汇总!$B$1:$F$65536,5,0)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VLOOKUP(B:B,[4]Sheet3!$H$1:$I$65536,2,0)</f>
        <v>2</v>
      </c>
      <c r="O72" s="21">
        <v>3</v>
      </c>
      <c r="P72" s="21">
        <f>VLOOKUP(B:B,[4]Sheet5!$G$1:$H$65536,2,0)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VLOOKUP(B:B,[6]Sheet3!$G$1:$H$65536,2,0)</f>
        <v>239</v>
      </c>
      <c r="W72" s="15">
        <v>335</v>
      </c>
      <c r="X72" s="22">
        <f>VLOOKUP(B:B,[6]Sheet5!$H$1:$I$65536,2,0)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VLOOKUP(B:B,[1]查询时间段分门店销售汇总!$B$1:$F$65536,5,0)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VLOOKUP(B:B,[4]Sheet5!$G$1:$H$65536,2,0)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VLOOKUP(B:B,[6]Sheet3!$G$1:$H$65536,2,0)</f>
        <v>167.5</v>
      </c>
      <c r="W73" s="15">
        <v>235</v>
      </c>
      <c r="X73" s="22">
        <f>VLOOKUP(B:B,[6]Sheet5!$H$1:$I$65536,2,0)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VLOOKUP(B:B,[1]查询时间段分门店销售汇总!$B$1:$F$65536,5,0)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VLOOKUP(B:B,[4]Sheet3!$H$1:$I$65536,2,0)</f>
        <v>2</v>
      </c>
      <c r="O74" s="21">
        <v>3</v>
      </c>
      <c r="P74" s="21">
        <f>VLOOKUP(B:B,[4]Sheet5!$G$1:$H$65536,2,0)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VLOOKUP(B:B,[6]Sheet3!$G$1:$H$65536,2,0)</f>
        <v>385</v>
      </c>
      <c r="W74" s="15">
        <v>539</v>
      </c>
      <c r="X74" s="22">
        <f>VLOOKUP(B:B,[6]Sheet5!$H$1:$I$65536,2,0)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VLOOKUP(B:B,[1]查询时间段分门店销售汇总!$B$1:$F$65536,5,0)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VLOOKUP(B:B,[6]Sheet3!$G$1:$H$65536,2,0)</f>
        <v>551</v>
      </c>
      <c r="W75" s="17">
        <v>689</v>
      </c>
      <c r="X75" s="22">
        <f>VLOOKUP(B:B,[6]Sheet5!$H$1:$I$65536,2,0)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VLOOKUP(B:B,[1]查询时间段分门店销售汇总!$B$1:$F$65536,5,0)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VLOOKUP(B:B,[5]Sheet3!$F$1:$G$65536,2,0)</f>
        <v>952.02</v>
      </c>
      <c r="U76" s="15">
        <v>1142.4</v>
      </c>
      <c r="V76" s="15">
        <f>VLOOKUP(B:B,[6]Sheet3!$G$1:$H$65536,2,0)</f>
        <v>415.5</v>
      </c>
      <c r="W76" s="15">
        <v>582</v>
      </c>
      <c r="X76" s="22">
        <f>VLOOKUP(B:B,[6]Sheet5!$H$1:$I$65536,2,0)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VLOOKUP(B:B,[1]查询时间段分门店销售汇总!$B$1:$F$65536,5,0)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VLOOKUP(B:B,[3]Sheet6!$F$1:$G$65536,2,0)</f>
        <v>1</v>
      </c>
      <c r="M77" s="21">
        <v>1</v>
      </c>
      <c r="N77" s="21">
        <v>1</v>
      </c>
      <c r="O77" s="21">
        <v>2</v>
      </c>
      <c r="P77" s="21">
        <f>VLOOKUP(B:B,[4]Sheet5!$G$1:$H$65536,2,0)</f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f>VLOOKUP(B:B,[6]Sheet3!$G$1:$H$65536,2,0)</f>
        <v>703.7</v>
      </c>
      <c r="W77" s="17">
        <v>880</v>
      </c>
      <c r="X77" s="22">
        <f>VLOOKUP(B:B,[6]Sheet5!$H$1:$I$65536,2,0)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VLOOKUP(B:B,[1]查询时间段分门店销售汇总!$B$1:$F$65536,5,0)</f>
        <v>B2 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VLOOKUP(B:B,[3]Sheet6!$F$1:$G$65536,2,0)</f>
        <v>2</v>
      </c>
      <c r="M78" s="21">
        <v>3</v>
      </c>
      <c r="N78" s="21">
        <f>VLOOKUP(B:B,[4]Sheet3!$H$1:$I$65536,2,0)</f>
        <v>1</v>
      </c>
      <c r="O78" s="21">
        <v>2</v>
      </c>
      <c r="P78" s="21">
        <f>VLOOKUP(B:B,[4]Sheet5!$G$1:$H$65536,2,0)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VLOOKUP(B:B,[6]Sheet3!$G$1:$H$65536,2,0)</f>
        <v>240.5</v>
      </c>
      <c r="W78" s="15">
        <v>337</v>
      </c>
      <c r="X78" s="22">
        <f>VLOOKUP(B:B,[6]Sheet5!$H$1:$I$65536,2,0)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VLOOKUP(B:B,[1]查询时间段分门店销售汇总!$B$1:$F$65536,5,0)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VLOOKUP(B:B,[3]Sheet6!$F$1:$G$65536,2,0)</f>
        <v>1</v>
      </c>
      <c r="M79" s="21">
        <v>1</v>
      </c>
      <c r="N79" s="21">
        <v>1</v>
      </c>
      <c r="O79" s="21">
        <v>2</v>
      </c>
      <c r="P79" s="21">
        <f>VLOOKUP(B:B,[4]Sheet5!$G$1:$H$65536,2,0)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VLOOKUP(B:B,[6]Sheet3!$G$1:$H$65536,2,0)</f>
        <v>543.5</v>
      </c>
      <c r="W79" s="17">
        <v>679</v>
      </c>
      <c r="X79" s="22">
        <f>VLOOKUP(B:B,[6]Sheet5!$H$1:$I$65536,2,0)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VLOOKUP(B:B,[1]查询时间段分门店销售汇总!$B$1:$F$65536,5,0)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VLOOKUP(B:B,[4]Sheet3!$H$1:$I$65536,2,0)</f>
        <v>1</v>
      </c>
      <c r="O80" s="21">
        <v>2</v>
      </c>
      <c r="P80" s="21">
        <f>VLOOKUP(B:B,[4]Sheet5!$G$1:$H$65536,2,0)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VLOOKUP(B:B,[6]Sheet3!$G$1:$H$65536,2,0)</f>
        <v>1109.5</v>
      </c>
      <c r="W80" s="15">
        <v>1220</v>
      </c>
      <c r="X80" s="22">
        <f>VLOOKUP(B:B,[6]Sheet5!$H$1:$I$65536,2,0)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VLOOKUP(B:B,[1]查询时间段分门店销售汇总!$B$1:$F$65536,5,0)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185</v>
      </c>
      <c r="D82" s="16" t="str">
        <f>VLOOKUP(B:B,[1]查询时间段分门店销售汇总!$B$1:$F$65536,5,0)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VLOOKUP(B:B,[6]Sheet3!$G$1:$H$65536,2,0)</f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VLOOKUP(B:B,[1]查询时间段分门店销售汇总!$B$1:$F$65536,5,0)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VLOOKUP(B:B,[4]Sheet5!$G$1:$H$65536,2,0)</f>
        <v>8</v>
      </c>
      <c r="Q83" s="21">
        <v>12</v>
      </c>
      <c r="R83" s="15">
        <v>66</v>
      </c>
      <c r="S83" s="15">
        <v>99</v>
      </c>
      <c r="T83" s="15">
        <f>VLOOKUP(B:B,[5]Sheet3!$F$1:$G$65536,2,0)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VLOOKUP(B:B,[1]查询时间段分门店销售汇总!$B$1:$F$65536,5,0)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VLOOKUP(B:B,[3]Sheet6!$F$1:$G$65536,2,0)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VLOOKUP(B:B,[6]Sheet3!$G$1:$H$65536,2,0)</f>
        <v>134</v>
      </c>
      <c r="W84" s="15">
        <v>188</v>
      </c>
      <c r="X84" s="22">
        <f>VLOOKUP(B:B,[6]Sheet5!$H$1:$I$65536,2,0)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VLOOKUP(B:B,[1]查询时间段分门店销售汇总!$B$1:$F$65536,5,0)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VLOOKUP(B:B,[4]Sheet3!$H$1:$I$65536,2,0)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VLOOKUP(B:B,[6]Sheet3!$G$1:$H$65536,2,0)</f>
        <v>884.36</v>
      </c>
      <c r="W85" s="17">
        <v>1105</v>
      </c>
      <c r="X85" s="22">
        <f>VLOOKUP(B:B,[6]Sheet5!$H$1:$I$65536,2,0)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VLOOKUP(B:B,[1]查询时间段分门店销售汇总!$B$1:$F$65536,5,0)</f>
        <v>B2 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VLOOKUP(B:B,[4]Sheet5!$G$1:$H$65536,2,0)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VLOOKUP(B:B,[6]Sheet3!$G$1:$H$65536,2,0)</f>
        <v>620.92</v>
      </c>
      <c r="W86" s="17">
        <v>776</v>
      </c>
      <c r="X86" s="22">
        <f>VLOOKUP(B:B,[6]Sheet5!$H$1:$I$65536,2,0)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VLOOKUP(B:B,[1]查询时间段分门店销售汇总!$B$1:$F$65536,5,0)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VLOOKUP(B:B,[4]Sheet5!$G$1:$H$65536,2,0)</f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VLOOKUP(B:B,[1]查询时间段分门店销售汇总!$B$1:$F$65536,5,0)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VLOOKUP(B:B,[4]Sheet3!$H$1:$I$65536,2,0)</f>
        <v>1</v>
      </c>
      <c r="O88" s="21">
        <v>2</v>
      </c>
      <c r="P88" s="21">
        <f>VLOOKUP(B:B,[4]Sheet5!$G$1:$H$65536,2,0)</f>
        <v>2</v>
      </c>
      <c r="Q88" s="21">
        <v>4</v>
      </c>
      <c r="R88" s="15">
        <v>100</v>
      </c>
      <c r="S88" s="15">
        <v>150</v>
      </c>
      <c r="T88" s="15">
        <f>VLOOKUP(B:B,[5]Sheet3!$F$1:$G$65536,2,0)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VLOOKUP(B:B,[1]查询时间段分门店销售汇总!$B$1:$F$65536,5,0)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VLOOKUP(B:B,[4]Sheet5!$G$1:$H$65536,2,0)</f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VLOOKUP(B:B,[1]查询时间段分门店销售汇总!$B$1:$F$65536,5,0)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VLOOKUP(B:B,[4]Sheet3!$H$1:$I$65536,2,0)</f>
        <v>1</v>
      </c>
      <c r="O90" s="21">
        <v>2</v>
      </c>
      <c r="P90" s="21">
        <f>VLOOKUP(B:B,[4]Sheet5!$G$1:$H$65536,2,0)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VLOOKUP(B:B,[1]查询时间段分门店销售汇总!$B$1:$F$65536,5,0)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VLOOKUP(B:B,[4]Sheet3!$H$1:$I$65536,2,0)</f>
        <v>2</v>
      </c>
      <c r="O91" s="21">
        <v>3</v>
      </c>
      <c r="P91" s="21">
        <f>VLOOKUP(B:B,[4]Sheet5!$G$1:$H$65536,2,0)</f>
        <v>5</v>
      </c>
      <c r="Q91" s="21">
        <v>8</v>
      </c>
      <c r="R91" s="17">
        <v>150</v>
      </c>
      <c r="S91" s="15">
        <v>225</v>
      </c>
      <c r="T91" s="15">
        <f>VLOOKUP(B:B,[5]Sheet3!$F$1:$G$65536,2,0)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VLOOKUP(B:B,[1]查询时间段分门店销售汇总!$B$1:$F$65536,5,0)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VLOOKUP(B:B,[1]查询时间段分门店销售汇总!$B$1:$F$65536,5,0)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VLOOKUP(B:B,[4]Sheet3!$H$1:$I$65536,2,0)</f>
        <v>4</v>
      </c>
      <c r="O93" s="21">
        <v>6</v>
      </c>
      <c r="P93" s="21">
        <f>VLOOKUP(B:B,[4]Sheet5!$G$1:$H$65536,2,0)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VLOOKUP(B:B,[1]查询时间段分门店销售汇总!$B$1:$F$65536,5,0)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VLOOKUP(B:B,[1]查询时间段分门店销售汇总!$B$1:$F$65536,5,0)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VLOOKUP(B:B,[4]Sheet5!$G$1:$H$65536,2,0)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VLOOKUP(B:B,[1]查询时间段分门店销售汇总!$B$1:$F$65536,5,0)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VLOOKUP(B:B,[4]Sheet5!$G$1:$H$65536,2,0)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305</v>
      </c>
      <c r="M97" s="21">
        <f t="shared" si="0"/>
        <v>390</v>
      </c>
      <c r="N97" s="21">
        <f t="shared" si="0"/>
        <v>131</v>
      </c>
      <c r="O97" s="21">
        <f t="shared" si="0"/>
        <v>232</v>
      </c>
      <c r="P97" s="21">
        <f t="shared" si="0"/>
        <v>715</v>
      </c>
      <c r="Q97" s="21">
        <f t="shared" si="0"/>
        <v>1041</v>
      </c>
      <c r="R97" s="21">
        <f t="shared" ref="R97:Z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68964.83</v>
      </c>
      <c r="W97" s="26">
        <f t="shared" si="1"/>
        <v>84144</v>
      </c>
      <c r="X97" s="29">
        <f t="shared" si="1"/>
        <v>201484.94</v>
      </c>
      <c r="Y97" s="29">
        <v>242398.49</v>
      </c>
    </row>
    <row r="99" s="1" customFormat="1" ht="42" customHeight="1" spans="1:25">
      <c r="A99" s="27" t="s">
        <v>203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88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89</v>
      </c>
      <c r="K1" s="12"/>
      <c r="L1" s="12" t="s">
        <v>47</v>
      </c>
      <c r="M1" s="12"/>
      <c r="N1" s="18" t="s">
        <v>90</v>
      </c>
      <c r="O1" s="19"/>
      <c r="P1" s="20" t="s">
        <v>91</v>
      </c>
      <c r="Q1" s="12"/>
      <c r="R1" s="15" t="s">
        <v>69</v>
      </c>
      <c r="S1" s="15"/>
      <c r="T1" s="15" t="s">
        <v>92</v>
      </c>
      <c r="U1" s="15"/>
      <c r="V1" s="15" t="s">
        <v>93</v>
      </c>
      <c r="W1" s="15"/>
      <c r="X1" s="22" t="s">
        <v>94</v>
      </c>
      <c r="Y1" s="22"/>
    </row>
    <row r="2" s="1" customFormat="1" ht="24" spans="1:25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204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205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104</v>
      </c>
      <c r="D5" s="16" t="s">
        <v>205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205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206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205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205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206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205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205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206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206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206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206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206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207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206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206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208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207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206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206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205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206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129</v>
      </c>
      <c r="D27" s="14" t="s">
        <v>205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206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206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207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207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206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207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206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208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207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208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207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207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209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207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207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209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209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207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210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208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151</v>
      </c>
      <c r="D48" s="14" t="s">
        <v>208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207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210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208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209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211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210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206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209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210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210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209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210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211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210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166</v>
      </c>
      <c r="D63" s="14" t="s">
        <v>208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207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211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211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210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207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210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211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174</v>
      </c>
      <c r="D71" s="14" t="s">
        <v>211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210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211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211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211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210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207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209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210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211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211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185</v>
      </c>
      <c r="D82" s="16" t="s">
        <v>211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208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211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211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209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208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211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208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208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208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208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205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210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208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208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203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政策明细表（原始表）</vt:lpstr>
      <vt:lpstr>政策明细表 (2)</vt:lpstr>
      <vt:lpstr>任务明细表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APC1</cp:lastModifiedBy>
  <dcterms:created xsi:type="dcterms:W3CDTF">2018-09-27T06:07:00Z</dcterms:created>
  <dcterms:modified xsi:type="dcterms:W3CDTF">2018-09-30T11:37:49Z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