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任务分配明细表 " sheetId="10" r:id="rId1"/>
    <sheet name="明细表" sheetId="9" r:id="rId2"/>
    <sheet name="政策明细表" sheetId="8" r:id="rId3"/>
    <sheet name="杨伟钰8月金牌" sheetId="7" state="hidden" r:id="rId4"/>
  </sheets>
  <externalReferences>
    <externalReference r:id="rId5"/>
  </externalReferences>
  <definedNames>
    <definedName name="_xlnm._FilterDatabase" localSheetId="2" hidden="1">政策明细表!$A$2:$IK$26</definedName>
    <definedName name="_xlnm._FilterDatabase" localSheetId="1" hidden="1">明细表!$A$1:$I$224</definedName>
    <definedName name="_xlnm._FilterDatabase" localSheetId="0" hidden="1">'任务分配明细表 '!$A$2:$HA$105</definedName>
  </definedNames>
  <calcPr calcId="144525"/>
</workbook>
</file>

<file path=xl/sharedStrings.xml><?xml version="1.0" encoding="utf-8"?>
<sst xmlns="http://schemas.openxmlformats.org/spreadsheetml/2006/main" count="652">
  <si>
    <t>天胶</t>
  </si>
  <si>
    <t>补肾</t>
  </si>
  <si>
    <t>感冒</t>
  </si>
  <si>
    <t>工零会品种</t>
  </si>
  <si>
    <t>藿香</t>
  </si>
  <si>
    <t>藏药系列</t>
  </si>
  <si>
    <t>大保健品种</t>
  </si>
  <si>
    <t>序号</t>
  </si>
  <si>
    <t>门店ID</t>
  </si>
  <si>
    <t>门店名称</t>
  </si>
  <si>
    <t>片区</t>
  </si>
  <si>
    <t>挑战1</t>
  </si>
  <si>
    <t>挑战2</t>
  </si>
  <si>
    <t>挑战3</t>
  </si>
  <si>
    <t>挑战等级</t>
  </si>
  <si>
    <t>挑战任务</t>
  </si>
  <si>
    <t>8月任务</t>
  </si>
  <si>
    <t>挑战金额</t>
  </si>
  <si>
    <t>大邑安仁店</t>
  </si>
  <si>
    <t>城郊1片</t>
  </si>
  <si>
    <t>大邑东壕店</t>
  </si>
  <si>
    <t>大邑内蒙店</t>
  </si>
  <si>
    <t>大邑沙渠店</t>
  </si>
  <si>
    <t>大邑通达店</t>
  </si>
  <si>
    <t>大邑新场店</t>
  </si>
  <si>
    <t>大邑子龙店</t>
  </si>
  <si>
    <t>邛崃洪川店</t>
  </si>
  <si>
    <t>邛崃羊安店</t>
  </si>
  <si>
    <t>邛崃长安店</t>
  </si>
  <si>
    <t>邛崃中心店</t>
  </si>
  <si>
    <t>五津西路店</t>
  </si>
  <si>
    <t>新津邓双店</t>
  </si>
  <si>
    <t>新津兴义店</t>
  </si>
  <si>
    <t>大邑东街店</t>
  </si>
  <si>
    <t>武阳西路药店</t>
  </si>
  <si>
    <t>翠荫路</t>
  </si>
  <si>
    <t>崇州中心店</t>
  </si>
  <si>
    <t>城郊2片</t>
  </si>
  <si>
    <t>怀远店</t>
  </si>
  <si>
    <t>三江店</t>
  </si>
  <si>
    <t>都江堰药店</t>
  </si>
  <si>
    <t>金带街药店</t>
  </si>
  <si>
    <t>都江堰景中路店</t>
  </si>
  <si>
    <t>都江堰奎光路中段药店</t>
  </si>
  <si>
    <t>都江堰幸福镇翔凤路药店</t>
  </si>
  <si>
    <t>都江堰市蒲阳镇堰问道西路药店</t>
  </si>
  <si>
    <t>都江堰聚源镇药店</t>
  </si>
  <si>
    <t>都江堰市蒲阳路药店</t>
  </si>
  <si>
    <t>温江店</t>
  </si>
  <si>
    <t>崇州尚贤坊街店</t>
  </si>
  <si>
    <t>鱼凫路店</t>
  </si>
  <si>
    <t>江安路店</t>
  </si>
  <si>
    <t>双林路药店</t>
  </si>
  <si>
    <t>城中片区</t>
  </si>
  <si>
    <t>通盈街药店</t>
  </si>
  <si>
    <t>成华杉板桥南一路店</t>
  </si>
  <si>
    <t>成华区崔家店路药店</t>
  </si>
  <si>
    <t>郫县郫筒镇东大街药店</t>
  </si>
  <si>
    <t>成华区华油路药店</t>
  </si>
  <si>
    <t>锦江区柳翠路药店</t>
  </si>
  <si>
    <t>龙泉驿生路店</t>
  </si>
  <si>
    <t>郫县一环路东南段药店</t>
  </si>
  <si>
    <t>浆洗街药店</t>
  </si>
  <si>
    <t>红星店</t>
  </si>
  <si>
    <t>人民中路店</t>
  </si>
  <si>
    <t>金丝街药店</t>
  </si>
  <si>
    <t>北东街店</t>
  </si>
  <si>
    <t>锦江区庆云南街药店</t>
  </si>
  <si>
    <t>科华店</t>
  </si>
  <si>
    <t>劼人路店</t>
  </si>
  <si>
    <t>静明路店</t>
  </si>
  <si>
    <t>童子街药店</t>
  </si>
  <si>
    <t>龙潭西路店</t>
  </si>
  <si>
    <t>东南片区</t>
  </si>
  <si>
    <t>锦江区水杉街药店</t>
  </si>
  <si>
    <t>成华区万科路药店</t>
  </si>
  <si>
    <t>成华区华泰路药店</t>
  </si>
  <si>
    <t>锦江区观音桥街药店</t>
  </si>
  <si>
    <t>成华区华康路药店</t>
  </si>
  <si>
    <t>成华区万宇路药店</t>
  </si>
  <si>
    <t>新园大道药店</t>
  </si>
  <si>
    <t>新乐中街药店</t>
  </si>
  <si>
    <t>高新天久北巷药店</t>
  </si>
  <si>
    <t>高新区府城大道西段店</t>
  </si>
  <si>
    <t>高新区民丰大道西段药店</t>
  </si>
  <si>
    <t>双流县西航港街道锦华路一段药店</t>
  </si>
  <si>
    <t>高新区中和街道柳荫街药店</t>
  </si>
  <si>
    <t>高新区大源北街药店</t>
  </si>
  <si>
    <t>榕声路店</t>
  </si>
  <si>
    <t>双流三强西路店</t>
  </si>
  <si>
    <t>成汉南路店</t>
  </si>
  <si>
    <t>合欢树街</t>
  </si>
  <si>
    <t>金马河店</t>
  </si>
  <si>
    <t>旗舰店</t>
  </si>
  <si>
    <t>旗舰片区</t>
  </si>
  <si>
    <t>光华药店</t>
  </si>
  <si>
    <t>西北片区</t>
  </si>
  <si>
    <t>清江东路药店</t>
  </si>
  <si>
    <t>枣子巷药店</t>
  </si>
  <si>
    <t>光华村街药店</t>
  </si>
  <si>
    <t>土龙路药店</t>
  </si>
  <si>
    <t>武侯区顺和街店</t>
  </si>
  <si>
    <t>青羊区浣花滨河路药店</t>
  </si>
  <si>
    <t>金沙店</t>
  </si>
  <si>
    <t>青羊区十二桥药店</t>
  </si>
  <si>
    <t>清江东路2店</t>
  </si>
  <si>
    <t>西部店</t>
  </si>
  <si>
    <t>沙河源药店</t>
  </si>
  <si>
    <t>成华区二环路北四段药店（汇融名城）</t>
  </si>
  <si>
    <t>成华区羊子山西路药店（兴元华盛）</t>
  </si>
  <si>
    <t>新都区马超东路店</t>
  </si>
  <si>
    <t>金牛区交大路第三药店</t>
  </si>
  <si>
    <t>金牛区黄苑东街药店</t>
  </si>
  <si>
    <t>新都区新繁镇繁江北路药店</t>
  </si>
  <si>
    <t>成华区新怡路店</t>
  </si>
  <si>
    <t>聚萃路店</t>
  </si>
  <si>
    <t>银河北街药店</t>
  </si>
  <si>
    <t>贝森北路药店</t>
  </si>
  <si>
    <t>佳灵路</t>
  </si>
  <si>
    <t>西林一街药店</t>
  </si>
  <si>
    <t>合计</t>
  </si>
  <si>
    <t>分类</t>
  </si>
  <si>
    <t>备注</t>
  </si>
  <si>
    <t>货品ID</t>
  </si>
  <si>
    <t>货品名</t>
  </si>
  <si>
    <t>规格</t>
  </si>
  <si>
    <t>产地</t>
  </si>
  <si>
    <t>单位</t>
  </si>
  <si>
    <t>按数量计</t>
  </si>
  <si>
    <t>,</t>
  </si>
  <si>
    <t>阿胶（太极天胶）</t>
  </si>
  <si>
    <t>250g</t>
  </si>
  <si>
    <t>太极天水羲皇</t>
  </si>
  <si>
    <t>盒</t>
  </si>
  <si>
    <t>补肾系列</t>
  </si>
  <si>
    <t>按金额计</t>
  </si>
  <si>
    <t>六味地黄丸</t>
  </si>
  <si>
    <t>126丸</t>
  </si>
  <si>
    <t>中药二厂</t>
  </si>
  <si>
    <t>补肾益寿胶囊</t>
  </si>
  <si>
    <t>0.3gx60粒</t>
  </si>
  <si>
    <t>太极涪陵药厂</t>
  </si>
  <si>
    <t>五子衍宗丸</t>
  </si>
  <si>
    <t>10丸x30袋(浓缩丸）</t>
  </si>
  <si>
    <t>太极集团四川绵阳制药有限公司</t>
  </si>
  <si>
    <t>120丸(浓缩丸)</t>
  </si>
  <si>
    <t>瓶</t>
  </si>
  <si>
    <t>丹参口服液</t>
  </si>
  <si>
    <t>还少丹</t>
  </si>
  <si>
    <t>太极集团重庆桐君阁药厂有限公司</t>
  </si>
  <si>
    <t>9gx10袋(水蜜丸)</t>
  </si>
  <si>
    <t>164949</t>
  </si>
  <si>
    <t>9gx20袋（20丸重1克）</t>
  </si>
  <si>
    <t>通脉颗粒</t>
  </si>
  <si>
    <t>10gx10袋</t>
  </si>
  <si>
    <t>重庆中药二厂</t>
  </si>
  <si>
    <t>感冒系列</t>
  </si>
  <si>
    <t>连花清瘟胶囊</t>
  </si>
  <si>
    <t>0.35gx36粒</t>
  </si>
  <si>
    <t>石家庄以岭</t>
  </si>
  <si>
    <t>复方氨酚溴敏胶囊</t>
  </si>
  <si>
    <t>20粒</t>
  </si>
  <si>
    <t>香港澳美制药厂</t>
  </si>
  <si>
    <t>炎可宁胶囊</t>
  </si>
  <si>
    <t>0.4g*3板*9粒</t>
  </si>
  <si>
    <r>
      <rPr>
        <sz val="10"/>
        <rFont val="宋体"/>
        <charset val="134"/>
      </rPr>
      <t>复方对乙酰氨基酚片Ⅱ</t>
    </r>
    <r>
      <rPr>
        <sz val="10"/>
        <rFont val="Arial"/>
        <charset val="0"/>
      </rPr>
      <t>(</t>
    </r>
    <r>
      <rPr>
        <sz val="10"/>
        <rFont val="宋体"/>
        <charset val="134"/>
      </rPr>
      <t>散列通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</si>
  <si>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</t>
    </r>
    <r>
      <rPr>
        <sz val="10"/>
        <rFont val="宋体"/>
        <charset val="134"/>
      </rPr>
      <t>片</t>
    </r>
  </si>
  <si>
    <t>西南药业</t>
  </si>
  <si>
    <t>金蒿解热颗粒</t>
  </si>
  <si>
    <t>桔贝合剂</t>
  </si>
  <si>
    <t>100ml</t>
  </si>
  <si>
    <t>咽喉系列</t>
  </si>
  <si>
    <t>铁笛片</t>
  </si>
  <si>
    <t>1gx24片</t>
  </si>
  <si>
    <t>成都新希臣药业有限责任公司(原：成都希臣药业)</t>
  </si>
  <si>
    <t>苦金片</t>
  </si>
  <si>
    <t>12s</t>
  </si>
  <si>
    <t>青岛国风</t>
  </si>
  <si>
    <t>消化系统</t>
  </si>
  <si>
    <t>康复新液</t>
  </si>
  <si>
    <t>50mlx2瓶</t>
  </si>
  <si>
    <t>四川好医生攀西药业有限责任公司</t>
  </si>
  <si>
    <t>藿香正气口服液</t>
  </si>
  <si>
    <t>10mlx10支</t>
  </si>
  <si>
    <t>藏药</t>
  </si>
  <si>
    <t>七味铁屑丸</t>
  </si>
  <si>
    <r>
      <rPr>
        <sz val="10"/>
        <rFont val="Arial"/>
        <charset val="0"/>
      </rPr>
      <t>1gx20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</si>
  <si>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西藏藏医学院</t>
  </si>
  <si>
    <t>清肺止咳丸</t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</si>
  <si>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</si>
  <si>
    <t>十三味菥蓂丸</t>
  </si>
  <si>
    <r>
      <rPr>
        <sz val="10"/>
        <rFont val="Arial"/>
        <charset val="0"/>
      </rPr>
      <t>0.6gx45</t>
    </r>
    <r>
      <rPr>
        <sz val="10"/>
        <rFont val="宋体"/>
        <charset val="134"/>
      </rPr>
      <t>丸</t>
    </r>
  </si>
  <si>
    <t>常松八味沉香散</t>
  </si>
  <si>
    <r>
      <rPr>
        <sz val="10"/>
        <rFont val="Arial"/>
        <charset val="0"/>
      </rPr>
      <t>1.3gx20</t>
    </r>
    <r>
      <rPr>
        <sz val="10"/>
        <rFont val="宋体"/>
        <charset val="134"/>
      </rPr>
      <t>袋</t>
    </r>
  </si>
  <si>
    <t>五味石榴丸</t>
  </si>
  <si>
    <r>
      <rPr>
        <sz val="10"/>
        <rFont val="Arial"/>
        <charset val="0"/>
      </rPr>
      <t>0.25gx40</t>
    </r>
    <r>
      <rPr>
        <sz val="10"/>
        <rFont val="宋体"/>
        <charset val="134"/>
      </rPr>
      <t>丸</t>
    </r>
  </si>
  <si>
    <t>石榴日轮丸</t>
  </si>
  <si>
    <r>
      <rPr>
        <sz val="10"/>
        <rFont val="Arial"/>
        <charset val="0"/>
      </rPr>
      <t>0.65gx54</t>
    </r>
    <r>
      <rPr>
        <sz val="10"/>
        <rFont val="宋体"/>
        <charset val="134"/>
      </rPr>
      <t>丸</t>
    </r>
  </si>
  <si>
    <t>十味诃子散</t>
  </si>
  <si>
    <r>
      <rPr>
        <sz val="10"/>
        <rFont val="Arial"/>
        <charset val="0"/>
      </rPr>
      <t>3gx10</t>
    </r>
    <r>
      <rPr>
        <sz val="10"/>
        <rFont val="宋体"/>
        <charset val="134"/>
      </rPr>
      <t>袋</t>
    </r>
  </si>
  <si>
    <t>二十五味珍珠丸</t>
  </si>
  <si>
    <r>
      <rPr>
        <sz val="10"/>
        <rFont val="Arial"/>
        <charset val="0"/>
      </rPr>
      <t>1gx8</t>
    </r>
    <r>
      <rPr>
        <sz val="10"/>
        <rFont val="宋体"/>
        <charset val="134"/>
      </rPr>
      <t>丸</t>
    </r>
  </si>
  <si>
    <t>十五味黑药丸</t>
  </si>
  <si>
    <r>
      <rPr>
        <sz val="10"/>
        <rFont val="Arial"/>
        <charset val="0"/>
      </rPr>
      <t>0.8gx8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</si>
  <si>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二十五味鬼臼丸</t>
  </si>
  <si>
    <t>秘诀清凉散</t>
  </si>
  <si>
    <r>
      <rPr>
        <sz val="10"/>
        <rFont val="Arial"/>
        <charset val="0"/>
      </rPr>
      <t>2gx10</t>
    </r>
    <r>
      <rPr>
        <sz val="10"/>
        <rFont val="宋体"/>
        <charset val="134"/>
      </rPr>
      <t>袋</t>
    </r>
  </si>
  <si>
    <t>三味甘露散</t>
  </si>
  <si>
    <r>
      <rPr>
        <sz val="10"/>
        <rFont val="Arial"/>
        <charset val="0"/>
      </rPr>
      <t>4gx10</t>
    </r>
    <r>
      <rPr>
        <sz val="10"/>
        <rFont val="宋体"/>
        <charset val="134"/>
      </rPr>
      <t>袋</t>
    </r>
  </si>
  <si>
    <t>二十五味珊瑚丸</t>
  </si>
  <si>
    <t>五味金色丸</t>
  </si>
  <si>
    <r>
      <rPr>
        <sz val="10"/>
        <rFont val="Arial"/>
        <charset val="0"/>
      </rPr>
      <t>0.25gx48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</si>
  <si>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二十五味松石丸</t>
  </si>
  <si>
    <t>十八味降香丸</t>
  </si>
  <si>
    <r>
      <rPr>
        <sz val="10"/>
        <rFont val="Arial"/>
        <charset val="0"/>
      </rPr>
      <t>18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每</t>
    </r>
    <r>
      <rPr>
        <sz val="10"/>
        <rFont val="Arial"/>
        <charset val="0"/>
      </rPr>
      <t>10</t>
    </r>
    <r>
      <rPr>
        <sz val="10"/>
        <rFont val="宋体"/>
        <charset val="134"/>
      </rPr>
      <t>丸重</t>
    </r>
    <r>
      <rPr>
        <sz val="10"/>
        <rFont val="Arial"/>
        <charset val="0"/>
      </rPr>
      <t>6g)(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</si>
  <si>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t>七味红花殊胜丸</t>
  </si>
  <si>
    <r>
      <rPr>
        <sz val="10"/>
        <rFont val="Arial"/>
        <charset val="0"/>
      </rPr>
      <t>0.3gx36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)(12</t>
    </r>
    <r>
      <rPr>
        <sz val="10"/>
        <rFont val="宋体"/>
        <charset val="134"/>
      </rPr>
      <t>丸</t>
    </r>
    <r>
      <rPr>
        <sz val="10"/>
        <rFont val="Arial"/>
        <charset val="0"/>
      </rPr>
      <t>x3</t>
    </r>
    <r>
      <rPr>
        <sz val="10"/>
        <rFont val="宋体"/>
        <charset val="134"/>
      </rPr>
      <t>板</t>
    </r>
    <r>
      <rPr>
        <sz val="10"/>
        <rFont val="Arial"/>
        <charset val="0"/>
      </rPr>
      <t>)</t>
    </r>
  </si>
  <si>
    <t>石榴健胃散</t>
  </si>
  <si>
    <r>
      <rPr>
        <sz val="10"/>
        <rFont val="Arial"/>
        <charset val="0"/>
      </rPr>
      <t>1.2gx10</t>
    </r>
    <r>
      <rPr>
        <sz val="10"/>
        <rFont val="宋体"/>
        <charset val="134"/>
      </rPr>
      <t>袋</t>
    </r>
  </si>
  <si>
    <t>十味乳香丸</t>
  </si>
  <si>
    <r>
      <rPr>
        <sz val="10"/>
        <rFont val="Arial"/>
        <charset val="0"/>
      </rPr>
      <t>0.3gx50</t>
    </r>
    <r>
      <rPr>
        <sz val="10"/>
        <rFont val="宋体"/>
        <charset val="134"/>
      </rPr>
      <t>丸</t>
    </r>
    <r>
      <rPr>
        <sz val="10"/>
        <rFont val="Arial"/>
        <charset val="0"/>
      </rPr>
      <t>(</t>
    </r>
    <r>
      <rPr>
        <sz val="10"/>
        <rFont val="宋体"/>
        <charset val="134"/>
      </rPr>
      <t>水丸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</si>
  <si>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0.25gx12</t>
    </r>
    <r>
      <rPr>
        <sz val="10"/>
        <rFont val="宋体"/>
        <charset val="134"/>
      </rPr>
      <t>丸</t>
    </r>
    <r>
      <rPr>
        <sz val="10"/>
        <rFont val="Arial"/>
        <charset val="0"/>
      </rPr>
      <t>x2</t>
    </r>
    <r>
      <rPr>
        <sz val="10"/>
        <rFont val="宋体"/>
        <charset val="134"/>
      </rPr>
      <t>板</t>
    </r>
  </si>
  <si>
    <t>大保健品系列</t>
  </si>
  <si>
    <t>奥泰（ALLTIME）牌天然芦荟津胶囊</t>
  </si>
  <si>
    <t>1450mgx60粒</t>
  </si>
  <si>
    <t>美国胜天国际集团股份有限公司</t>
  </si>
  <si>
    <t>奥泰（ALLTIME）牌褪黑素片</t>
  </si>
  <si>
    <t>500mgx60粒</t>
  </si>
  <si>
    <t>奥泰（ALLTIME）牌亚麻酸胶囊</t>
  </si>
  <si>
    <t>500mgx90粒</t>
  </si>
  <si>
    <t>奥泰（ALLTIME）牌银杏叶胶囊</t>
  </si>
  <si>
    <t>格林泰乐阿拉斯加深海鲑鱼油胶囊</t>
  </si>
  <si>
    <t>1000mgx60粒</t>
  </si>
  <si>
    <t>1000mgx120粒</t>
  </si>
  <si>
    <t>克尔牌蛋白粉</t>
  </si>
  <si>
    <t>455g/瓶</t>
  </si>
  <si>
    <t>罐</t>
  </si>
  <si>
    <t>克尔牌钙维生素D软胶囊</t>
  </si>
  <si>
    <t>1.25gx90粒</t>
  </si>
  <si>
    <t>克尔牌牛初乳咀嚼片</t>
  </si>
  <si>
    <t>750mgx60片</t>
  </si>
  <si>
    <t>克尔牌天然维生素E胶囊</t>
  </si>
  <si>
    <t>0.25gx60粒</t>
  </si>
  <si>
    <t>绿环牌大豆磷脂胶囊</t>
  </si>
  <si>
    <t>700mgx200粒</t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</si>
  <si>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软胶囊（养生堂）</t>
    </r>
  </si>
  <si>
    <r>
      <rPr>
        <sz val="10"/>
        <rFont val="Arial"/>
        <charset val="0"/>
      </rPr>
      <t>50g</t>
    </r>
    <r>
      <rPr>
        <sz val="10"/>
        <rFont val="宋体"/>
        <charset val="134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</si>
  <si>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养生堂药业</t>
    </r>
    <r>
      <rPr>
        <sz val="10"/>
        <rFont val="Arial"/>
        <charset val="0"/>
      </rPr>
      <t>(</t>
    </r>
    <r>
      <rPr>
        <sz val="10"/>
        <rFont val="宋体"/>
        <charset val="134"/>
      </rPr>
      <t>海南养生堂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</si>
  <si>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</si>
  <si>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110.5</t>
    </r>
    <r>
      <rPr>
        <sz val="10"/>
        <rFont val="宋体"/>
        <charset val="134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134"/>
      </rPr>
      <t>片）</t>
    </r>
  </si>
  <si>
    <t>海南养生堂</t>
  </si>
  <si>
    <t>钙铁锌咀嚼片</t>
  </si>
  <si>
    <r>
      <rPr>
        <sz val="10"/>
        <rFont val="Arial"/>
        <charset val="0"/>
      </rPr>
      <t>78g(1.3gx60</t>
    </r>
    <r>
      <rPr>
        <sz val="10"/>
        <rFont val="宋体"/>
        <charset val="134"/>
      </rPr>
      <t>片）（儿童型</t>
    </r>
    <r>
      <rPr>
        <sz val="10"/>
        <rFont val="Arial"/>
        <charset val="0"/>
      </rPr>
      <t>-</t>
    </r>
    <r>
      <rPr>
        <sz val="10"/>
        <rFont val="宋体"/>
        <charset val="134"/>
      </rPr>
      <t>橘子味）</t>
    </r>
  </si>
  <si>
    <t>广州市佰健</t>
  </si>
  <si>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</si>
  <si>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22.5g(500mgx45</t>
    </r>
    <r>
      <rPr>
        <sz val="10"/>
        <rFont val="宋体"/>
        <charset val="134"/>
      </rPr>
      <t>片）</t>
    </r>
  </si>
  <si>
    <t>褪黑素片</t>
  </si>
  <si>
    <r>
      <rPr>
        <sz val="10"/>
        <rFont val="Arial"/>
        <charset val="0"/>
      </rPr>
      <t>22.4g(500mgx45</t>
    </r>
    <r>
      <rPr>
        <sz val="10"/>
        <rFont val="宋体"/>
        <charset val="134"/>
      </rPr>
      <t>片）</t>
    </r>
  </si>
  <si>
    <t>爱司盟深海鱼油软胶囊</t>
  </si>
  <si>
    <r>
      <rPr>
        <sz val="10"/>
        <rFont val="Arial"/>
        <charset val="0"/>
      </rPr>
      <t>1300mg*200</t>
    </r>
    <r>
      <rPr>
        <sz val="10"/>
        <rFont val="宋体"/>
        <charset val="134"/>
      </rPr>
      <t>粒</t>
    </r>
  </si>
  <si>
    <t>美国</t>
  </si>
  <si>
    <t>爱司盟大豆磷脂软胶囊</t>
  </si>
  <si>
    <r>
      <rPr>
        <sz val="10"/>
        <rFont val="Arial"/>
        <charset val="0"/>
      </rPr>
      <t>1600mg*200</t>
    </r>
    <r>
      <rPr>
        <sz val="10"/>
        <rFont val="宋体"/>
        <charset val="134"/>
      </rPr>
      <t>粒</t>
    </r>
  </si>
  <si>
    <t>爱司盟牡蛎浓缩软胶囊</t>
  </si>
  <si>
    <r>
      <rPr>
        <sz val="10"/>
        <rFont val="Arial"/>
        <charset val="0"/>
      </rPr>
      <t>1490mg*330</t>
    </r>
    <r>
      <rPr>
        <sz val="10"/>
        <rFont val="宋体"/>
        <charset val="134"/>
      </rPr>
      <t>粒</t>
    </r>
  </si>
  <si>
    <t>爱司盟纳豆复合片</t>
  </si>
  <si>
    <r>
      <rPr>
        <sz val="10"/>
        <rFont val="Arial"/>
        <charset val="0"/>
      </rPr>
      <t>925mg*60</t>
    </r>
    <r>
      <rPr>
        <sz val="10"/>
        <rFont val="宋体"/>
        <charset val="134"/>
      </rPr>
      <t>片</t>
    </r>
  </si>
  <si>
    <t>爱司盟朝鲜蓟复合片</t>
  </si>
  <si>
    <r>
      <rPr>
        <sz val="10"/>
        <rFont val="Arial"/>
        <charset val="0"/>
      </rPr>
      <t>1300mg*60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</si>
  <si>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卵磷脂胶囊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</si>
  <si>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330g(1650mgx200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</si>
  <si>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KangLong(</t>
    </r>
    <r>
      <rPr>
        <sz val="10"/>
        <rFont val="宋体"/>
        <charset val="134"/>
      </rPr>
      <t>美国康龙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</si>
  <si>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深海鱼油胶囊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</si>
  <si>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274g(1370mgx200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</si>
  <si>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康麦斯美康宁褪黑素片</t>
  </si>
  <si>
    <r>
      <rPr>
        <sz val="10"/>
        <rFont val="Arial"/>
        <charset val="0"/>
      </rPr>
      <t>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</si>
  <si>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KONG LONG GROUP</t>
    </r>
  </si>
  <si>
    <t>大豆蛋白粉（原蛋白质粉）</t>
  </si>
  <si>
    <t>455g</t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</si>
  <si>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NATURE'S BOUNTY INC</t>
    </r>
  </si>
  <si>
    <t>听</t>
  </si>
  <si>
    <r>
      <rPr>
        <sz val="10"/>
        <rFont val="宋体"/>
        <charset val="134"/>
      </rPr>
      <t>康麦斯牌碳酸钙维生素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</si>
  <si>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宋体"/>
        <charset val="134"/>
      </rPr>
      <t>康龙集团公司</t>
    </r>
    <r>
      <rPr>
        <sz val="10"/>
        <rFont val="Arial"/>
        <charset val="0"/>
      </rPr>
      <t>(Kang Long Group gorp)</t>
    </r>
  </si>
  <si>
    <r>
      <rPr>
        <sz val="10"/>
        <rFont val="Arial"/>
        <charset val="0"/>
      </rPr>
      <t>200g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2gx100</t>
    </r>
    <r>
      <rPr>
        <sz val="10"/>
        <rFont val="宋体"/>
        <charset val="134"/>
      </rPr>
      <t>粒）</t>
    </r>
  </si>
  <si>
    <t>牛初乳含片</t>
  </si>
  <si>
    <r>
      <rPr>
        <sz val="10"/>
        <rFont val="Arial"/>
        <charset val="0"/>
      </rPr>
      <t>1588.3mg×60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(90g)</t>
    </r>
  </si>
  <si>
    <t>美国康龙</t>
  </si>
  <si>
    <t>蜂胶胶囊</t>
  </si>
  <si>
    <r>
      <rPr>
        <sz val="10"/>
        <rFont val="Arial"/>
        <charset val="0"/>
      </rPr>
      <t>500mg×60</t>
    </r>
    <r>
      <rPr>
        <sz val="10"/>
        <rFont val="宋体"/>
        <charset val="134"/>
      </rPr>
      <t>片</t>
    </r>
    <r>
      <rPr>
        <sz val="10"/>
        <rFont val="Arial"/>
        <charset val="0"/>
      </rPr>
      <t>(30g)</t>
    </r>
  </si>
  <si>
    <t>康麦斯牌多种维生素及矿物质片</t>
  </si>
  <si>
    <r>
      <rPr>
        <sz val="10"/>
        <rFont val="Arial"/>
        <charset val="0"/>
      </rPr>
      <t>1360mgx60</t>
    </r>
    <r>
      <rPr>
        <sz val="10"/>
        <rFont val="宋体"/>
        <charset val="134"/>
      </rPr>
      <t>片</t>
    </r>
  </si>
  <si>
    <t>忆立清胶囊</t>
  </si>
  <si>
    <r>
      <rPr>
        <sz val="10"/>
        <rFont val="Arial"/>
        <charset val="0"/>
      </rPr>
      <t>698mg×60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</si>
  <si>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</si>
  <si>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</si>
  <si>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康麦斯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</si>
  <si>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100mgx60</t>
    </r>
    <r>
      <rPr>
        <sz val="10"/>
        <rFont val="宋体"/>
        <charset val="134"/>
      </rPr>
      <t>粒</t>
    </r>
  </si>
  <si>
    <t>康麦斯牌芦荟软胶囊</t>
  </si>
  <si>
    <t>1341mgx60s(80.46g)</t>
  </si>
  <si>
    <t>康麦斯牌深海鱼油胶囊</t>
  </si>
  <si>
    <r>
      <rPr>
        <sz val="10"/>
        <rFont val="Arial"/>
        <charset val="0"/>
      </rPr>
      <t>137g(1370mgx100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</si>
  <si>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美国康龙</t>
    </r>
    <r>
      <rPr>
        <sz val="10"/>
        <rFont val="Arial"/>
        <charset val="0"/>
      </rPr>
      <t>(</t>
    </r>
    <r>
      <rPr>
        <sz val="10"/>
        <rFont val="宋体"/>
        <charset val="134"/>
      </rPr>
      <t>上海康麦斯经销</t>
    </r>
    <r>
      <rPr>
        <sz val="10"/>
        <rFont val="Arial"/>
        <charset val="0"/>
      </rPr>
      <t>)</t>
    </r>
  </si>
  <si>
    <t>康麦斯蒜油胶囊</t>
  </si>
  <si>
    <r>
      <rPr>
        <sz val="10"/>
        <rFont val="Arial"/>
        <charset val="0"/>
      </rPr>
      <t>34.1g(341mgx100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</si>
  <si>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康麦斯维生素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</si>
  <si>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38.4g(640mgx60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</si>
  <si>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康麦斯牌卵磷脂胶囊</t>
  </si>
  <si>
    <r>
      <rPr>
        <sz val="10"/>
        <rFont val="Arial"/>
        <charset val="0"/>
      </rPr>
      <t>165g(1650mgx100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</si>
  <si>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A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</si>
  <si>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)(</t>
    </r>
    <r>
      <rPr>
        <sz val="10"/>
        <rFont val="宋体"/>
        <charset val="134"/>
      </rPr>
      <t>儿童型</t>
    </r>
    <r>
      <rPr>
        <sz val="10"/>
        <rFont val="Arial"/>
        <charset val="0"/>
      </rPr>
      <t>)</t>
    </r>
  </si>
  <si>
    <t>广东汤臣倍健</t>
  </si>
  <si>
    <r>
      <rPr>
        <sz val="10"/>
        <rFont val="宋体"/>
        <charset val="134"/>
      </rPr>
      <t>鱼油牛磺酸软胶囊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</si>
  <si>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45g(500mgx90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</si>
  <si>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汤臣倍健鱼油软胶囊</t>
  </si>
  <si>
    <r>
      <rPr>
        <sz val="10"/>
        <rFont val="Arial"/>
        <charset val="0"/>
      </rPr>
      <t>1000mgx100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</si>
  <si>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广州佰健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</si>
  <si>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</si>
  <si>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</si>
  <si>
    <t>汤臣倍健角鲨烯软胶囊</t>
  </si>
  <si>
    <r>
      <rPr>
        <sz val="10"/>
        <rFont val="Arial"/>
        <charset val="0"/>
      </rPr>
      <t>500mgx100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</si>
  <si>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</si>
  <si>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55g(550mgx100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</si>
  <si>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蜂胶软胶囊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</si>
  <si>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</si>
  <si>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婷好青春胶囊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</si>
  <si>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12g(0.2gx60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</si>
  <si>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</si>
  <si>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</si>
  <si>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100g(1000mgx100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</si>
  <si>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小麦胚芽油软胶囊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</si>
  <si>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50g(500mgx100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</si>
  <si>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汤臣倍健</t>
  </si>
  <si>
    <t>叶酸亚铁片</t>
  </si>
  <si>
    <r>
      <rPr>
        <sz val="10"/>
        <rFont val="Arial"/>
        <charset val="0"/>
      </rPr>
      <t>30.6g(510mgx60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</si>
  <si>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</si>
  <si>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50g(0.5gx100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</si>
  <si>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</si>
  <si>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</si>
  <si>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液体钙软胶囊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</si>
  <si>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牛初乳加钙咀嚼片</t>
  </si>
  <si>
    <r>
      <rPr>
        <sz val="10"/>
        <rFont val="Arial"/>
        <charset val="0"/>
      </rPr>
      <t>72g(1.2gx60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</si>
  <si>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</si>
  <si>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60g(600mgx100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</si>
  <si>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</si>
  <si>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24g(400mgx60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</si>
  <si>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</si>
  <si>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200g(1000mgx200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</si>
  <si>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铬酵母片（汤臣倍健）</t>
  </si>
  <si>
    <r>
      <rPr>
        <sz val="10"/>
        <rFont val="Arial"/>
        <charset val="0"/>
      </rPr>
      <t>45g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500mgx90</t>
    </r>
    <r>
      <rPr>
        <sz val="10"/>
        <rFont val="宋体"/>
        <charset val="134"/>
      </rPr>
      <t>片）</t>
    </r>
  </si>
  <si>
    <r>
      <rPr>
        <sz val="10"/>
        <rFont val="宋体"/>
        <charset val="134"/>
      </rPr>
      <t>胶原软骨素钙片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</si>
  <si>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108g(1200mgx90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</si>
  <si>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蛋白质粉</t>
  </si>
  <si>
    <r>
      <rPr>
        <sz val="10"/>
        <rFont val="Arial"/>
        <charset val="0"/>
      </rPr>
      <t>600g</t>
    </r>
    <r>
      <rPr>
        <sz val="10"/>
        <rFont val="宋体"/>
        <charset val="134"/>
      </rPr>
      <t>（水果味）</t>
    </r>
  </si>
  <si>
    <t>液体钙软胶囊（优惠装）</t>
  </si>
  <si>
    <r>
      <rPr>
        <sz val="10"/>
        <rFont val="Arial"/>
        <charset val="0"/>
      </rPr>
      <t>300g</t>
    </r>
    <r>
      <rPr>
        <sz val="10"/>
        <rFont val="宋体"/>
        <charset val="134"/>
      </rPr>
      <t>（</t>
    </r>
    <r>
      <rPr>
        <sz val="10"/>
        <rFont val="Arial"/>
        <charset val="0"/>
      </rPr>
      <t>200g/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+100g/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瓶）</t>
    </r>
  </si>
  <si>
    <t>多种维生素矿物质片（孕妇型）</t>
  </si>
  <si>
    <r>
      <rPr>
        <sz val="10"/>
        <rFont val="Arial"/>
        <charset val="0"/>
      </rPr>
      <t>111.6g(1.24g/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</si>
  <si>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汤臣倍健葡萄籽维生素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</si>
  <si>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24.6g</t>
    </r>
    <r>
      <rPr>
        <sz val="10"/>
        <rFont val="宋体"/>
        <charset val="134"/>
      </rPr>
      <t>（</t>
    </r>
    <r>
      <rPr>
        <sz val="10"/>
        <rFont val="Arial"/>
        <charset val="0"/>
      </rPr>
      <t>410mgx60</t>
    </r>
    <r>
      <rPr>
        <sz val="10"/>
        <rFont val="宋体"/>
        <charset val="134"/>
      </rPr>
      <t>片）</t>
    </r>
  </si>
  <si>
    <t>雄纠纠牌益康胶囊</t>
  </si>
  <si>
    <r>
      <rPr>
        <sz val="10"/>
        <rFont val="Arial"/>
        <charset val="0"/>
      </rPr>
      <t>0.35g/</t>
    </r>
    <r>
      <rPr>
        <sz val="10"/>
        <rFont val="宋体"/>
        <charset val="134"/>
      </rPr>
      <t>粒</t>
    </r>
    <r>
      <rPr>
        <sz val="10"/>
        <rFont val="Arial"/>
        <charset val="0"/>
      </rPr>
      <t>x90</t>
    </r>
    <r>
      <rPr>
        <sz val="10"/>
        <rFont val="宋体"/>
        <charset val="134"/>
      </rPr>
      <t>粒</t>
    </r>
  </si>
  <si>
    <t>果蔬纤维咀嚼片（汤臣倍健）</t>
  </si>
  <si>
    <r>
      <rPr>
        <sz val="10"/>
        <rFont val="Arial"/>
        <charset val="0"/>
      </rPr>
      <t>81g</t>
    </r>
    <r>
      <rPr>
        <sz val="10"/>
        <rFont val="宋体"/>
        <charset val="134"/>
      </rPr>
      <t>（</t>
    </r>
    <r>
      <rPr>
        <sz val="10"/>
        <rFont val="Arial"/>
        <charset val="0"/>
      </rPr>
      <t>900mgx90</t>
    </r>
    <r>
      <rPr>
        <sz val="10"/>
        <rFont val="宋体"/>
        <charset val="134"/>
      </rPr>
      <t>片）</t>
    </r>
  </si>
  <si>
    <t>乳清蛋白固体饮料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</si>
  <si>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（香草味）</t>
    </r>
  </si>
  <si>
    <r>
      <rPr>
        <sz val="10"/>
        <rFont val="宋体"/>
        <charset val="134"/>
      </rPr>
      <t>锌咀嚼片</t>
    </r>
    <r>
      <rPr>
        <sz val="10"/>
        <rFont val="Arial"/>
        <charset val="0"/>
      </rPr>
      <t>(汤臣倍健)</t>
    </r>
  </si>
  <si>
    <r>
      <rPr>
        <sz val="10"/>
        <rFont val="Arial"/>
        <charset val="0"/>
      </rPr>
      <t>24g(0.4gx60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</si>
  <si>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汤臣倍健维生素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</si>
  <si>
    <t>汤臣倍健左旋肉碱茶多酚荷叶片</t>
  </si>
  <si>
    <r>
      <rPr>
        <sz val="10"/>
        <rFont val="Arial"/>
        <charset val="0"/>
      </rPr>
      <t>73.2g(1220mgx60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</si>
  <si>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汤臣倍健藻油软胶囊</t>
  </si>
  <si>
    <r>
      <rPr>
        <sz val="10"/>
        <rFont val="宋体"/>
        <charset val="134"/>
      </rPr>
      <t>汤臣倍健多种维生素矿物质片（男士型）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</si>
  <si>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</t>
    </r>
    <r>
      <rPr>
        <sz val="10"/>
        <rFont val="宋体"/>
        <charset val="134"/>
      </rPr>
      <t>（</t>
    </r>
    <r>
      <rPr>
        <sz val="10"/>
        <rFont val="Arial"/>
        <charset val="0"/>
      </rPr>
      <t xml:space="preserve">1.5g/片*60片）  </t>
    </r>
  </si>
  <si>
    <r>
      <rPr>
        <sz val="10"/>
        <rFont val="宋体"/>
        <charset val="134"/>
      </rPr>
      <t>汤臣倍健多种维生素矿物质片（老年人型）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</si>
  <si>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90g(1.5g/</t>
    </r>
    <r>
      <rPr>
        <sz val="10"/>
        <rFont val="宋体"/>
        <charset val="134"/>
      </rPr>
      <t xml:space="preserve">片*60片）  </t>
    </r>
  </si>
  <si>
    <r>
      <rPr>
        <sz val="10"/>
        <rFont val="宋体"/>
        <charset val="134"/>
      </rPr>
      <t>汤臣倍健多种维生素矿物质片（孕妇早期型）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</si>
  <si>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 xml:space="preserve"> 117g(1.3g/</t>
    </r>
    <r>
      <rPr>
        <sz val="10"/>
        <rFont val="宋体"/>
        <charset val="134"/>
      </rPr>
      <t>片</t>
    </r>
    <r>
      <rPr>
        <sz val="10"/>
        <rFont val="Arial"/>
        <charset val="0"/>
      </rPr>
      <t>*90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</si>
  <si>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r>
      <rPr>
        <sz val="10"/>
        <rFont val="宋体"/>
        <charset val="134"/>
      </rPr>
      <t>汤臣倍健番茄红素维生素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</si>
  <si>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多种维生素矿物质片（女士型）</t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</si>
  <si>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</t>
    </r>
  </si>
  <si>
    <t>多种维生素咀嚼片（青少年型）</t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</si>
  <si>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</si>
  <si>
    <t>汤臣倍健螺旋藻咀嚼片</t>
  </si>
  <si>
    <r>
      <rPr>
        <sz val="10"/>
        <rFont val="Arial"/>
        <charset val="0"/>
      </rPr>
      <t>72g(600mg/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*120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</si>
  <si>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180g(600mg/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*300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</si>
  <si>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蛋白粉</t>
    </r>
    <r>
      <rPr>
        <sz val="10"/>
        <rFont val="Arial"/>
        <charset val="0"/>
      </rPr>
      <t>(汤臣倍健)</t>
    </r>
  </si>
  <si>
    <t xml:space="preserve">450g </t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</si>
  <si>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</si>
  <si>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115.2g(1.28gx90</t>
    </r>
    <r>
      <rPr>
        <sz val="10"/>
        <rFont val="宋体"/>
        <charset val="134"/>
      </rPr>
      <t>片)</t>
    </r>
  </si>
  <si>
    <r>
      <rPr>
        <sz val="10"/>
        <rFont val="宋体"/>
        <charset val="134"/>
      </rPr>
      <t>牛初乳粉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</si>
  <si>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30g(500mgx60</t>
    </r>
    <r>
      <rPr>
        <sz val="10"/>
        <rFont val="宋体"/>
        <charset val="134"/>
      </rPr>
      <t>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</si>
  <si>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汤臣倍健蛋白粉</t>
    </r>
    <r>
      <rPr>
        <sz val="10"/>
        <rFont val="Arial"/>
        <charset val="0"/>
      </rPr>
      <t>+</t>
    </r>
    <r>
      <rPr>
        <sz val="10"/>
        <rFont val="宋体"/>
        <charset val="134"/>
      </rPr>
      <t xml:space="preserve">汤臣倍健牌维生素B族片（优惠装） </t>
    </r>
  </si>
  <si>
    <r>
      <rPr>
        <sz val="10"/>
        <rFont val="Arial"/>
        <charset val="0"/>
      </rPr>
      <t>505g(450/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 xml:space="preserve">+55g/瓶x1瓶) </t>
    </r>
  </si>
  <si>
    <t>氨糖软骨素钙片</t>
  </si>
  <si>
    <r>
      <rPr>
        <sz val="10"/>
        <rFont val="Arial"/>
        <charset val="0"/>
      </rPr>
      <t>102g(1.02gx100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</si>
  <si>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180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</si>
  <si>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</si>
  <si>
    <r>
      <rPr>
        <sz val="10"/>
        <rFont val="Arial"/>
        <charset val="0"/>
      </rPr>
      <t>76.5g(22.5gx1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+54gx1</t>
    </r>
    <r>
      <rPr>
        <sz val="10"/>
        <rFont val="宋体"/>
        <charset val="134"/>
      </rPr>
      <t>瓶）（橘子味）</t>
    </r>
  </si>
  <si>
    <t>金枪鱼油软胶囊</t>
  </si>
  <si>
    <r>
      <rPr>
        <sz val="10"/>
        <rFont val="Arial"/>
        <charset val="0"/>
      </rPr>
      <t>30g</t>
    </r>
    <r>
      <rPr>
        <sz val="10"/>
        <rFont val="宋体"/>
        <charset val="134"/>
      </rPr>
      <t>（</t>
    </r>
    <r>
      <rPr>
        <sz val="10"/>
        <rFont val="Arial"/>
        <charset val="0"/>
      </rPr>
      <t>500mgx60</t>
    </r>
    <r>
      <rPr>
        <sz val="10"/>
        <rFont val="宋体"/>
        <charset val="134"/>
      </rPr>
      <t>粒）</t>
    </r>
  </si>
  <si>
    <r>
      <rPr>
        <sz val="10"/>
        <rFont val="宋体"/>
        <charset val="134"/>
      </rPr>
      <t>钙加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</si>
  <si>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180g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</si>
  <si>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t>多种维生素矿物质片</t>
  </si>
  <si>
    <r>
      <rPr>
        <sz val="10"/>
        <rFont val="Arial"/>
        <charset val="0"/>
      </rPr>
      <t>54g</t>
    </r>
    <r>
      <rPr>
        <sz val="10"/>
        <rFont val="宋体"/>
        <charset val="134"/>
      </rPr>
      <t>（</t>
    </r>
    <r>
      <rPr>
        <sz val="10"/>
        <rFont val="Arial"/>
        <charset val="0"/>
      </rPr>
      <t>1200mgx45</t>
    </r>
    <r>
      <rPr>
        <sz val="10"/>
        <rFont val="宋体"/>
        <charset val="134"/>
      </rPr>
      <t>片）（成人）</t>
    </r>
  </si>
  <si>
    <r>
      <rPr>
        <sz val="10"/>
        <rFont val="宋体"/>
        <charset val="134"/>
      </rPr>
      <t>多种维生素矿物质片（成人）</t>
    </r>
    <r>
      <rPr>
        <sz val="10"/>
        <rFont val="Arial"/>
        <charset val="0"/>
      </rPr>
      <t>+B</t>
    </r>
    <r>
      <rPr>
        <sz val="10"/>
        <rFont val="宋体"/>
        <charset val="134"/>
      </rPr>
      <t>族维生素片</t>
    </r>
  </si>
  <si>
    <r>
      <rPr>
        <sz val="10"/>
        <rFont val="Arial"/>
        <charset val="0"/>
      </rPr>
      <t>76.5g</t>
    </r>
    <r>
      <rPr>
        <sz val="10"/>
        <rFont val="宋体"/>
        <charset val="134"/>
      </rPr>
      <t>（</t>
    </r>
    <r>
      <rPr>
        <sz val="10"/>
        <rFont val="Arial"/>
        <charset val="0"/>
      </rPr>
      <t>54gx1</t>
    </r>
    <r>
      <rPr>
        <sz val="10"/>
        <rFont val="宋体"/>
        <charset val="134"/>
      </rPr>
      <t>瓶</t>
    </r>
    <r>
      <rPr>
        <sz val="10"/>
        <rFont val="Arial"/>
        <charset val="0"/>
      </rPr>
      <t>+22.5gx1</t>
    </r>
    <r>
      <rPr>
        <sz val="10"/>
        <rFont val="宋体"/>
        <charset val="134"/>
      </rPr>
      <t>瓶）</t>
    </r>
  </si>
  <si>
    <t>液体钙软胶囊</t>
  </si>
  <si>
    <r>
      <rPr>
        <sz val="10"/>
        <rFont val="Arial"/>
        <charset val="0"/>
      </rPr>
      <t>1000mgx200</t>
    </r>
    <r>
      <rPr>
        <sz val="10"/>
        <rFont val="宋体"/>
        <charset val="134"/>
      </rPr>
      <t>粒</t>
    </r>
    <r>
      <rPr>
        <sz val="10"/>
        <rFont val="Arial"/>
        <charset val="0"/>
      </rPr>
      <t>x2</t>
    </r>
    <r>
      <rPr>
        <sz val="10"/>
        <rFont val="宋体"/>
        <charset val="134"/>
      </rPr>
      <t>瓶</t>
    </r>
  </si>
  <si>
    <r>
      <rPr>
        <sz val="10"/>
        <rFont val="Arial"/>
        <charset val="0"/>
      </rPr>
      <t>79.2g(1.32gx60</t>
    </r>
    <r>
      <rPr>
        <sz val="10"/>
        <rFont val="宋体"/>
        <charset val="134"/>
      </rPr>
      <t>片）（孕早期）</t>
    </r>
  </si>
  <si>
    <r>
      <rPr>
        <sz val="10"/>
        <rFont val="Arial"/>
        <charset val="0"/>
      </rPr>
      <t>90g(1000mgx90</t>
    </r>
    <r>
      <rPr>
        <sz val="10"/>
        <rFont val="宋体"/>
        <charset val="134"/>
      </rPr>
      <t>粒）</t>
    </r>
  </si>
  <si>
    <r>
      <rPr>
        <sz val="10"/>
        <rFont val="Arial"/>
        <charset val="0"/>
      </rPr>
      <t>400mgx60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</si>
  <si>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汤臣倍健股份</t>
  </si>
  <si>
    <t>汤臣倍健多种维生素咀嚼片（儿童型）</t>
  </si>
  <si>
    <r>
      <rPr>
        <sz val="10"/>
        <rFont val="Arial"/>
        <charset val="0"/>
      </rPr>
      <t xml:space="preserve"> 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片）</t>
    </r>
    <r>
      <rPr>
        <sz val="10"/>
        <rFont val="Arial"/>
        <charset val="0"/>
      </rPr>
      <t xml:space="preserve">  </t>
    </r>
  </si>
  <si>
    <t>汤臣倍健股份有限公司</t>
  </si>
  <si>
    <r>
      <rPr>
        <sz val="10"/>
        <rFont val="宋体"/>
        <charset val="134"/>
      </rPr>
      <t>汤臣倍健胶原蛋白维生素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粉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</si>
  <si>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60g(3g/</t>
    </r>
    <r>
      <rPr>
        <sz val="10"/>
        <rFont val="宋体"/>
        <charset val="134"/>
      </rPr>
      <t>袋</t>
    </r>
    <r>
      <rPr>
        <sz val="10"/>
        <rFont val="Arial"/>
        <charset val="0"/>
      </rPr>
      <t>*20</t>
    </r>
    <r>
      <rPr>
        <sz val="10"/>
        <rFont val="宋体"/>
        <charset val="134"/>
      </rPr>
      <t>袋）</t>
    </r>
  </si>
  <si>
    <t>蛋白粉</t>
  </si>
  <si>
    <r>
      <rPr>
        <sz val="10"/>
        <rFont val="Arial"/>
        <charset val="0"/>
      </rPr>
      <t>400g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10gx40</t>
    </r>
    <r>
      <rPr>
        <sz val="10"/>
        <rFont val="宋体"/>
        <charset val="134"/>
      </rPr>
      <t>袋）</t>
    </r>
  </si>
  <si>
    <t>威海百合</t>
  </si>
  <si>
    <r>
      <rPr>
        <sz val="10"/>
        <rFont val="宋体"/>
        <charset val="134"/>
      </rPr>
      <t>越橘叶黄素天然</t>
    </r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</si>
  <si>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r>
      <rPr>
        <sz val="10"/>
        <rFont val="Arial"/>
        <charset val="0"/>
      </rPr>
      <t>0.5g×60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
</t>
    </r>
  </si>
  <si>
    <t>威海百合生物</t>
  </si>
  <si>
    <t>百合康硒螺旋藻软胶囊</t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</si>
  <si>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</si>
  <si>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氨基葡萄糖硫酸软骨素钙软胶囊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</si>
  <si>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</si>
  <si>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威海百合生物技术</t>
  </si>
  <si>
    <r>
      <rPr>
        <sz val="10"/>
        <rFont val="宋体"/>
        <charset val="134"/>
      </rPr>
      <t>百合康牌维生素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含片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</si>
  <si>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1.2gx60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</si>
  <si>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蜂胶软胶囊</t>
  </si>
  <si>
    <r>
      <rPr>
        <sz val="10"/>
        <rFont val="宋体"/>
        <charset val="134"/>
      </rPr>
      <t>番茄红素软胶囊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</si>
  <si>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</si>
  <si>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百合康牌褪黑素维生素</t>
    </r>
    <r>
      <rPr>
        <sz val="10"/>
        <rFont val="Arial"/>
        <charset val="0"/>
      </rPr>
      <t>B6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</si>
  <si>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0.15gx60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</si>
  <si>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钙镁片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</si>
  <si>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0.8gx60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</si>
  <si>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</si>
  <si>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</si>
  <si>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t>百合康大豆卵磷脂软胶囊</t>
  </si>
  <si>
    <r>
      <rPr>
        <sz val="10"/>
        <rFont val="Arial"/>
        <charset val="0"/>
      </rPr>
      <t>1.2gx100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</si>
  <si>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百合康牌鱼油软胶囊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</si>
  <si>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1.0gx100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</si>
  <si>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复合氨基酸维生素</t>
    </r>
    <r>
      <rPr>
        <sz val="10"/>
        <rFont val="Arial"/>
        <charset val="0"/>
      </rPr>
      <t>B1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B2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</si>
  <si>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百合康牌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</si>
  <si>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</si>
  <si>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百合康牌钙维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</si>
  <si>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1.1gx60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</si>
  <si>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福仔牌葡萄糖酸亚铁叶酸软胶囊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</si>
  <si>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0.6gx60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</si>
  <si>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多种维生素矿物质片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</si>
  <si>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1.0gx60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 </t>
    </r>
  </si>
  <si>
    <r>
      <rPr>
        <sz val="10"/>
        <rFont val="宋体"/>
        <charset val="134"/>
      </rPr>
      <t>羊胎盘当归丹参珍珠粉维生素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</si>
  <si>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共轭亚油酸绿茶肉碱软胶囊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</si>
  <si>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750mgx60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</si>
  <si>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r>
      <rPr>
        <sz val="10"/>
        <rFont val="Arial"/>
        <charset val="0"/>
      </rPr>
      <t>DHA</t>
    </r>
    <r>
      <rPr>
        <sz val="10"/>
        <rFont val="宋体"/>
        <charset val="134"/>
      </rPr>
      <t>藻油亚麻籽油软胶囊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</si>
  <si>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牛初乳奶片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</si>
  <si>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辅酶</t>
    </r>
    <r>
      <rPr>
        <sz val="10"/>
        <rFont val="Arial"/>
        <charset val="0"/>
      </rPr>
      <t>Q10</t>
    </r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  <r>
      <rPr>
        <sz val="10"/>
        <rFont val="Arial"/>
        <charset val="0"/>
      </rPr>
      <t xml:space="preserve">
</t>
    </r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</si>
  <si>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粒</t>
    </r>
    <r>
      <rPr>
        <sz val="10"/>
        <rFont val="Arial"/>
        <charset val="0"/>
      </rPr>
      <t xml:space="preserve"> </t>
    </r>
  </si>
  <si>
    <t>百合康牌芦荟软胶囊</t>
  </si>
  <si>
    <t>百合康牌苦瓜洋参软胶囊</t>
  </si>
  <si>
    <r>
      <rPr>
        <sz val="10"/>
        <rFont val="宋体"/>
        <charset val="134"/>
      </rPr>
      <t>百合康牌天然维生素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</si>
  <si>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r>
      <rPr>
        <sz val="10"/>
        <rFont val="Arial"/>
        <charset val="0"/>
      </rPr>
      <t>30g(0.5gx60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</si>
  <si>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叶酸铁片（金奥力牌）</t>
  </si>
  <si>
    <r>
      <rPr>
        <sz val="10"/>
        <rFont val="Arial"/>
        <charset val="0"/>
      </rPr>
      <t>500mg/</t>
    </r>
    <r>
      <rPr>
        <sz val="10"/>
        <rFont val="宋体"/>
        <charset val="134"/>
      </rPr>
      <t>片</t>
    </r>
    <r>
      <rPr>
        <sz val="10"/>
        <rFont val="Arial"/>
        <charset val="0"/>
      </rPr>
      <t>*60</t>
    </r>
    <r>
      <rPr>
        <sz val="10"/>
        <rFont val="宋体"/>
        <charset val="134"/>
      </rPr>
      <t>片</t>
    </r>
  </si>
  <si>
    <t>威海南波湾</t>
  </si>
  <si>
    <t>氨基葡萄糖碳酸钙胶囊</t>
  </si>
  <si>
    <r>
      <rPr>
        <sz val="10"/>
        <rFont val="Arial"/>
        <charset val="0"/>
      </rPr>
      <t>0.4gx100</t>
    </r>
    <r>
      <rPr>
        <sz val="10"/>
        <rFont val="宋体"/>
        <charset val="134"/>
      </rPr>
      <t>粒</t>
    </r>
  </si>
  <si>
    <t>缓解视疲劳胶囊（金奥力牌）</t>
  </si>
  <si>
    <r>
      <rPr>
        <sz val="10"/>
        <rFont val="Arial"/>
        <charset val="0"/>
      </rPr>
      <t>0.35gx60</t>
    </r>
    <r>
      <rPr>
        <sz val="10"/>
        <rFont val="宋体"/>
        <charset val="134"/>
      </rPr>
      <t>粒</t>
    </r>
  </si>
  <si>
    <t>纳豆红曲胶囊（金奥力牌）</t>
  </si>
  <si>
    <r>
      <rPr>
        <sz val="10"/>
        <rFont val="Arial"/>
        <charset val="0"/>
      </rPr>
      <t>0.4g/</t>
    </r>
    <r>
      <rPr>
        <sz val="10"/>
        <rFont val="宋体"/>
        <charset val="134"/>
      </rPr>
      <t>粒</t>
    </r>
    <r>
      <rPr>
        <sz val="10"/>
        <rFont val="Arial"/>
        <charset val="0"/>
      </rPr>
      <t>*100</t>
    </r>
    <r>
      <rPr>
        <sz val="10"/>
        <rFont val="宋体"/>
        <charset val="134"/>
      </rPr>
      <t>粒</t>
    </r>
  </si>
  <si>
    <t>甲壳素胶囊</t>
  </si>
  <si>
    <r>
      <rPr>
        <sz val="10"/>
        <rFont val="Arial"/>
        <charset val="0"/>
      </rPr>
      <t>340mgx100</t>
    </r>
    <r>
      <rPr>
        <sz val="10"/>
        <rFont val="宋体"/>
        <charset val="134"/>
      </rPr>
      <t>粒</t>
    </r>
  </si>
  <si>
    <t>威海紫光（委托威海南波湾）</t>
  </si>
  <si>
    <r>
      <rPr>
        <sz val="10"/>
        <rFont val="Arial"/>
        <charset val="0"/>
      </rPr>
      <t>500mgx60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</si>
  <si>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</si>
  <si>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600mgx90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</si>
  <si>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1gx60</t>
    </r>
    <r>
      <rPr>
        <sz val="10"/>
        <rFont val="宋体"/>
        <charset val="134"/>
      </rPr>
      <t>片</t>
    </r>
  </si>
  <si>
    <t>钙镁片</t>
  </si>
  <si>
    <t>400g</t>
  </si>
  <si>
    <t>威海紫光（委托威海紫光金奥力）</t>
  </si>
  <si>
    <t>维康钙软胶囊</t>
  </si>
  <si>
    <t>1100mgx100s</t>
  </si>
  <si>
    <t>威海紫光（委托威海紫光生物科技开发）</t>
  </si>
  <si>
    <r>
      <rPr>
        <sz val="10"/>
        <rFont val="宋体"/>
        <charset val="134"/>
      </rPr>
      <t>大豆异黄酮维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</t>
    </r>
  </si>
  <si>
    <t>芦荟软胶囊</t>
  </si>
  <si>
    <r>
      <rPr>
        <sz val="10"/>
        <rFont val="Arial"/>
        <charset val="0"/>
      </rPr>
      <t>β-</t>
    </r>
    <r>
      <rPr>
        <sz val="10"/>
        <rFont val="宋体"/>
        <charset val="134"/>
      </rPr>
      <t>胡萝卜素软胶囊</t>
    </r>
  </si>
  <si>
    <t>多种维生素加矿物质片（金奥力牌）</t>
  </si>
  <si>
    <t>威海紫光科技（委托威海南波生产）湾</t>
  </si>
  <si>
    <t>破壁灵芝孢子粉胶囊（金奥力牌）</t>
  </si>
  <si>
    <r>
      <rPr>
        <sz val="10"/>
        <rFont val="Arial"/>
        <charset val="0"/>
      </rPr>
      <t>0.3gx60</t>
    </r>
    <r>
      <rPr>
        <sz val="10"/>
        <rFont val="宋体"/>
        <charset val="134"/>
      </rPr>
      <t>粒</t>
    </r>
  </si>
  <si>
    <t>威海紫光科技（委托威海南波湾生产）</t>
  </si>
  <si>
    <t>蜂胶胶囊（金奥力牌）</t>
  </si>
  <si>
    <t>威海紫光科技（委托威海生物科技生产）</t>
  </si>
  <si>
    <t>鱼油软胶囊</t>
  </si>
  <si>
    <t>威海紫光生物科技开发</t>
  </si>
  <si>
    <t>大豆卵磷脂胶囊</t>
  </si>
  <si>
    <r>
      <rPr>
        <sz val="10"/>
        <rFont val="Arial"/>
        <charset val="0"/>
      </rPr>
      <t>760mgx60</t>
    </r>
    <r>
      <rPr>
        <sz val="10"/>
        <rFont val="宋体"/>
        <charset val="134"/>
      </rPr>
      <t>粒</t>
    </r>
  </si>
  <si>
    <r>
      <rPr>
        <sz val="10"/>
        <rFont val="宋体"/>
        <charset val="134"/>
      </rPr>
      <t>千林</t>
    </r>
    <r>
      <rPr>
        <sz val="10"/>
        <rFont val="Arial"/>
        <charset val="0"/>
      </rPr>
      <t>R</t>
    </r>
    <r>
      <rPr>
        <sz val="10"/>
        <rFont val="宋体"/>
        <charset val="134"/>
      </rPr>
      <t>多种维生素矿物质咀嚼片</t>
    </r>
  </si>
  <si>
    <r>
      <rPr>
        <sz val="10"/>
        <rFont val="Arial"/>
        <charset val="0"/>
      </rPr>
      <t>1.5gx60</t>
    </r>
    <r>
      <rPr>
        <sz val="10"/>
        <rFont val="宋体"/>
        <charset val="134"/>
      </rPr>
      <t>片（儿童型）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</si>
  <si>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</si>
  <si>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维妥立多种维生素矿物质片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</si>
  <si>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女士型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</si>
  <si>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维妥立维生素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千林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</si>
  <si>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</si>
  <si>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广东仙乐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广东保瑞监制</t>
    </r>
    <r>
      <rPr>
        <sz val="10"/>
        <rFont val="Arial"/>
        <charset val="0"/>
      </rPr>
      <t>)</t>
    </r>
  </si>
  <si>
    <t>维妥立浓缩磷脂软胶囊（千林）</t>
  </si>
  <si>
    <t>汤臣倍键褪黑素片</t>
  </si>
  <si>
    <r>
      <rPr>
        <sz val="10"/>
        <rFont val="宋体"/>
        <charset val="134"/>
      </rPr>
      <t>多种维生素片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</si>
  <si>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男士</t>
    </r>
    <r>
      <rPr>
        <sz val="10"/>
        <rFont val="Arial"/>
        <charset val="0"/>
      </rPr>
      <t>)</t>
    </r>
  </si>
  <si>
    <t>美澳健牌大豆异黄酮钙软胶囊</t>
  </si>
  <si>
    <r>
      <rPr>
        <sz val="10"/>
        <rFont val="Arial"/>
        <charset val="0"/>
      </rPr>
      <t>60g(1.0gx60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</si>
  <si>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广州龙力</t>
    </r>
    <r>
      <rPr>
        <sz val="10"/>
        <rFont val="Arial"/>
        <charset val="0"/>
      </rPr>
      <t>(</t>
    </r>
    <r>
      <rPr>
        <sz val="10"/>
        <rFont val="宋体"/>
        <charset val="134"/>
      </rPr>
      <t>广州美澳健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</si>
  <si>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骨胶原高钙片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</si>
  <si>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96g(1.6gx60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</si>
  <si>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(</t>
    </r>
    <r>
      <rPr>
        <sz val="10"/>
        <rFont val="宋体"/>
        <charset val="134"/>
      </rPr>
      <t>广东汤臣倍健代理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</si>
  <si>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软胶囊（大豆胚芽提取物软胶囊）</t>
    </r>
  </si>
  <si>
    <r>
      <rPr>
        <sz val="10"/>
        <rFont val="Arial"/>
        <charset val="0"/>
      </rPr>
      <t>20g(200mgx100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</si>
  <si>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美国</t>
    </r>
    <r>
      <rPr>
        <sz val="10"/>
        <rFont val="Arial"/>
        <charset val="0"/>
      </rPr>
      <t>Natures Bounty</t>
    </r>
  </si>
  <si>
    <r>
      <rPr>
        <sz val="10"/>
        <rFont val="宋体"/>
        <charset val="134"/>
      </rPr>
      <t>谷物提取物营养片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原复合</t>
    </r>
    <r>
      <rPr>
        <sz val="10"/>
        <rFont val="Arial"/>
        <charset val="0"/>
      </rPr>
      <t>B</t>
    </r>
    <r>
      <rPr>
        <sz val="10"/>
        <rFont val="宋体"/>
        <charset val="134"/>
      </rPr>
      <t>族维生素营养片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</si>
  <si>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60g</t>
    </r>
    <r>
      <rPr>
        <sz val="10"/>
        <rFont val="宋体"/>
        <charset val="134"/>
      </rPr>
      <t>（</t>
    </r>
    <r>
      <rPr>
        <sz val="10"/>
        <rFont val="Arial"/>
        <charset val="0"/>
      </rPr>
      <t>100</t>
    </r>
    <r>
      <rPr>
        <sz val="10"/>
        <rFont val="宋体"/>
        <charset val="134"/>
      </rPr>
      <t>片）（原</t>
    </r>
    <r>
      <rPr>
        <sz val="10"/>
        <rFont val="Arial"/>
        <charset val="0"/>
      </rPr>
      <t>78g</t>
    </r>
    <r>
      <rPr>
        <sz val="10"/>
        <rFont val="宋体"/>
        <charset val="134"/>
      </rPr>
      <t>）</t>
    </r>
  </si>
  <si>
    <t>液体水解胶原蛋白</t>
  </si>
  <si>
    <t>473ml</t>
  </si>
  <si>
    <r>
      <rPr>
        <sz val="10"/>
        <rFont val="宋体"/>
        <charset val="134"/>
      </rPr>
      <t>小麦胚芽提取物软胶囊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</si>
  <si>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40g(400mgx100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</si>
  <si>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欧米伽</t>
    </r>
    <r>
      <rPr>
        <sz val="10"/>
        <rFont val="Arial"/>
        <charset val="0"/>
      </rPr>
      <t>-3</t>
    </r>
    <r>
      <rPr>
        <sz val="10"/>
        <rFont val="宋体"/>
        <charset val="134"/>
      </rPr>
      <t>深海鱼油软胶囊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</si>
  <si>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36g(1.2gx30</t>
    </r>
    <r>
      <rPr>
        <sz val="10"/>
        <rFont val="宋体"/>
        <charset val="134"/>
      </rPr>
      <t>粒</t>
    </r>
    <r>
      <rPr>
        <sz val="10"/>
        <rFont val="Arial"/>
        <charset val="0"/>
      </rPr>
      <t>)×2</t>
    </r>
    <r>
      <rPr>
        <sz val="10"/>
        <rFont val="宋体"/>
        <charset val="134"/>
      </rPr>
      <t>瓶</t>
    </r>
    <r>
      <rPr>
        <sz val="10"/>
        <rFont val="Arial"/>
        <charset val="0"/>
      </rPr>
      <t>(</t>
    </r>
    <r>
      <rPr>
        <sz val="10"/>
        <rFont val="宋体"/>
        <charset val="134"/>
      </rPr>
      <t>优惠装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</si>
  <si>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鳕鱼肝油软胶囊（原挪威鳕鱼肝油软胶囊）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</si>
  <si>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41.5g(415mgx100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</si>
  <si>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120g(1.2gx100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</si>
  <si>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大豆磷脂软胶囊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</si>
  <si>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132.5g(1.32gx100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)/</t>
    </r>
    <r>
      <rPr>
        <sz val="10"/>
        <rFont val="宋体"/>
        <charset val="134"/>
      </rPr>
      <t>原（</t>
    </r>
    <r>
      <rPr>
        <sz val="10"/>
        <rFont val="Arial"/>
        <charset val="0"/>
      </rPr>
      <t>133g(100</t>
    </r>
    <r>
      <rPr>
        <sz val="10"/>
        <rFont val="宋体"/>
        <charset val="134"/>
      </rPr>
      <t>粒））</t>
    </r>
  </si>
  <si>
    <r>
      <rPr>
        <sz val="10"/>
        <rFont val="宋体"/>
        <charset val="134"/>
      </rPr>
      <t>左旋肉碱营养片</t>
    </r>
    <r>
      <rPr>
        <sz val="10"/>
        <rFont val="Arial"/>
        <charset val="0"/>
      </rPr>
      <t>(</t>
    </r>
    <r>
      <rPr>
        <sz val="10"/>
        <rFont val="宋体"/>
        <charset val="134"/>
      </rPr>
      <t>自然之宝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</si>
  <si>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37.2g(1.24gx30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</si>
  <si>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t>康麦斯补钙胶囊</t>
  </si>
  <si>
    <r>
      <rPr>
        <sz val="10"/>
        <rFont val="Arial"/>
        <charset val="0"/>
      </rPr>
      <t>277g(2gx100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</si>
  <si>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285.6g(1.02gx80片x1瓶+1.02gx100片x2瓶)</t>
  </si>
  <si>
    <t>汤臣倍健股份有限公司(原广东汤臣倍健生物科技)</t>
  </si>
  <si>
    <r>
      <rPr>
        <sz val="10"/>
        <rFont val="宋体"/>
        <charset val="134"/>
      </rPr>
      <t>纤纤胶囊</t>
    </r>
    <r>
      <rPr>
        <sz val="10"/>
        <rFont val="Arial"/>
        <charset val="0"/>
      </rPr>
      <t>(</t>
    </r>
    <r>
      <rPr>
        <sz val="10"/>
        <rFont val="宋体"/>
        <charset val="134"/>
      </rPr>
      <t>纤巧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</si>
  <si>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36g(0.4gx90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</si>
  <si>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加</t>
    </r>
    <r>
      <rPr>
        <sz val="10"/>
        <rFont val="Arial"/>
        <charset val="0"/>
      </rPr>
      <t>E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</si>
  <si>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90g(1500mgx60</t>
    </r>
    <r>
      <rPr>
        <sz val="10"/>
        <rFont val="宋体"/>
        <charset val="134"/>
      </rPr>
      <t>片</t>
    </r>
    <r>
      <rPr>
        <sz val="10"/>
        <rFont val="Arial"/>
        <charset val="0"/>
      </rPr>
      <t>)</t>
    </r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</si>
  <si>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咀嚼片</t>
    </r>
    <r>
      <rPr>
        <sz val="10"/>
        <rFont val="Arial"/>
        <charset val="0"/>
      </rPr>
      <t>(</t>
    </r>
    <r>
      <rPr>
        <sz val="10"/>
        <rFont val="宋体"/>
        <charset val="134"/>
      </rPr>
      <t>汤臣倍健</t>
    </r>
    <r>
      <rPr>
        <sz val="10"/>
        <rFont val="Arial"/>
        <charset val="0"/>
      </rPr>
      <t>)</t>
    </r>
  </si>
  <si>
    <t>钙镁咀嚼片（儿童及青少年）</t>
  </si>
  <si>
    <r>
      <rPr>
        <sz val="10"/>
        <rFont val="Arial"/>
        <charset val="0"/>
      </rPr>
      <t>90</t>
    </r>
    <r>
      <rPr>
        <sz val="10"/>
        <rFont val="宋体"/>
        <charset val="134"/>
      </rPr>
      <t>片（</t>
    </r>
    <r>
      <rPr>
        <sz val="10"/>
        <rFont val="Arial"/>
        <charset val="0"/>
      </rPr>
      <t>1.6g/</t>
    </r>
    <r>
      <rPr>
        <sz val="10"/>
        <rFont val="宋体"/>
        <charset val="134"/>
      </rPr>
      <t>片</t>
    </r>
    <r>
      <rPr>
        <sz val="10"/>
        <rFont val="Arial"/>
        <charset val="0"/>
      </rPr>
      <t>x90</t>
    </r>
    <r>
      <rPr>
        <sz val="10"/>
        <rFont val="宋体"/>
        <charset val="134"/>
      </rPr>
      <t>片）</t>
    </r>
  </si>
  <si>
    <t>汤臣倍健牌螺旋藻片</t>
  </si>
  <si>
    <r>
      <rPr>
        <sz val="10"/>
        <rFont val="宋体"/>
        <charset val="134"/>
      </rPr>
      <t>蛋白粉金罐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族优惠装</t>
    </r>
  </si>
  <si>
    <r>
      <rPr>
        <sz val="10"/>
        <rFont val="Arial"/>
        <charset val="0"/>
      </rPr>
      <t>450g+100</t>
    </r>
    <r>
      <rPr>
        <sz val="10"/>
        <rFont val="宋体"/>
        <charset val="134"/>
      </rPr>
      <t>片</t>
    </r>
  </si>
  <si>
    <r>
      <rPr>
        <sz val="10"/>
        <rFont val="宋体"/>
        <charset val="134"/>
      </rPr>
      <t>清好清畅胶囊</t>
    </r>
    <r>
      <rPr>
        <sz val="10"/>
        <rFont val="Arial"/>
        <charset val="0"/>
      </rPr>
      <t>+</t>
    </r>
    <r>
      <rPr>
        <sz val="10"/>
        <rFont val="宋体"/>
        <charset val="134"/>
      </rPr>
      <t>汤臣倍健天然维生素</t>
    </r>
    <r>
      <rPr>
        <sz val="10"/>
        <rFont val="Arial"/>
        <charset val="0"/>
      </rPr>
      <t>E</t>
    </r>
    <r>
      <rPr>
        <sz val="10"/>
        <rFont val="宋体"/>
        <charset val="134"/>
      </rPr>
      <t>软胶囊套装</t>
    </r>
  </si>
  <si>
    <r>
      <rPr>
        <sz val="10"/>
        <rFont val="Arial"/>
        <charset val="0"/>
      </rPr>
      <t>78g(24g/</t>
    </r>
    <r>
      <rPr>
        <sz val="10"/>
        <rFont val="宋体"/>
        <charset val="134"/>
      </rPr>
      <t>瓶</t>
    </r>
    <r>
      <rPr>
        <sz val="10"/>
        <rFont val="Arial"/>
        <charset val="0"/>
      </rPr>
      <t>*2</t>
    </r>
    <r>
      <rPr>
        <sz val="10"/>
        <rFont val="宋体"/>
        <charset val="134"/>
      </rPr>
      <t>瓶</t>
    </r>
    <r>
      <rPr>
        <sz val="10"/>
        <rFont val="Arial"/>
        <charset val="0"/>
      </rPr>
      <t>+30g/</t>
    </r>
    <r>
      <rPr>
        <sz val="10"/>
        <rFont val="宋体"/>
        <charset val="134"/>
      </rPr>
      <t>瓶</t>
    </r>
    <r>
      <rPr>
        <sz val="10"/>
        <rFont val="Arial"/>
        <charset val="0"/>
      </rPr>
      <t>*1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</si>
  <si>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蛋白质粉</t>
    </r>
    <r>
      <rPr>
        <sz val="10"/>
        <rFont val="Arial"/>
        <charset val="0"/>
      </rPr>
      <t>+</t>
    </r>
    <r>
      <rPr>
        <sz val="10"/>
        <rFont val="宋体"/>
        <charset val="134"/>
      </rPr>
      <t>维生素</t>
    </r>
    <r>
      <rPr>
        <sz val="10"/>
        <rFont val="Arial"/>
        <charset val="0"/>
      </rPr>
      <t>B</t>
    </r>
    <r>
      <rPr>
        <sz val="10"/>
        <rFont val="宋体"/>
        <charset val="134"/>
      </rPr>
      <t>族片（优惠装）</t>
    </r>
  </si>
  <si>
    <r>
      <rPr>
        <sz val="10"/>
        <rFont val="Arial"/>
        <charset val="0"/>
      </rPr>
      <t>510g(455/</t>
    </r>
    <r>
      <rPr>
        <sz val="10"/>
        <rFont val="宋体"/>
        <charset val="134"/>
      </rPr>
      <t>罐</t>
    </r>
    <r>
      <rPr>
        <sz val="10"/>
        <rFont val="Arial"/>
        <charset val="0"/>
      </rPr>
      <t>x1</t>
    </r>
    <r>
      <rPr>
        <sz val="10"/>
        <rFont val="宋体"/>
        <charset val="134"/>
      </rPr>
      <t>罐</t>
    </r>
    <r>
      <rPr>
        <sz val="10"/>
        <rFont val="Arial"/>
        <charset val="0"/>
      </rPr>
      <t>+55g/</t>
    </r>
    <r>
      <rPr>
        <sz val="10"/>
        <rFont val="宋体"/>
        <charset val="134"/>
      </rPr>
      <t>瓶</t>
    </r>
    <r>
      <rPr>
        <sz val="10"/>
        <rFont val="Arial"/>
        <charset val="0"/>
      </rPr>
      <t>x1</t>
    </r>
    <r>
      <rPr>
        <sz val="10"/>
        <rFont val="宋体"/>
        <charset val="134"/>
      </rPr>
      <t>瓶</t>
    </r>
    <r>
      <rPr>
        <sz val="10"/>
        <rFont val="Arial"/>
        <charset val="0"/>
      </rPr>
      <t>)</t>
    </r>
  </si>
  <si>
    <t>汤臣倍健胶原软骨素钙片</t>
  </si>
  <si>
    <r>
      <rPr>
        <sz val="10"/>
        <rFont val="Arial"/>
        <charset val="0"/>
      </rPr>
      <t>180g(108g/</t>
    </r>
    <r>
      <rPr>
        <sz val="10"/>
        <rFont val="宋体"/>
        <charset val="134"/>
      </rPr>
      <t>瓶</t>
    </r>
    <r>
      <rPr>
        <sz val="10"/>
        <rFont val="Arial"/>
        <charset val="0"/>
      </rPr>
      <t>+36g/</t>
    </r>
    <r>
      <rPr>
        <sz val="10"/>
        <rFont val="宋体"/>
        <charset val="134"/>
      </rPr>
      <t>瓶</t>
    </r>
    <r>
      <rPr>
        <sz val="10"/>
        <rFont val="Arial"/>
        <charset val="0"/>
      </rPr>
      <t>x2</t>
    </r>
    <r>
      <rPr>
        <sz val="10"/>
        <rFont val="宋体"/>
        <charset val="134"/>
      </rPr>
      <t>瓶）</t>
    </r>
  </si>
  <si>
    <r>
      <rPr>
        <sz val="10"/>
        <rFont val="宋体"/>
        <charset val="134"/>
      </rPr>
      <t>玫瑰花葡萄籽当归红花川芎维生素</t>
    </r>
    <r>
      <rPr>
        <sz val="10"/>
        <rFont val="Arial"/>
        <charset val="0"/>
      </rPr>
      <t>CE</t>
    </r>
    <r>
      <rPr>
        <sz val="10"/>
        <rFont val="宋体"/>
        <charset val="134"/>
      </rPr>
      <t>片</t>
    </r>
  </si>
  <si>
    <r>
      <rPr>
        <sz val="10"/>
        <rFont val="Arial"/>
        <charset val="0"/>
      </rPr>
      <t>0.75gx60</t>
    </r>
    <r>
      <rPr>
        <sz val="10"/>
        <rFont val="宋体"/>
        <charset val="134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</si>
  <si>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134"/>
      </rPr>
      <t>钙维</t>
    </r>
    <r>
      <rPr>
        <sz val="10"/>
        <rFont val="Arial"/>
        <charset val="0"/>
      </rPr>
      <t>D</t>
    </r>
    <r>
      <rPr>
        <sz val="10"/>
        <rFont val="宋体"/>
        <charset val="134"/>
      </rPr>
      <t>软胶囊（原金奥力牌维钙软胶囊）</t>
    </r>
  </si>
  <si>
    <r>
      <rPr>
        <sz val="10"/>
        <rFont val="Arial"/>
        <charset val="0"/>
      </rPr>
      <t>1gx100</t>
    </r>
    <r>
      <rPr>
        <sz val="10"/>
        <rFont val="宋体"/>
        <charset val="134"/>
      </rPr>
      <t>粒</t>
    </r>
  </si>
  <si>
    <t>威海紫光</t>
  </si>
  <si>
    <t>自然之宝天然维生素E软胶囊</t>
  </si>
  <si>
    <t>22.5g（500mg*45粒）</t>
  </si>
  <si>
    <t>健视佳越橘叶黄素酯β-胡萝卜素软胶囊</t>
  </si>
  <si>
    <r>
      <rPr>
        <sz val="10"/>
        <rFont val="Arial"/>
        <charset val="0"/>
      </rPr>
      <t>22.5g</t>
    </r>
    <r>
      <rPr>
        <sz val="10"/>
        <rFont val="宋体"/>
        <charset val="134"/>
      </rPr>
      <t>（</t>
    </r>
    <r>
      <rPr>
        <sz val="10"/>
        <rFont val="Arial"/>
        <charset val="0"/>
      </rPr>
      <t>0.5g/粒×45粒）</t>
    </r>
  </si>
  <si>
    <t>金乐心辅酶Q10天然维生素E软胶囊</t>
  </si>
  <si>
    <r>
      <rPr>
        <sz val="10"/>
        <rFont val="Arial"/>
        <charset val="0"/>
      </rPr>
      <t>27g(450mg×60</t>
    </r>
    <r>
      <rPr>
        <sz val="10"/>
        <rFont val="宋体"/>
        <charset val="134"/>
      </rPr>
      <t>粒</t>
    </r>
    <r>
      <rPr>
        <sz val="10"/>
        <rFont val="Arial"/>
        <charset val="0"/>
      </rPr>
      <t>)</t>
    </r>
  </si>
  <si>
    <t>厦门金达威集团股份有限公司</t>
  </si>
  <si>
    <t>善存维生素AD软胶囊</t>
  </si>
  <si>
    <t>90粒</t>
  </si>
  <si>
    <t>仙乐健康科技股份有限公司</t>
  </si>
  <si>
    <t>千林氨糖软骨素加钙片</t>
  </si>
  <si>
    <t>64片+28片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</si>
  <si>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</si>
  <si>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</si>
  <si>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</si>
  <si>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</si>
  <si>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</si>
  <si>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</si>
  <si>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</si>
  <si>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</si>
  <si>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</si>
  <si>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</si>
  <si>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钙尔奇牌维生素D钙软胶囊</t>
  </si>
  <si>
    <t>166g(1gx110粒+1gx28粒x2瓶)</t>
  </si>
  <si>
    <t>钙尔奇钙维D维K软胶</t>
  </si>
  <si>
    <t>1.05gx110粒+28粒x2盒</t>
  </si>
  <si>
    <t>善存维生素C咀嚼片(香橙口味)</t>
  </si>
  <si>
    <t>120g(1gx90片+1gx15片+1gx15片)</t>
  </si>
  <si>
    <t>惠氏制药有限公司</t>
  </si>
  <si>
    <t>善存维生素C加E软胶囊</t>
  </si>
  <si>
    <t>24g(0.4gx60粒)</t>
  </si>
  <si>
    <t>任务标准（7.26-8.25）</t>
  </si>
  <si>
    <t>门店奖励标准</t>
  </si>
  <si>
    <t>零售价</t>
  </si>
  <si>
    <t xml:space="preserve">挑战2 </t>
  </si>
  <si>
    <t xml:space="preserve">挑战3 </t>
  </si>
  <si>
    <t>处罚</t>
  </si>
  <si>
    <t xml:space="preserve">挑战1 </t>
  </si>
  <si>
    <t>按15元/盒处罚</t>
  </si>
  <si>
    <t>保底奖励70元，不含赠品（未按零售价销售的根据通知或按情况奖励）</t>
  </si>
  <si>
    <t>126丸/瓶(浓缩丸)</t>
  </si>
  <si>
    <t>太极集团重庆涪陵制药厂有限公司</t>
  </si>
  <si>
    <t xml:space="preserve">合计 </t>
  </si>
  <si>
    <t>散列通</t>
  </si>
  <si>
    <t>20s</t>
  </si>
  <si>
    <t>8gx6袋</t>
  </si>
  <si>
    <t xml:space="preserve">                                                                         </t>
  </si>
  <si>
    <t>14.5及以上按10%提成，14.5以下按3%提成</t>
  </si>
  <si>
    <t>保底提成15%</t>
  </si>
  <si>
    <t>大保健品系列+惠氏保健品系列+养生堂维生素C、维生素E（天美健除外）</t>
  </si>
  <si>
    <t>保底提成8%</t>
  </si>
  <si>
    <t>总经理：</t>
  </si>
  <si>
    <t>营运部：</t>
  </si>
  <si>
    <t>制表人：刘美玲</t>
  </si>
  <si>
    <t>杨伟钰8月金牌品种及全品种提成明细表</t>
  </si>
  <si>
    <t>品名</t>
  </si>
  <si>
    <t>挑战数量</t>
  </si>
  <si>
    <t>销售数量/金额</t>
  </si>
  <si>
    <t>门店完成等级</t>
  </si>
  <si>
    <t>杨伟钰销售</t>
  </si>
  <si>
    <t>提成金额</t>
  </si>
  <si>
    <t>门店基础任务完成率</t>
  </si>
  <si>
    <t>实发</t>
  </si>
  <si>
    <t>工零会</t>
  </si>
  <si>
    <t>大保健品</t>
  </si>
  <si>
    <t>全品种提成</t>
  </si>
  <si>
    <t>销售金额</t>
  </si>
  <si>
    <t>毛利</t>
  </si>
  <si>
    <t>笔数</t>
  </si>
  <si>
    <t>提成</t>
  </si>
  <si>
    <t>实得</t>
  </si>
  <si>
    <t>总计</t>
  </si>
  <si>
    <t>董事长：</t>
  </si>
  <si>
    <t>实际销售</t>
  </si>
  <si>
    <t>提成计数</t>
  </si>
  <si>
    <t>二赠一提成计数</t>
  </si>
  <si>
    <t>799提成计数</t>
  </si>
  <si>
    <t>基础任务差异</t>
  </si>
  <si>
    <t>挑战任务差异</t>
  </si>
  <si>
    <t>奖励金额</t>
  </si>
  <si>
    <t>处罚金额</t>
  </si>
  <si>
    <t>连花+奥肯能</t>
  </si>
  <si>
    <t>炎可宁+金蒿+桔贝</t>
  </si>
  <si>
    <t>数量合计</t>
  </si>
  <si>
    <t>铁笛+苦金</t>
  </si>
  <si>
    <t>销售合计</t>
  </si>
  <si>
    <t>6月任务</t>
  </si>
  <si>
    <t>任务差异</t>
  </si>
  <si>
    <t>合计奖励</t>
  </si>
  <si>
    <t>基础任务完成率</t>
  </si>
  <si>
    <t>实际奖励</t>
  </si>
  <si>
    <t>合计处罚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</si>
</sst>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4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134"/>
    </font>
    <font>
      <sz val="10"/>
      <name val="Arial"/>
      <charset val="0"/>
    </font>
    <font>
      <b/>
      <sz val="10"/>
      <name val="Arial"/>
      <charset val="134"/>
    </font>
    <font>
      <b/>
      <sz val="10"/>
      <name val="Arial"/>
      <charset val="0"/>
    </font>
    <font>
      <sz val="10"/>
      <color rgb="FF00B050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30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8" borderId="10" applyNumberFormat="0" applyFont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35" fillId="33" borderId="12" applyNumberFormat="0" applyAlignment="0" applyProtection="0">
      <alignment vertical="center"/>
    </xf>
    <xf numFmtId="0" fontId="36" fillId="33" borderId="9" applyNumberFormat="0" applyAlignment="0" applyProtection="0">
      <alignment vertical="center"/>
    </xf>
    <xf numFmtId="0" fontId="37" fillId="34" borderId="13" applyNumberFormat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3" fillId="0" borderId="0">
      <alignment vertical="center"/>
    </xf>
    <xf numFmtId="0" fontId="23" fillId="25" borderId="0" applyNumberFormat="0" applyBorder="0" applyAlignment="0" applyProtection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9" fontId="3" fillId="0" borderId="0" applyFont="0" applyFill="0" applyBorder="0" applyAlignment="0" applyProtection="0">
      <alignment vertical="center"/>
    </xf>
  </cellStyleXfs>
  <cellXfs count="242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top"/>
    </xf>
    <xf numFmtId="0" fontId="3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177" fontId="1" fillId="0" borderId="1" xfId="11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top"/>
    </xf>
    <xf numFmtId="177" fontId="2" fillId="0" borderId="1" xfId="54" applyNumberFormat="1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center" vertical="center"/>
    </xf>
    <xf numFmtId="0" fontId="2" fillId="0" borderId="1" xfId="48" applyFont="1" applyFill="1" applyBorder="1" applyAlignment="1">
      <alignment horizontal="center" vertical="top"/>
    </xf>
    <xf numFmtId="0" fontId="2" fillId="0" borderId="1" xfId="54" applyNumberFormat="1" applyFont="1" applyFill="1" applyBorder="1" applyAlignment="1">
      <alignment horizontal="center" vertical="top"/>
    </xf>
    <xf numFmtId="0" fontId="5" fillId="0" borderId="1" xfId="48" applyFont="1" applyFill="1" applyBorder="1" applyAlignment="1">
      <alignment horizontal="center" vertical="top"/>
    </xf>
    <xf numFmtId="0" fontId="2" fillId="0" borderId="1" xfId="48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176" fontId="2" fillId="0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/>
    </xf>
    <xf numFmtId="176" fontId="2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 wrapText="1"/>
    </xf>
    <xf numFmtId="0" fontId="1" fillId="2" borderId="5" xfId="0" applyFont="1" applyFill="1" applyBorder="1" applyAlignment="1">
      <alignment horizontal="center" vertical="top" wrapText="1"/>
    </xf>
    <xf numFmtId="177" fontId="1" fillId="2" borderId="1" xfId="11" applyNumberFormat="1" applyFont="1" applyFill="1" applyBorder="1" applyAlignment="1">
      <alignment horizontal="center" vertical="center" wrapText="1"/>
    </xf>
    <xf numFmtId="177" fontId="2" fillId="2" borderId="1" xfId="54" applyNumberFormat="1" applyFont="1" applyFill="1" applyBorder="1" applyAlignment="1">
      <alignment horizontal="center" vertical="top"/>
    </xf>
    <xf numFmtId="0" fontId="1" fillId="0" borderId="0" xfId="0" applyFont="1" applyFill="1" applyBorder="1" applyAlignment="1">
      <alignment horizontal="center" vertical="top" wrapText="1"/>
    </xf>
    <xf numFmtId="10" fontId="2" fillId="0" borderId="0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right" vertical="center"/>
    </xf>
    <xf numFmtId="176" fontId="1" fillId="2" borderId="1" xfId="11" applyNumberFormat="1" applyFont="1" applyFill="1" applyBorder="1" applyAlignment="1">
      <alignment horizontal="center" vertical="center" wrapText="1"/>
    </xf>
    <xf numFmtId="177" fontId="4" fillId="2" borderId="1" xfId="54" applyNumberFormat="1" applyFont="1" applyFill="1" applyBorder="1" applyAlignment="1">
      <alignment horizontal="center" vertical="top"/>
    </xf>
    <xf numFmtId="0" fontId="6" fillId="2" borderId="1" xfId="0" applyFont="1" applyFill="1" applyBorder="1" applyAlignment="1">
      <alignment horizontal="left" vertical="top"/>
    </xf>
    <xf numFmtId="0" fontId="1" fillId="0" borderId="4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2" borderId="1" xfId="11" applyNumberFormat="1" applyFont="1" applyFill="1" applyBorder="1" applyAlignment="1">
      <alignment horizontal="center" vertical="top"/>
    </xf>
    <xf numFmtId="0" fontId="1" fillId="2" borderId="0" xfId="0" applyFont="1" applyFill="1" applyBorder="1" applyAlignment="1">
      <alignment horizontal="center" vertical="center" wrapText="1"/>
    </xf>
    <xf numFmtId="0" fontId="2" fillId="2" borderId="1" xfId="54" applyNumberFormat="1" applyFont="1" applyFill="1" applyBorder="1" applyAlignment="1">
      <alignment horizontal="center" vertical="top"/>
    </xf>
    <xf numFmtId="0" fontId="5" fillId="2" borderId="1" xfId="48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/>
    </xf>
    <xf numFmtId="0" fontId="1" fillId="0" borderId="4" xfId="11" applyNumberFormat="1" applyFont="1" applyFill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top"/>
    </xf>
    <xf numFmtId="0" fontId="1" fillId="2" borderId="1" xfId="0" applyFont="1" applyFill="1" applyBorder="1" applyAlignment="1">
      <alignment horizontal="center" vertical="center"/>
    </xf>
    <xf numFmtId="176" fontId="5" fillId="0" borderId="1" xfId="48" applyNumberFormat="1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center"/>
    </xf>
    <xf numFmtId="176" fontId="2" fillId="2" borderId="1" xfId="48" applyNumberFormat="1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top"/>
    </xf>
    <xf numFmtId="0" fontId="1" fillId="0" borderId="1" xfId="11" applyNumberFormat="1" applyFont="1" applyFill="1" applyBorder="1" applyAlignment="1">
      <alignment horizontal="center" vertical="top" wrapText="1"/>
    </xf>
    <xf numFmtId="0" fontId="1" fillId="0" borderId="4" xfId="11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/>
    </xf>
    <xf numFmtId="0" fontId="2" fillId="2" borderId="1" xfId="48" applyFont="1" applyFill="1" applyBorder="1" applyAlignment="1">
      <alignment horizontal="center" vertical="top"/>
    </xf>
    <xf numFmtId="176" fontId="2" fillId="2" borderId="1" xfId="48" applyNumberFormat="1" applyFont="1" applyFill="1" applyBorder="1" applyAlignment="1">
      <alignment horizontal="center" vertical="top"/>
    </xf>
    <xf numFmtId="0" fontId="1" fillId="0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top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1" fillId="0" borderId="2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/>
    </xf>
    <xf numFmtId="0" fontId="7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/>
    </xf>
    <xf numFmtId="0" fontId="1" fillId="0" borderId="4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7" fillId="0" borderId="4" xfId="0" applyFont="1" applyFill="1" applyBorder="1" applyAlignment="1"/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177" fontId="2" fillId="0" borderId="7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/>
    <xf numFmtId="0" fontId="2" fillId="0" borderId="4" xfId="0" applyFont="1" applyFill="1" applyBorder="1" applyAlignment="1">
      <alignment horizontal="left" vertical="center"/>
    </xf>
    <xf numFmtId="177" fontId="2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/>
    <xf numFmtId="0" fontId="1" fillId="0" borderId="4" xfId="0" applyFont="1" applyFill="1" applyBorder="1" applyAlignment="1"/>
    <xf numFmtId="0" fontId="1" fillId="3" borderId="1" xfId="0" applyNumberFormat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4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wrapText="1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9" fontId="2" fillId="0" borderId="2" xfId="11" applyNumberFormat="1" applyFont="1" applyFill="1" applyBorder="1" applyAlignment="1">
      <alignment horizontal="center" vertical="center"/>
    </xf>
    <xf numFmtId="9" fontId="2" fillId="0" borderId="2" xfId="1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0" borderId="7" xfId="0" applyNumberFormat="1" applyFont="1" applyFill="1" applyBorder="1" applyAlignment="1">
      <alignment horizontal="center" vertical="center" wrapText="1"/>
    </xf>
    <xf numFmtId="9" fontId="2" fillId="0" borderId="7" xfId="11" applyNumberFormat="1" applyFont="1" applyFill="1" applyBorder="1" applyAlignment="1">
      <alignment horizontal="center" vertical="center"/>
    </xf>
    <xf numFmtId="9" fontId="2" fillId="0" borderId="7" xfId="11" applyFont="1" applyFill="1" applyBorder="1" applyAlignment="1">
      <alignment horizontal="center" vertical="center"/>
    </xf>
    <xf numFmtId="9" fontId="2" fillId="0" borderId="3" xfId="11" applyNumberFormat="1" applyFont="1" applyFill="1" applyBorder="1" applyAlignment="1">
      <alignment horizontal="center" vertical="center"/>
    </xf>
    <xf numFmtId="9" fontId="2" fillId="0" borderId="3" xfId="1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vertical="center" wrapText="1"/>
    </xf>
    <xf numFmtId="177" fontId="1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77" fontId="1" fillId="0" borderId="7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7" fontId="1" fillId="0" borderId="3" xfId="0" applyNumberFormat="1" applyFont="1" applyFill="1" applyBorder="1" applyAlignment="1">
      <alignment horizontal="center" vertical="center"/>
    </xf>
    <xf numFmtId="9" fontId="2" fillId="0" borderId="7" xfId="0" applyNumberFormat="1" applyFont="1" applyFill="1" applyBorder="1" applyAlignment="1">
      <alignment horizontal="center" vertical="center"/>
    </xf>
    <xf numFmtId="9" fontId="2" fillId="0" borderId="3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 wrapText="1"/>
    </xf>
    <xf numFmtId="9" fontId="2" fillId="0" borderId="1" xfId="0" applyNumberFormat="1" applyFont="1" applyFill="1" applyBorder="1" applyAlignment="1">
      <alignment horizontal="center" vertical="center"/>
    </xf>
    <xf numFmtId="177" fontId="11" fillId="3" borderId="1" xfId="0" applyNumberFormat="1" applyFont="1" applyFill="1" applyBorder="1" applyAlignment="1">
      <alignment horizontal="center" vertical="center"/>
    </xf>
    <xf numFmtId="177" fontId="2" fillId="3" borderId="1" xfId="0" applyNumberFormat="1" applyFont="1" applyFill="1" applyBorder="1" applyAlignment="1">
      <alignment horizontal="center" vertical="center"/>
    </xf>
    <xf numFmtId="9" fontId="2" fillId="3" borderId="1" xfId="0" applyNumberFormat="1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1" xfId="0" applyFont="1" applyFill="1" applyBorder="1" applyAlignment="1"/>
    <xf numFmtId="0" fontId="7" fillId="0" borderId="0" xfId="0" applyFont="1" applyFill="1" applyBorder="1" applyAlignment="1"/>
    <xf numFmtId="0" fontId="8" fillId="0" borderId="1" xfId="0" applyFont="1" applyFill="1" applyBorder="1" applyAlignment="1"/>
    <xf numFmtId="0" fontId="7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7" fillId="3" borderId="1" xfId="0" applyFont="1" applyFill="1" applyBorder="1" applyAlignment="1"/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 shrinkToFi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left"/>
    </xf>
    <xf numFmtId="0" fontId="14" fillId="3" borderId="1" xfId="0" applyFont="1" applyFill="1" applyBorder="1" applyAlignment="1">
      <alignment horizontal="center"/>
    </xf>
    <xf numFmtId="0" fontId="15" fillId="3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left"/>
    </xf>
    <xf numFmtId="0" fontId="6" fillId="0" borderId="6" xfId="0" applyFont="1" applyFill="1" applyBorder="1" applyAlignment="1">
      <alignment horizontal="left" wrapText="1"/>
    </xf>
    <xf numFmtId="0" fontId="8" fillId="0" borderId="6" xfId="0" applyFont="1" applyFill="1" applyBorder="1" applyAlignment="1"/>
    <xf numFmtId="0" fontId="1" fillId="0" borderId="0" xfId="0" applyFont="1" applyFill="1" applyBorder="1" applyAlignment="1">
      <alignment horizontal="left" vertical="top"/>
    </xf>
    <xf numFmtId="0" fontId="1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top"/>
    </xf>
    <xf numFmtId="0" fontId="2" fillId="3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top"/>
    </xf>
    <xf numFmtId="0" fontId="16" fillId="0" borderId="0" xfId="0" applyFont="1" applyFill="1" applyBorder="1" applyAlignment="1">
      <alignment vertical="center"/>
    </xf>
    <xf numFmtId="0" fontId="2" fillId="0" borderId="0" xfId="11" applyNumberFormat="1" applyFont="1" applyFill="1" applyAlignment="1">
      <alignment horizontal="center" vertical="top"/>
    </xf>
    <xf numFmtId="0" fontId="1" fillId="0" borderId="1" xfId="0" applyFont="1" applyFill="1" applyBorder="1" applyAlignment="1">
      <alignment horizontal="left" vertical="top"/>
    </xf>
    <xf numFmtId="0" fontId="1" fillId="0" borderId="1" xfId="0" applyFont="1" applyFill="1" applyBorder="1" applyAlignment="1">
      <alignment horizontal="center" vertical="top" wrapText="1"/>
    </xf>
    <xf numFmtId="0" fontId="1" fillId="0" borderId="1" xfId="0" applyFont="1" applyFill="1" applyBorder="1" applyAlignment="1">
      <alignment horizontal="left" vertical="top" wrapText="1"/>
    </xf>
    <xf numFmtId="177" fontId="1" fillId="0" borderId="1" xfId="11" applyNumberFormat="1" applyFont="1" applyFill="1" applyBorder="1" applyAlignment="1">
      <alignment horizontal="left" vertical="center" wrapText="1"/>
    </xf>
    <xf numFmtId="0" fontId="4" fillId="0" borderId="1" xfId="48" applyFont="1" applyFill="1" applyBorder="1" applyAlignment="1">
      <alignment horizontal="left" vertical="top"/>
    </xf>
    <xf numFmtId="0" fontId="4" fillId="0" borderId="1" xfId="48" applyFont="1" applyFill="1" applyBorder="1" applyAlignment="1">
      <alignment horizontal="center" vertical="top"/>
    </xf>
    <xf numFmtId="177" fontId="4" fillId="0" borderId="1" xfId="54" applyNumberFormat="1" applyFont="1" applyFill="1" applyBorder="1" applyAlignment="1">
      <alignment horizontal="left" vertical="top"/>
    </xf>
    <xf numFmtId="0" fontId="4" fillId="0" borderId="1" xfId="0" applyFont="1" applyFill="1" applyBorder="1" applyAlignment="1">
      <alignment horizontal="center" vertical="top"/>
    </xf>
    <xf numFmtId="0" fontId="4" fillId="0" borderId="1" xfId="0" applyFont="1" applyFill="1" applyBorder="1" applyAlignment="1">
      <alignment horizontal="left" vertical="top"/>
    </xf>
    <xf numFmtId="0" fontId="4" fillId="0" borderId="1" xfId="53" applyFont="1" applyFill="1" applyBorder="1" applyAlignment="1">
      <alignment horizontal="center" vertical="top"/>
    </xf>
    <xf numFmtId="0" fontId="4" fillId="0" borderId="1" xfId="53" applyFont="1" applyFill="1" applyBorder="1" applyAlignment="1">
      <alignment horizontal="left" vertical="top"/>
    </xf>
    <xf numFmtId="0" fontId="4" fillId="0" borderId="1" xfId="52" applyFont="1" applyFill="1" applyBorder="1" applyAlignment="1">
      <alignment horizontal="center" vertical="top"/>
    </xf>
    <xf numFmtId="0" fontId="4" fillId="0" borderId="1" xfId="52" applyFont="1" applyFill="1" applyBorder="1" applyAlignment="1">
      <alignment horizontal="left" vertical="top"/>
    </xf>
    <xf numFmtId="0" fontId="17" fillId="4" borderId="1" xfId="0" applyFont="1" applyFill="1" applyBorder="1" applyAlignment="1">
      <alignment horizontal="left" vertical="top"/>
    </xf>
    <xf numFmtId="0" fontId="18" fillId="0" borderId="1" xfId="0" applyFont="1" applyFill="1" applyBorder="1" applyAlignment="1">
      <alignment horizontal="left" vertical="center"/>
    </xf>
    <xf numFmtId="177" fontId="1" fillId="0" borderId="1" xfId="11" applyNumberFormat="1" applyFont="1" applyFill="1" applyBorder="1" applyAlignment="1">
      <alignment horizontal="center" vertical="top"/>
    </xf>
    <xf numFmtId="0" fontId="2" fillId="0" borderId="1" xfId="0" applyFont="1" applyFill="1" applyBorder="1" applyAlignment="1">
      <alignment horizontal="left" vertical="top"/>
    </xf>
    <xf numFmtId="1" fontId="4" fillId="0" borderId="1" xfId="48" applyNumberFormat="1" applyFont="1" applyFill="1" applyBorder="1" applyAlignment="1">
      <alignment horizontal="center" vertical="top"/>
    </xf>
    <xf numFmtId="177" fontId="2" fillId="0" borderId="1" xfId="11" applyNumberFormat="1" applyFont="1" applyFill="1" applyBorder="1" applyAlignment="1">
      <alignment horizontal="center" vertical="top"/>
    </xf>
    <xf numFmtId="177" fontId="19" fillId="0" borderId="1" xfId="54" applyNumberFormat="1" applyFont="1" applyFill="1" applyBorder="1" applyAlignment="1">
      <alignment horizontal="center" vertical="top"/>
    </xf>
    <xf numFmtId="0" fontId="2" fillId="3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/>
    </xf>
    <xf numFmtId="177" fontId="2" fillId="3" borderId="1" xfId="54" applyNumberFormat="1" applyFont="1" applyFill="1" applyBorder="1" applyAlignment="1">
      <alignment horizontal="center" vertical="top"/>
    </xf>
    <xf numFmtId="177" fontId="4" fillId="3" borderId="1" xfId="54" applyNumberFormat="1" applyFont="1" applyFill="1" applyBorder="1" applyAlignment="1">
      <alignment horizontal="center" vertical="top"/>
    </xf>
    <xf numFmtId="177" fontId="4" fillId="3" borderId="1" xfId="54" applyNumberFormat="1" applyFont="1" applyFill="1" applyBorder="1" applyAlignment="1">
      <alignment horizontal="left" vertical="top"/>
    </xf>
    <xf numFmtId="0" fontId="2" fillId="0" borderId="1" xfId="51" applyFont="1" applyFill="1" applyBorder="1" applyAlignment="1">
      <alignment horizontal="center" vertical="top"/>
    </xf>
    <xf numFmtId="0" fontId="2" fillId="0" borderId="1" xfId="51" applyFont="1" applyFill="1" applyBorder="1" applyAlignment="1">
      <alignment horizontal="left" vertical="top"/>
    </xf>
    <xf numFmtId="0" fontId="6" fillId="0" borderId="1" xfId="48" applyFont="1" applyFill="1" applyBorder="1" applyAlignment="1">
      <alignment horizontal="center" vertical="top"/>
    </xf>
    <xf numFmtId="0" fontId="4" fillId="0" borderId="1" xfId="48" applyFont="1" applyFill="1" applyBorder="1" applyAlignment="1">
      <alignment horizontal="center" vertical="center"/>
    </xf>
    <xf numFmtId="0" fontId="4" fillId="0" borderId="1" xfId="54" applyNumberFormat="1" applyFont="1" applyFill="1" applyBorder="1" applyAlignment="1">
      <alignment horizontal="center" vertical="top"/>
    </xf>
    <xf numFmtId="0" fontId="6" fillId="3" borderId="1" xfId="48" applyFont="1" applyFill="1" applyBorder="1" applyAlignment="1">
      <alignment horizontal="center" vertical="top"/>
    </xf>
    <xf numFmtId="0" fontId="4" fillId="3" borderId="1" xfId="48" applyFont="1" applyFill="1" applyBorder="1" applyAlignment="1">
      <alignment horizontal="center" vertical="center"/>
    </xf>
    <xf numFmtId="0" fontId="4" fillId="3" borderId="1" xfId="54" applyNumberFormat="1" applyFont="1" applyFill="1" applyBorder="1" applyAlignment="1">
      <alignment horizontal="center" vertical="top"/>
    </xf>
    <xf numFmtId="0" fontId="1" fillId="0" borderId="4" xfId="0" applyFont="1" applyFill="1" applyBorder="1" applyAlignment="1">
      <alignment horizontal="center" vertical="top"/>
    </xf>
    <xf numFmtId="0" fontId="1" fillId="0" borderId="5" xfId="0" applyFont="1" applyFill="1" applyBorder="1" applyAlignment="1">
      <alignment horizontal="center" vertical="top"/>
    </xf>
    <xf numFmtId="0" fontId="1" fillId="0" borderId="6" xfId="0" applyFont="1" applyFill="1" applyBorder="1" applyAlignment="1">
      <alignment horizontal="center" vertical="top"/>
    </xf>
    <xf numFmtId="176" fontId="4" fillId="0" borderId="1" xfId="48" applyNumberFormat="1" applyFont="1" applyFill="1" applyBorder="1" applyAlignment="1">
      <alignment horizontal="center" vertical="top"/>
    </xf>
    <xf numFmtId="0" fontId="6" fillId="0" borderId="1" xfId="48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 vertical="top"/>
    </xf>
    <xf numFmtId="0" fontId="4" fillId="3" borderId="1" xfId="48" applyFont="1" applyFill="1" applyBorder="1" applyAlignment="1">
      <alignment horizontal="center" vertical="top"/>
    </xf>
    <xf numFmtId="176" fontId="4" fillId="3" borderId="1" xfId="48" applyNumberFormat="1" applyFont="1" applyFill="1" applyBorder="1" applyAlignment="1">
      <alignment horizontal="center" vertical="top"/>
    </xf>
    <xf numFmtId="0" fontId="6" fillId="3" borderId="1" xfId="48" applyFont="1" applyFill="1" applyBorder="1" applyAlignment="1">
      <alignment horizontal="left" vertical="top"/>
    </xf>
    <xf numFmtId="0" fontId="1" fillId="0" borderId="5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horizontal="left" vertical="center" wrapText="1"/>
    </xf>
    <xf numFmtId="0" fontId="6" fillId="0" borderId="0" xfId="48" applyFont="1" applyFill="1" applyBorder="1" applyAlignment="1">
      <alignment horizontal="left" vertical="top"/>
    </xf>
    <xf numFmtId="0" fontId="4" fillId="0" borderId="0" xfId="48" applyFont="1" applyFill="1" applyBorder="1" applyAlignment="1">
      <alignment horizontal="left" vertical="top"/>
    </xf>
    <xf numFmtId="0" fontId="4" fillId="0" borderId="0" xfId="52" applyFont="1" applyFill="1" applyBorder="1" applyAlignment="1">
      <alignment horizontal="left" vertical="top"/>
    </xf>
    <xf numFmtId="177" fontId="1" fillId="0" borderId="1" xfId="11" applyNumberFormat="1" applyFont="1" applyFill="1" applyBorder="1" applyAlignment="1">
      <alignment horizontal="left" vertical="top"/>
    </xf>
    <xf numFmtId="177" fontId="19" fillId="0" borderId="1" xfId="54" applyNumberFormat="1" applyFont="1" applyFill="1" applyBorder="1" applyAlignment="1">
      <alignment horizontal="left" vertical="top"/>
    </xf>
    <xf numFmtId="0" fontId="2" fillId="0" borderId="0" xfId="51" applyFont="1" applyFill="1" applyBorder="1" applyAlignment="1">
      <alignment horizontal="left" vertical="top"/>
    </xf>
    <xf numFmtId="0" fontId="20" fillId="0" borderId="0" xfId="48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20" fillId="0" borderId="0" xfId="52" applyFont="1" applyFill="1" applyBorder="1" applyAlignment="1">
      <alignment vertical="center"/>
    </xf>
    <xf numFmtId="0" fontId="2" fillId="0" borderId="1" xfId="50" applyFont="1" applyFill="1" applyBorder="1" applyAlignment="1">
      <alignment horizontal="center" vertical="top"/>
    </xf>
    <xf numFmtId="0" fontId="2" fillId="0" borderId="1" xfId="50" applyFont="1" applyFill="1" applyBorder="1" applyAlignment="1">
      <alignment horizontal="left" vertical="top"/>
    </xf>
    <xf numFmtId="0" fontId="2" fillId="0" borderId="1" xfId="11" applyNumberFormat="1" applyFont="1" applyFill="1" applyBorder="1" applyAlignment="1">
      <alignment horizontal="center" vertical="top"/>
    </xf>
    <xf numFmtId="0" fontId="2" fillId="0" borderId="0" xfId="50" applyFont="1" applyFill="1" applyBorder="1" applyAlignment="1">
      <alignment horizontal="left" vertical="top"/>
    </xf>
    <xf numFmtId="176" fontId="4" fillId="0" borderId="1" xfId="48" applyNumberFormat="1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常规 10 2" xfId="48"/>
    <cellStyle name="60% - 强调文字颜色 6" xfId="49" builtinId="52"/>
    <cellStyle name="常规 20" xfId="50"/>
    <cellStyle name="常规 2" xfId="51"/>
    <cellStyle name="常规 17" xfId="52"/>
    <cellStyle name="常规 3" xfId="53"/>
    <cellStyle name="百分比 10 2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  <cell r="L1" t="str">
            <v/>
          </cell>
          <cell r="M1" t="str">
            <v/>
          </cell>
          <cell r="N1" t="str">
            <v/>
          </cell>
          <cell r="O1" t="str">
            <v/>
          </cell>
          <cell r="P1" t="str">
            <v/>
          </cell>
          <cell r="Q1" t="str">
            <v/>
          </cell>
          <cell r="R1" t="str">
            <v/>
          </cell>
          <cell r="S1" t="str">
            <v/>
          </cell>
          <cell r="T1" t="str">
            <v/>
          </cell>
          <cell r="U1" t="str">
            <v/>
          </cell>
          <cell r="V1" t="str">
            <v/>
          </cell>
          <cell r="W1" t="str">
            <v>数量</v>
          </cell>
          <cell r="X1" t="str">
            <v>收入</v>
          </cell>
        </row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厂家ID</v>
          </cell>
          <cell r="K2" t="str">
            <v>小类ID</v>
          </cell>
          <cell r="L2" t="str">
            <v>小类名</v>
          </cell>
          <cell r="M2" t="str">
            <v>中类名</v>
          </cell>
          <cell r="N2" t="str">
            <v>大类名</v>
          </cell>
          <cell r="O2" t="str">
            <v>集团标志</v>
          </cell>
          <cell r="P2" t="str">
            <v>TABC标志</v>
          </cell>
          <cell r="Q2" t="str">
            <v>价格带标识id</v>
          </cell>
          <cell r="R2" t="str">
            <v>价格带标识</v>
          </cell>
          <cell r="S2" t="str">
            <v>竞销品标识id</v>
          </cell>
          <cell r="T2" t="str">
            <v>竞销品标识</v>
          </cell>
          <cell r="U2" t="str">
            <v>重点品种标识</v>
          </cell>
          <cell r="V2" t="str">
            <v>促销标识</v>
          </cell>
          <cell r="W2" t="str">
            <v>数量</v>
          </cell>
          <cell r="X2" t="str">
            <v>收入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47683</v>
          </cell>
          <cell r="F3" t="str">
            <v>藿香正气口服液</v>
          </cell>
          <cell r="G3" t="str">
            <v>10mlx10支</v>
          </cell>
          <cell r="H3" t="str">
            <v>盒</v>
          </cell>
          <cell r="I3" t="str">
            <v>太极涪陵药厂</v>
          </cell>
          <cell r="J3">
            <v>8211</v>
          </cell>
          <cell r="K3">
            <v>10505</v>
          </cell>
          <cell r="L3" t="str">
            <v>伤风/暑湿感冒药</v>
          </cell>
          <cell r="M3" t="str">
            <v>抗感冒药</v>
          </cell>
          <cell r="N3" t="str">
            <v>中西成药</v>
          </cell>
          <cell r="O3">
            <v>1</v>
          </cell>
          <cell r="P3" t="str">
            <v>T2</v>
          </cell>
          <cell r="Q3">
            <v>3</v>
          </cell>
          <cell r="R3" t="str">
            <v>高</v>
          </cell>
          <cell r="S3">
            <v>3</v>
          </cell>
          <cell r="T3" t="str">
            <v>一般品</v>
          </cell>
          <cell r="U3" t="str">
            <v>是</v>
          </cell>
          <cell r="V3" t="str">
            <v/>
          </cell>
          <cell r="W3">
            <v>2295</v>
          </cell>
          <cell r="X3">
            <v>38104.99</v>
          </cell>
        </row>
        <row r="4">
          <cell r="B4">
            <v>385</v>
          </cell>
          <cell r="C4" t="str">
            <v>城郊一片区</v>
          </cell>
          <cell r="D4" t="str">
            <v>四川太极五津西路药店</v>
          </cell>
          <cell r="E4">
            <v>47683</v>
          </cell>
          <cell r="F4" t="str">
            <v>藿香正气口服液</v>
          </cell>
          <cell r="G4" t="str">
            <v>10mlx10支</v>
          </cell>
          <cell r="H4" t="str">
            <v>盒</v>
          </cell>
          <cell r="I4" t="str">
            <v>太极涪陵药厂</v>
          </cell>
          <cell r="J4">
            <v>8211</v>
          </cell>
          <cell r="K4">
            <v>10505</v>
          </cell>
          <cell r="L4" t="str">
            <v>伤风/暑湿感冒药</v>
          </cell>
          <cell r="M4" t="str">
            <v>抗感冒药</v>
          </cell>
          <cell r="N4" t="str">
            <v>中西成药</v>
          </cell>
          <cell r="O4">
            <v>1</v>
          </cell>
          <cell r="P4" t="str">
            <v>T2</v>
          </cell>
          <cell r="Q4">
            <v>3</v>
          </cell>
          <cell r="R4" t="str">
            <v>高</v>
          </cell>
          <cell r="S4">
            <v>3</v>
          </cell>
          <cell r="T4" t="str">
            <v>一般品</v>
          </cell>
          <cell r="U4" t="str">
            <v>是</v>
          </cell>
          <cell r="V4" t="str">
            <v/>
          </cell>
          <cell r="W4">
            <v>1560</v>
          </cell>
          <cell r="X4">
            <v>24071.3</v>
          </cell>
        </row>
        <row r="5">
          <cell r="B5">
            <v>337</v>
          </cell>
          <cell r="C5" t="str">
            <v>城中片区</v>
          </cell>
          <cell r="D5" t="str">
            <v>四川太极浆洗街药店</v>
          </cell>
          <cell r="E5">
            <v>47683</v>
          </cell>
          <cell r="F5" t="str">
            <v>藿香正气口服液</v>
          </cell>
          <cell r="G5" t="str">
            <v>10mlx10支</v>
          </cell>
          <cell r="H5" t="str">
            <v>盒</v>
          </cell>
          <cell r="I5" t="str">
            <v>太极涪陵药厂</v>
          </cell>
          <cell r="J5">
            <v>8211</v>
          </cell>
          <cell r="K5">
            <v>10505</v>
          </cell>
          <cell r="L5" t="str">
            <v>伤风/暑湿感冒药</v>
          </cell>
          <cell r="M5" t="str">
            <v>抗感冒药</v>
          </cell>
          <cell r="N5" t="str">
            <v>中西成药</v>
          </cell>
          <cell r="O5">
            <v>1</v>
          </cell>
          <cell r="P5" t="str">
            <v>T2</v>
          </cell>
          <cell r="Q5">
            <v>3</v>
          </cell>
          <cell r="R5" t="str">
            <v>高</v>
          </cell>
          <cell r="S5">
            <v>3</v>
          </cell>
          <cell r="T5" t="str">
            <v>一般品</v>
          </cell>
          <cell r="U5" t="str">
            <v>是</v>
          </cell>
          <cell r="V5" t="str">
            <v/>
          </cell>
          <cell r="W5">
            <v>1421</v>
          </cell>
          <cell r="X5">
            <v>22023.86</v>
          </cell>
        </row>
        <row r="6">
          <cell r="B6">
            <v>744</v>
          </cell>
          <cell r="C6" t="str">
            <v>城中片区</v>
          </cell>
          <cell r="D6" t="str">
            <v>四川太极武侯区科华街药店</v>
          </cell>
          <cell r="E6">
            <v>47683</v>
          </cell>
          <cell r="F6" t="str">
            <v>藿香正气口服液</v>
          </cell>
          <cell r="G6" t="str">
            <v>10mlx10支</v>
          </cell>
          <cell r="H6" t="str">
            <v>盒</v>
          </cell>
          <cell r="I6" t="str">
            <v>太极涪陵药厂</v>
          </cell>
          <cell r="J6">
            <v>8211</v>
          </cell>
          <cell r="K6">
            <v>10505</v>
          </cell>
          <cell r="L6" t="str">
            <v>伤风/暑湿感冒药</v>
          </cell>
          <cell r="M6" t="str">
            <v>抗感冒药</v>
          </cell>
          <cell r="N6" t="str">
            <v>中西成药</v>
          </cell>
          <cell r="O6">
            <v>1</v>
          </cell>
          <cell r="P6" t="str">
            <v>T2</v>
          </cell>
          <cell r="Q6">
            <v>3</v>
          </cell>
          <cell r="R6" t="str">
            <v>高</v>
          </cell>
          <cell r="S6">
            <v>3</v>
          </cell>
          <cell r="T6" t="str">
            <v>一般品</v>
          </cell>
          <cell r="U6" t="str">
            <v>是</v>
          </cell>
          <cell r="V6" t="str">
            <v/>
          </cell>
          <cell r="W6">
            <v>1419</v>
          </cell>
          <cell r="X6">
            <v>21052.41</v>
          </cell>
        </row>
        <row r="7">
          <cell r="B7">
            <v>311</v>
          </cell>
          <cell r="C7" t="str">
            <v>西北片区</v>
          </cell>
          <cell r="D7" t="str">
            <v>四川太极西部店</v>
          </cell>
          <cell r="E7">
            <v>47683</v>
          </cell>
          <cell r="F7" t="str">
            <v>藿香正气口服液</v>
          </cell>
          <cell r="G7" t="str">
            <v>10mlx10支</v>
          </cell>
          <cell r="H7" t="str">
            <v>盒</v>
          </cell>
          <cell r="I7" t="str">
            <v>太极涪陵药厂</v>
          </cell>
          <cell r="J7">
            <v>8211</v>
          </cell>
          <cell r="K7">
            <v>10505</v>
          </cell>
          <cell r="L7" t="str">
            <v>伤风/暑湿感冒药</v>
          </cell>
          <cell r="M7" t="str">
            <v>抗感冒药</v>
          </cell>
          <cell r="N7" t="str">
            <v>中西成药</v>
          </cell>
          <cell r="O7">
            <v>1</v>
          </cell>
          <cell r="P7" t="str">
            <v>T2</v>
          </cell>
          <cell r="Q7">
            <v>3</v>
          </cell>
          <cell r="R7" t="str">
            <v>高</v>
          </cell>
          <cell r="S7">
            <v>3</v>
          </cell>
          <cell r="T7" t="str">
            <v>一般品</v>
          </cell>
          <cell r="U7" t="str">
            <v>是</v>
          </cell>
          <cell r="V7" t="str">
            <v/>
          </cell>
          <cell r="W7">
            <v>1207</v>
          </cell>
          <cell r="X7">
            <v>18651.8</v>
          </cell>
        </row>
        <row r="8">
          <cell r="B8">
            <v>726</v>
          </cell>
          <cell r="C8" t="str">
            <v>西北片区</v>
          </cell>
          <cell r="D8" t="str">
            <v>四川太极金牛区交大路第三药店</v>
          </cell>
          <cell r="E8">
            <v>47683</v>
          </cell>
          <cell r="F8" t="str">
            <v>藿香正气口服液</v>
          </cell>
          <cell r="G8" t="str">
            <v>10mlx10支</v>
          </cell>
          <cell r="H8" t="str">
            <v>盒</v>
          </cell>
          <cell r="I8" t="str">
            <v>太极涪陵药厂</v>
          </cell>
          <cell r="J8">
            <v>8211</v>
          </cell>
          <cell r="K8">
            <v>10505</v>
          </cell>
          <cell r="L8" t="str">
            <v>伤风/暑湿感冒药</v>
          </cell>
          <cell r="M8" t="str">
            <v>抗感冒药</v>
          </cell>
          <cell r="N8" t="str">
            <v>中西成药</v>
          </cell>
          <cell r="O8">
            <v>1</v>
          </cell>
          <cell r="P8" t="str">
            <v>T2</v>
          </cell>
          <cell r="Q8">
            <v>3</v>
          </cell>
          <cell r="R8" t="str">
            <v>高</v>
          </cell>
          <cell r="S8">
            <v>3</v>
          </cell>
          <cell r="T8" t="str">
            <v>一般品</v>
          </cell>
          <cell r="U8" t="str">
            <v>是</v>
          </cell>
          <cell r="V8" t="str">
            <v/>
          </cell>
          <cell r="W8">
            <v>1129</v>
          </cell>
          <cell r="X8">
            <v>18405.17</v>
          </cell>
        </row>
        <row r="9">
          <cell r="B9">
            <v>721</v>
          </cell>
          <cell r="C9" t="str">
            <v>城郊一片区</v>
          </cell>
          <cell r="D9" t="str">
            <v>四川太极邛崃市临邛镇洪川小区药店</v>
          </cell>
          <cell r="E9">
            <v>47683</v>
          </cell>
          <cell r="F9" t="str">
            <v>藿香正气口服液</v>
          </cell>
          <cell r="G9" t="str">
            <v>10mlx10支</v>
          </cell>
          <cell r="H9" t="str">
            <v>盒</v>
          </cell>
          <cell r="I9" t="str">
            <v>太极涪陵药厂</v>
          </cell>
          <cell r="J9">
            <v>8211</v>
          </cell>
          <cell r="K9">
            <v>10505</v>
          </cell>
          <cell r="L9" t="str">
            <v>伤风/暑湿感冒药</v>
          </cell>
          <cell r="M9" t="str">
            <v>抗感冒药</v>
          </cell>
          <cell r="N9" t="str">
            <v>中西成药</v>
          </cell>
          <cell r="O9">
            <v>1</v>
          </cell>
          <cell r="P9" t="str">
            <v>T2</v>
          </cell>
          <cell r="Q9">
            <v>3</v>
          </cell>
          <cell r="R9" t="str">
            <v>高</v>
          </cell>
          <cell r="S9">
            <v>3</v>
          </cell>
          <cell r="T9" t="str">
            <v>一般品</v>
          </cell>
          <cell r="U9" t="str">
            <v>是</v>
          </cell>
          <cell r="V9" t="str">
            <v/>
          </cell>
          <cell r="W9">
            <v>1012</v>
          </cell>
          <cell r="X9">
            <v>17980.6</v>
          </cell>
        </row>
        <row r="10">
          <cell r="B10">
            <v>546</v>
          </cell>
          <cell r="C10" t="str">
            <v>东南片区</v>
          </cell>
          <cell r="D10" t="str">
            <v>四川太极锦江区榕声路店</v>
          </cell>
          <cell r="E10">
            <v>47683</v>
          </cell>
          <cell r="F10" t="str">
            <v>藿香正气口服液</v>
          </cell>
          <cell r="G10" t="str">
            <v>10mlx10支</v>
          </cell>
          <cell r="H10" t="str">
            <v>盒</v>
          </cell>
          <cell r="I10" t="str">
            <v>太极涪陵药厂</v>
          </cell>
          <cell r="J10">
            <v>8211</v>
          </cell>
          <cell r="K10">
            <v>10505</v>
          </cell>
          <cell r="L10" t="str">
            <v>伤风/暑湿感冒药</v>
          </cell>
          <cell r="M10" t="str">
            <v>抗感冒药</v>
          </cell>
          <cell r="N10" t="str">
            <v>中西成药</v>
          </cell>
          <cell r="O10">
            <v>1</v>
          </cell>
          <cell r="P10" t="str">
            <v>T2</v>
          </cell>
          <cell r="Q10">
            <v>3</v>
          </cell>
          <cell r="R10" t="str">
            <v>高</v>
          </cell>
          <cell r="S10">
            <v>3</v>
          </cell>
          <cell r="T10" t="str">
            <v>一般品</v>
          </cell>
          <cell r="U10" t="str">
            <v>是</v>
          </cell>
          <cell r="V10" t="str">
            <v/>
          </cell>
          <cell r="W10">
            <v>972</v>
          </cell>
          <cell r="X10">
            <v>16861.6</v>
          </cell>
        </row>
        <row r="11">
          <cell r="B11">
            <v>712</v>
          </cell>
          <cell r="C11" t="str">
            <v>东南片区</v>
          </cell>
          <cell r="D11" t="str">
            <v>四川太极成华区华泰路药店</v>
          </cell>
          <cell r="E11">
            <v>47683</v>
          </cell>
          <cell r="F11" t="str">
            <v>藿香正气口服液</v>
          </cell>
          <cell r="G11" t="str">
            <v>10mlx10支</v>
          </cell>
          <cell r="H11" t="str">
            <v>盒</v>
          </cell>
          <cell r="I11" t="str">
            <v>太极涪陵药厂</v>
          </cell>
          <cell r="J11">
            <v>8211</v>
          </cell>
          <cell r="K11">
            <v>10505</v>
          </cell>
          <cell r="L11" t="str">
            <v>伤风/暑湿感冒药</v>
          </cell>
          <cell r="M11" t="str">
            <v>抗感冒药</v>
          </cell>
          <cell r="N11" t="str">
            <v>中西成药</v>
          </cell>
          <cell r="O11">
            <v>1</v>
          </cell>
          <cell r="P11" t="str">
            <v>T2</v>
          </cell>
          <cell r="Q11">
            <v>3</v>
          </cell>
          <cell r="R11" t="str">
            <v>高</v>
          </cell>
          <cell r="S11">
            <v>3</v>
          </cell>
          <cell r="T11" t="str">
            <v>一般品</v>
          </cell>
          <cell r="U11" t="str">
            <v>是</v>
          </cell>
          <cell r="V11" t="str">
            <v/>
          </cell>
          <cell r="W11">
            <v>960</v>
          </cell>
          <cell r="X11">
            <v>16619.1</v>
          </cell>
        </row>
        <row r="12">
          <cell r="B12">
            <v>514</v>
          </cell>
          <cell r="C12" t="str">
            <v>城郊一片区</v>
          </cell>
          <cell r="D12" t="str">
            <v>四川太极新津邓双镇岷江店</v>
          </cell>
          <cell r="E12">
            <v>47683</v>
          </cell>
          <cell r="F12" t="str">
            <v>藿香正气口服液</v>
          </cell>
          <cell r="G12" t="str">
            <v>10mlx10支</v>
          </cell>
          <cell r="H12" t="str">
            <v>盒</v>
          </cell>
          <cell r="I12" t="str">
            <v>太极涪陵药厂</v>
          </cell>
          <cell r="J12">
            <v>8211</v>
          </cell>
          <cell r="K12">
            <v>10505</v>
          </cell>
          <cell r="L12" t="str">
            <v>伤风/暑湿感冒药</v>
          </cell>
          <cell r="M12" t="str">
            <v>抗感冒药</v>
          </cell>
          <cell r="N12" t="str">
            <v>中西成药</v>
          </cell>
          <cell r="O12">
            <v>1</v>
          </cell>
          <cell r="P12" t="str">
            <v>T2</v>
          </cell>
          <cell r="Q12">
            <v>3</v>
          </cell>
          <cell r="R12" t="str">
            <v>高</v>
          </cell>
          <cell r="S12">
            <v>3</v>
          </cell>
          <cell r="T12" t="str">
            <v>一般品</v>
          </cell>
          <cell r="U12" t="str">
            <v>是</v>
          </cell>
          <cell r="V12" t="str">
            <v/>
          </cell>
          <cell r="W12">
            <v>853</v>
          </cell>
          <cell r="X12">
            <v>15170.57</v>
          </cell>
        </row>
        <row r="13">
          <cell r="B13">
            <v>367</v>
          </cell>
          <cell r="C13" t="str">
            <v>城郊二片区</v>
          </cell>
          <cell r="D13" t="str">
            <v>四川太极金带街药店</v>
          </cell>
          <cell r="E13">
            <v>47683</v>
          </cell>
          <cell r="F13" t="str">
            <v>藿香正气口服液</v>
          </cell>
          <cell r="G13" t="str">
            <v>10mlx10支</v>
          </cell>
          <cell r="H13" t="str">
            <v>盒</v>
          </cell>
          <cell r="I13" t="str">
            <v>太极涪陵药厂</v>
          </cell>
          <cell r="J13">
            <v>8211</v>
          </cell>
          <cell r="K13">
            <v>10505</v>
          </cell>
          <cell r="L13" t="str">
            <v>伤风/暑湿感冒药</v>
          </cell>
          <cell r="M13" t="str">
            <v>抗感冒药</v>
          </cell>
          <cell r="N13" t="str">
            <v>中西成药</v>
          </cell>
          <cell r="O13">
            <v>1</v>
          </cell>
          <cell r="P13" t="str">
            <v>T2</v>
          </cell>
          <cell r="Q13">
            <v>3</v>
          </cell>
          <cell r="R13" t="str">
            <v>高</v>
          </cell>
          <cell r="S13">
            <v>3</v>
          </cell>
          <cell r="T13" t="str">
            <v>一般品</v>
          </cell>
          <cell r="U13" t="str">
            <v>是</v>
          </cell>
          <cell r="V13" t="str">
            <v/>
          </cell>
          <cell r="W13">
            <v>978</v>
          </cell>
          <cell r="X13">
            <v>15098.4</v>
          </cell>
        </row>
        <row r="14">
          <cell r="B14">
            <v>578</v>
          </cell>
          <cell r="C14" t="str">
            <v>城中片区</v>
          </cell>
          <cell r="D14" t="str">
            <v>四川太极成华区华油路药店</v>
          </cell>
          <cell r="E14">
            <v>47683</v>
          </cell>
          <cell r="F14" t="str">
            <v>藿香正气口服液</v>
          </cell>
          <cell r="G14" t="str">
            <v>10mlx10支</v>
          </cell>
          <cell r="H14" t="str">
            <v>盒</v>
          </cell>
          <cell r="I14" t="str">
            <v>太极涪陵药厂</v>
          </cell>
          <cell r="J14">
            <v>8211</v>
          </cell>
          <cell r="K14">
            <v>10505</v>
          </cell>
          <cell r="L14" t="str">
            <v>伤风/暑湿感冒药</v>
          </cell>
          <cell r="M14" t="str">
            <v>抗感冒药</v>
          </cell>
          <cell r="N14" t="str">
            <v>中西成药</v>
          </cell>
          <cell r="O14">
            <v>1</v>
          </cell>
          <cell r="P14" t="str">
            <v>T2</v>
          </cell>
          <cell r="Q14">
            <v>3</v>
          </cell>
          <cell r="R14" t="str">
            <v>高</v>
          </cell>
          <cell r="S14">
            <v>3</v>
          </cell>
          <cell r="T14" t="str">
            <v>一般品</v>
          </cell>
          <cell r="U14" t="str">
            <v>是</v>
          </cell>
          <cell r="V14" t="str">
            <v/>
          </cell>
          <cell r="W14">
            <v>823</v>
          </cell>
          <cell r="X14">
            <v>14103.4</v>
          </cell>
        </row>
        <row r="15">
          <cell r="B15">
            <v>732</v>
          </cell>
          <cell r="C15" t="str">
            <v>城郊一片区</v>
          </cell>
          <cell r="D15" t="str">
            <v>四川太极邛崃市羊安镇永康大道药店</v>
          </cell>
          <cell r="E15">
            <v>47683</v>
          </cell>
          <cell r="F15" t="str">
            <v>藿香正气口服液</v>
          </cell>
          <cell r="G15" t="str">
            <v>10mlx10支</v>
          </cell>
          <cell r="H15" t="str">
            <v>盒</v>
          </cell>
          <cell r="I15" t="str">
            <v>太极涪陵药厂</v>
          </cell>
          <cell r="J15">
            <v>8211</v>
          </cell>
          <cell r="K15">
            <v>10505</v>
          </cell>
          <cell r="L15" t="str">
            <v>伤风/暑湿感冒药</v>
          </cell>
          <cell r="M15" t="str">
            <v>抗感冒药</v>
          </cell>
          <cell r="N15" t="str">
            <v>中西成药</v>
          </cell>
          <cell r="O15">
            <v>1</v>
          </cell>
          <cell r="P15" t="str">
            <v>T2</v>
          </cell>
          <cell r="Q15">
            <v>3</v>
          </cell>
          <cell r="R15" t="str">
            <v>高</v>
          </cell>
          <cell r="S15">
            <v>3</v>
          </cell>
          <cell r="T15" t="str">
            <v>一般品</v>
          </cell>
          <cell r="U15" t="str">
            <v>是</v>
          </cell>
          <cell r="V15" t="str">
            <v/>
          </cell>
          <cell r="W15">
            <v>812</v>
          </cell>
          <cell r="X15">
            <v>12551</v>
          </cell>
        </row>
        <row r="16">
          <cell r="B16">
            <v>571</v>
          </cell>
          <cell r="C16" t="str">
            <v>东南片区</v>
          </cell>
          <cell r="D16" t="str">
            <v>四川太极高新区民丰大道西段药店</v>
          </cell>
          <cell r="E16">
            <v>47683</v>
          </cell>
          <cell r="F16" t="str">
            <v>藿香正气口服液</v>
          </cell>
          <cell r="G16" t="str">
            <v>10mlx10支</v>
          </cell>
          <cell r="H16" t="str">
            <v>盒</v>
          </cell>
          <cell r="I16" t="str">
            <v>太极涪陵药厂</v>
          </cell>
          <cell r="J16">
            <v>8211</v>
          </cell>
          <cell r="K16">
            <v>10505</v>
          </cell>
          <cell r="L16" t="str">
            <v>伤风/暑湿感冒药</v>
          </cell>
          <cell r="M16" t="str">
            <v>抗感冒药</v>
          </cell>
          <cell r="N16" t="str">
            <v>中西成药</v>
          </cell>
          <cell r="O16">
            <v>1</v>
          </cell>
          <cell r="P16" t="str">
            <v>T2</v>
          </cell>
          <cell r="Q16">
            <v>3</v>
          </cell>
          <cell r="R16" t="str">
            <v>高</v>
          </cell>
          <cell r="S16">
            <v>3</v>
          </cell>
          <cell r="T16" t="str">
            <v>一般品</v>
          </cell>
          <cell r="U16" t="str">
            <v>是</v>
          </cell>
          <cell r="V16" t="str">
            <v/>
          </cell>
          <cell r="W16">
            <v>704</v>
          </cell>
          <cell r="X16">
            <v>12464.6</v>
          </cell>
        </row>
        <row r="17">
          <cell r="B17">
            <v>391</v>
          </cell>
          <cell r="C17" t="str">
            <v>城中片区</v>
          </cell>
          <cell r="D17" t="str">
            <v>四川太极金丝街药店</v>
          </cell>
          <cell r="E17">
            <v>47683</v>
          </cell>
          <cell r="F17" t="str">
            <v>藿香正气口服液</v>
          </cell>
          <cell r="G17" t="str">
            <v>10mlx10支</v>
          </cell>
          <cell r="H17" t="str">
            <v>盒</v>
          </cell>
          <cell r="I17" t="str">
            <v>太极涪陵药厂</v>
          </cell>
          <cell r="J17">
            <v>8211</v>
          </cell>
          <cell r="K17">
            <v>10505</v>
          </cell>
          <cell r="L17" t="str">
            <v>伤风/暑湿感冒药</v>
          </cell>
          <cell r="M17" t="str">
            <v>抗感冒药</v>
          </cell>
          <cell r="N17" t="str">
            <v>中西成药</v>
          </cell>
          <cell r="O17">
            <v>1</v>
          </cell>
          <cell r="P17" t="str">
            <v>T2</v>
          </cell>
          <cell r="Q17">
            <v>3</v>
          </cell>
          <cell r="R17" t="str">
            <v>高</v>
          </cell>
          <cell r="S17">
            <v>3</v>
          </cell>
          <cell r="T17" t="str">
            <v>一般品</v>
          </cell>
          <cell r="U17" t="str">
            <v>是</v>
          </cell>
          <cell r="V17" t="str">
            <v/>
          </cell>
          <cell r="W17">
            <v>719</v>
          </cell>
          <cell r="X17">
            <v>11935.28</v>
          </cell>
        </row>
        <row r="18">
          <cell r="B18">
            <v>357</v>
          </cell>
          <cell r="C18" t="str">
            <v>西北片区</v>
          </cell>
          <cell r="D18" t="str">
            <v>四川太极清江东路药店</v>
          </cell>
          <cell r="E18">
            <v>47683</v>
          </cell>
          <cell r="F18" t="str">
            <v>藿香正气口服液</v>
          </cell>
          <cell r="G18" t="str">
            <v>10mlx10支</v>
          </cell>
          <cell r="H18" t="str">
            <v>盒</v>
          </cell>
          <cell r="I18" t="str">
            <v>太极涪陵药厂</v>
          </cell>
          <cell r="J18">
            <v>8211</v>
          </cell>
          <cell r="K18">
            <v>10505</v>
          </cell>
          <cell r="L18" t="str">
            <v>伤风/暑湿感冒药</v>
          </cell>
          <cell r="M18" t="str">
            <v>抗感冒药</v>
          </cell>
          <cell r="N18" t="str">
            <v>中西成药</v>
          </cell>
          <cell r="O18">
            <v>1</v>
          </cell>
          <cell r="P18" t="str">
            <v>T2</v>
          </cell>
          <cell r="Q18">
            <v>3</v>
          </cell>
          <cell r="R18" t="str">
            <v>高</v>
          </cell>
          <cell r="S18">
            <v>3</v>
          </cell>
          <cell r="T18" t="str">
            <v>一般品</v>
          </cell>
          <cell r="U18" t="str">
            <v>是</v>
          </cell>
          <cell r="V18" t="str">
            <v/>
          </cell>
          <cell r="W18">
            <v>760</v>
          </cell>
          <cell r="X18">
            <v>11537.82</v>
          </cell>
        </row>
        <row r="19">
          <cell r="B19">
            <v>585</v>
          </cell>
          <cell r="C19" t="str">
            <v>西北片区</v>
          </cell>
          <cell r="D19" t="str">
            <v>四川太极成华区羊子山西路药店（兴元华盛）</v>
          </cell>
          <cell r="E19">
            <v>47683</v>
          </cell>
          <cell r="F19" t="str">
            <v>藿香正气口服液</v>
          </cell>
          <cell r="G19" t="str">
            <v>10mlx10支</v>
          </cell>
          <cell r="H19" t="str">
            <v>盒</v>
          </cell>
          <cell r="I19" t="str">
            <v>太极涪陵药厂</v>
          </cell>
          <cell r="J19">
            <v>8211</v>
          </cell>
          <cell r="K19">
            <v>10505</v>
          </cell>
          <cell r="L19" t="str">
            <v>伤风/暑湿感冒药</v>
          </cell>
          <cell r="M19" t="str">
            <v>抗感冒药</v>
          </cell>
          <cell r="N19" t="str">
            <v>中西成药</v>
          </cell>
          <cell r="O19">
            <v>1</v>
          </cell>
          <cell r="P19" t="str">
            <v>T2</v>
          </cell>
          <cell r="Q19">
            <v>3</v>
          </cell>
          <cell r="R19" t="str">
            <v>高</v>
          </cell>
          <cell r="S19">
            <v>3</v>
          </cell>
          <cell r="T19" t="str">
            <v>一般品</v>
          </cell>
          <cell r="U19" t="str">
            <v>是</v>
          </cell>
          <cell r="V19" t="str">
            <v/>
          </cell>
          <cell r="W19">
            <v>633</v>
          </cell>
          <cell r="X19">
            <v>11262.45</v>
          </cell>
        </row>
        <row r="20">
          <cell r="B20">
            <v>343</v>
          </cell>
          <cell r="C20" t="str">
            <v>西北片区</v>
          </cell>
          <cell r="D20" t="str">
            <v>四川太极光华药店</v>
          </cell>
          <cell r="E20">
            <v>47683</v>
          </cell>
          <cell r="F20" t="str">
            <v>藿香正气口服液</v>
          </cell>
          <cell r="G20" t="str">
            <v>10mlx10支</v>
          </cell>
          <cell r="H20" t="str">
            <v>盒</v>
          </cell>
          <cell r="I20" t="str">
            <v>太极涪陵药厂</v>
          </cell>
          <cell r="J20">
            <v>8211</v>
          </cell>
          <cell r="K20">
            <v>10505</v>
          </cell>
          <cell r="L20" t="str">
            <v>伤风/暑湿感冒药</v>
          </cell>
          <cell r="M20" t="str">
            <v>抗感冒药</v>
          </cell>
          <cell r="N20" t="str">
            <v>中西成药</v>
          </cell>
          <cell r="O20">
            <v>1</v>
          </cell>
          <cell r="P20" t="str">
            <v>T2</v>
          </cell>
          <cell r="Q20">
            <v>3</v>
          </cell>
          <cell r="R20" t="str">
            <v>高</v>
          </cell>
          <cell r="S20">
            <v>3</v>
          </cell>
          <cell r="T20" t="str">
            <v>一般品</v>
          </cell>
          <cell r="U20" t="str">
            <v>是</v>
          </cell>
          <cell r="V20" t="str">
            <v/>
          </cell>
          <cell r="W20">
            <v>572</v>
          </cell>
          <cell r="X20">
            <v>9807.77</v>
          </cell>
        </row>
        <row r="21">
          <cell r="B21">
            <v>517</v>
          </cell>
          <cell r="C21" t="str">
            <v>城中片区</v>
          </cell>
          <cell r="D21" t="str">
            <v>四川太极青羊区北东街店</v>
          </cell>
          <cell r="E21">
            <v>47683</v>
          </cell>
          <cell r="F21" t="str">
            <v>藿香正气口服液</v>
          </cell>
          <cell r="G21" t="str">
            <v>10mlx10支</v>
          </cell>
          <cell r="H21" t="str">
            <v>盒</v>
          </cell>
          <cell r="I21" t="str">
            <v>太极涪陵药厂</v>
          </cell>
          <cell r="J21">
            <v>8211</v>
          </cell>
          <cell r="K21">
            <v>10505</v>
          </cell>
          <cell r="L21" t="str">
            <v>伤风/暑湿感冒药</v>
          </cell>
          <cell r="M21" t="str">
            <v>抗感冒药</v>
          </cell>
          <cell r="N21" t="str">
            <v>中西成药</v>
          </cell>
          <cell r="O21">
            <v>1</v>
          </cell>
          <cell r="P21" t="str">
            <v>T2</v>
          </cell>
          <cell r="Q21">
            <v>3</v>
          </cell>
          <cell r="R21" t="str">
            <v>高</v>
          </cell>
          <cell r="S21">
            <v>3</v>
          </cell>
          <cell r="T21" t="str">
            <v>一般品</v>
          </cell>
          <cell r="U21" t="str">
            <v>是</v>
          </cell>
          <cell r="V21" t="str">
            <v/>
          </cell>
          <cell r="W21">
            <v>525</v>
          </cell>
          <cell r="X21">
            <v>9297.99</v>
          </cell>
        </row>
        <row r="22">
          <cell r="B22">
            <v>707</v>
          </cell>
          <cell r="C22" t="str">
            <v>东南片区</v>
          </cell>
          <cell r="D22" t="str">
            <v>四川太极成华区万科路药店</v>
          </cell>
          <cell r="E22">
            <v>47683</v>
          </cell>
          <cell r="F22" t="str">
            <v>藿香正气口服液</v>
          </cell>
          <cell r="G22" t="str">
            <v>10mlx10支</v>
          </cell>
          <cell r="H22" t="str">
            <v>盒</v>
          </cell>
          <cell r="I22" t="str">
            <v>太极涪陵药厂</v>
          </cell>
          <cell r="J22">
            <v>8211</v>
          </cell>
          <cell r="K22">
            <v>10505</v>
          </cell>
          <cell r="L22" t="str">
            <v>伤风/暑湿感冒药</v>
          </cell>
          <cell r="M22" t="str">
            <v>抗感冒药</v>
          </cell>
          <cell r="N22" t="str">
            <v>中西成药</v>
          </cell>
          <cell r="O22">
            <v>1</v>
          </cell>
          <cell r="P22" t="str">
            <v>T2</v>
          </cell>
          <cell r="Q22">
            <v>3</v>
          </cell>
          <cell r="R22" t="str">
            <v>高</v>
          </cell>
          <cell r="S22">
            <v>3</v>
          </cell>
          <cell r="T22" t="str">
            <v>一般品</v>
          </cell>
          <cell r="U22" t="str">
            <v>是</v>
          </cell>
          <cell r="V22" t="str">
            <v/>
          </cell>
          <cell r="W22">
            <v>488</v>
          </cell>
          <cell r="X22">
            <v>8663.43</v>
          </cell>
        </row>
        <row r="23">
          <cell r="B23">
            <v>387</v>
          </cell>
          <cell r="C23" t="str">
            <v>东南片区</v>
          </cell>
          <cell r="D23" t="str">
            <v>四川太极新乐中街药店</v>
          </cell>
          <cell r="E23">
            <v>47683</v>
          </cell>
          <cell r="F23" t="str">
            <v>藿香正气口服液</v>
          </cell>
          <cell r="G23" t="str">
            <v>10mlx10支</v>
          </cell>
          <cell r="H23" t="str">
            <v>盒</v>
          </cell>
          <cell r="I23" t="str">
            <v>太极涪陵药厂</v>
          </cell>
          <cell r="J23">
            <v>8211</v>
          </cell>
          <cell r="K23">
            <v>10505</v>
          </cell>
          <cell r="L23" t="str">
            <v>伤风/暑湿感冒药</v>
          </cell>
          <cell r="M23" t="str">
            <v>抗感冒药</v>
          </cell>
          <cell r="N23" t="str">
            <v>中西成药</v>
          </cell>
          <cell r="O23">
            <v>1</v>
          </cell>
          <cell r="P23" t="str">
            <v>T2</v>
          </cell>
          <cell r="Q23">
            <v>3</v>
          </cell>
          <cell r="R23" t="str">
            <v>高</v>
          </cell>
          <cell r="S23">
            <v>3</v>
          </cell>
          <cell r="T23" t="str">
            <v>一般品</v>
          </cell>
          <cell r="U23" t="str">
            <v>是</v>
          </cell>
          <cell r="V23" t="str">
            <v/>
          </cell>
          <cell r="W23">
            <v>502</v>
          </cell>
          <cell r="X23">
            <v>8378.67</v>
          </cell>
        </row>
        <row r="24">
          <cell r="B24">
            <v>54</v>
          </cell>
          <cell r="C24" t="str">
            <v>城郊二片区</v>
          </cell>
          <cell r="D24" t="str">
            <v>四川太极怀远店</v>
          </cell>
          <cell r="E24">
            <v>47683</v>
          </cell>
          <cell r="F24" t="str">
            <v>藿香正气口服液</v>
          </cell>
          <cell r="G24" t="str">
            <v>10mlx10支</v>
          </cell>
          <cell r="H24" t="str">
            <v>盒</v>
          </cell>
          <cell r="I24" t="str">
            <v>太极涪陵药厂</v>
          </cell>
          <cell r="J24">
            <v>8211</v>
          </cell>
          <cell r="K24">
            <v>10505</v>
          </cell>
          <cell r="L24" t="str">
            <v>伤风/暑湿感冒药</v>
          </cell>
          <cell r="M24" t="str">
            <v>抗感冒药</v>
          </cell>
          <cell r="N24" t="str">
            <v>中西成药</v>
          </cell>
          <cell r="O24">
            <v>1</v>
          </cell>
          <cell r="P24" t="str">
            <v>T2</v>
          </cell>
          <cell r="Q24">
            <v>3</v>
          </cell>
          <cell r="R24" t="str">
            <v>高</v>
          </cell>
          <cell r="S24">
            <v>3</v>
          </cell>
          <cell r="T24" t="str">
            <v>一般品</v>
          </cell>
          <cell r="U24" t="str">
            <v>是</v>
          </cell>
          <cell r="V24" t="str">
            <v/>
          </cell>
          <cell r="W24">
            <v>450</v>
          </cell>
          <cell r="X24">
            <v>7991.74</v>
          </cell>
        </row>
        <row r="25">
          <cell r="B25">
            <v>52</v>
          </cell>
          <cell r="C25" t="str">
            <v>城郊二片区</v>
          </cell>
          <cell r="D25" t="str">
            <v>四川太极崇州中心店</v>
          </cell>
          <cell r="E25">
            <v>47683</v>
          </cell>
          <cell r="F25" t="str">
            <v>藿香正气口服液</v>
          </cell>
          <cell r="G25" t="str">
            <v>10mlx10支</v>
          </cell>
          <cell r="H25" t="str">
            <v>盒</v>
          </cell>
          <cell r="I25" t="str">
            <v>太极涪陵药厂</v>
          </cell>
          <cell r="J25">
            <v>8211</v>
          </cell>
          <cell r="K25">
            <v>10505</v>
          </cell>
          <cell r="L25" t="str">
            <v>伤风/暑湿感冒药</v>
          </cell>
          <cell r="M25" t="str">
            <v>抗感冒药</v>
          </cell>
          <cell r="N25" t="str">
            <v>中西成药</v>
          </cell>
          <cell r="O25">
            <v>1</v>
          </cell>
          <cell r="P25" t="str">
            <v>T2</v>
          </cell>
          <cell r="Q25">
            <v>3</v>
          </cell>
          <cell r="R25" t="str">
            <v>高</v>
          </cell>
          <cell r="S25">
            <v>3</v>
          </cell>
          <cell r="T25" t="str">
            <v>一般品</v>
          </cell>
          <cell r="U25" t="str">
            <v>是</v>
          </cell>
          <cell r="V25" t="str">
            <v/>
          </cell>
          <cell r="W25">
            <v>448</v>
          </cell>
          <cell r="X25">
            <v>7884.06</v>
          </cell>
        </row>
        <row r="26">
          <cell r="B26">
            <v>377</v>
          </cell>
          <cell r="C26" t="str">
            <v>东南片区</v>
          </cell>
          <cell r="D26" t="str">
            <v>四川太极新园大道药店</v>
          </cell>
          <cell r="E26">
            <v>47683</v>
          </cell>
          <cell r="F26" t="str">
            <v>藿香正气口服液</v>
          </cell>
          <cell r="G26" t="str">
            <v>10mlx10支</v>
          </cell>
          <cell r="H26" t="str">
            <v>盒</v>
          </cell>
          <cell r="I26" t="str">
            <v>太极涪陵药厂</v>
          </cell>
          <cell r="J26">
            <v>8211</v>
          </cell>
          <cell r="K26">
            <v>10505</v>
          </cell>
          <cell r="L26" t="str">
            <v>伤风/暑湿感冒药</v>
          </cell>
          <cell r="M26" t="str">
            <v>抗感冒药</v>
          </cell>
          <cell r="N26" t="str">
            <v>中西成药</v>
          </cell>
          <cell r="O26">
            <v>1</v>
          </cell>
          <cell r="P26" t="str">
            <v>T2</v>
          </cell>
          <cell r="Q26">
            <v>3</v>
          </cell>
          <cell r="R26" t="str">
            <v>高</v>
          </cell>
          <cell r="S26">
            <v>3</v>
          </cell>
          <cell r="T26" t="str">
            <v>一般品</v>
          </cell>
          <cell r="U26" t="str">
            <v>是</v>
          </cell>
          <cell r="V26" t="str">
            <v/>
          </cell>
          <cell r="W26">
            <v>437</v>
          </cell>
          <cell r="X26">
            <v>7778.6</v>
          </cell>
        </row>
        <row r="27">
          <cell r="B27">
            <v>733</v>
          </cell>
          <cell r="C27" t="str">
            <v>东南片区</v>
          </cell>
          <cell r="D27" t="str">
            <v>四川太极双流区东升街道三强西路药店</v>
          </cell>
          <cell r="E27">
            <v>47683</v>
          </cell>
          <cell r="F27" t="str">
            <v>藿香正气口服液</v>
          </cell>
          <cell r="G27" t="str">
            <v>10mlx10支</v>
          </cell>
          <cell r="H27" t="str">
            <v>盒</v>
          </cell>
          <cell r="I27" t="str">
            <v>太极涪陵药厂</v>
          </cell>
          <cell r="J27">
            <v>8211</v>
          </cell>
          <cell r="K27">
            <v>10505</v>
          </cell>
          <cell r="L27" t="str">
            <v>伤风/暑湿感冒药</v>
          </cell>
          <cell r="M27" t="str">
            <v>抗感冒药</v>
          </cell>
          <cell r="N27" t="str">
            <v>中西成药</v>
          </cell>
          <cell r="O27">
            <v>1</v>
          </cell>
          <cell r="P27" t="str">
            <v>T2</v>
          </cell>
          <cell r="Q27">
            <v>3</v>
          </cell>
          <cell r="R27" t="str">
            <v>高</v>
          </cell>
          <cell r="S27">
            <v>3</v>
          </cell>
          <cell r="T27" t="str">
            <v>一般品</v>
          </cell>
          <cell r="U27" t="str">
            <v>是</v>
          </cell>
          <cell r="V27" t="str">
            <v/>
          </cell>
          <cell r="W27">
            <v>494</v>
          </cell>
          <cell r="X27">
            <v>7630.5</v>
          </cell>
        </row>
        <row r="28">
          <cell r="B28">
            <v>373</v>
          </cell>
          <cell r="C28" t="str">
            <v>城中片区</v>
          </cell>
          <cell r="D28" t="str">
            <v>四川太极通盈街药店</v>
          </cell>
          <cell r="E28">
            <v>47683</v>
          </cell>
          <cell r="F28" t="str">
            <v>藿香正气口服液</v>
          </cell>
          <cell r="G28" t="str">
            <v>10mlx10支</v>
          </cell>
          <cell r="H28" t="str">
            <v>盒</v>
          </cell>
          <cell r="I28" t="str">
            <v>太极涪陵药厂</v>
          </cell>
          <cell r="J28">
            <v>8211</v>
          </cell>
          <cell r="K28">
            <v>10505</v>
          </cell>
          <cell r="L28" t="str">
            <v>伤风/暑湿感冒药</v>
          </cell>
          <cell r="M28" t="str">
            <v>抗感冒药</v>
          </cell>
          <cell r="N28" t="str">
            <v>中西成药</v>
          </cell>
          <cell r="O28">
            <v>1</v>
          </cell>
          <cell r="P28" t="str">
            <v>T2</v>
          </cell>
          <cell r="Q28">
            <v>3</v>
          </cell>
          <cell r="R28" t="str">
            <v>高</v>
          </cell>
          <cell r="S28">
            <v>3</v>
          </cell>
          <cell r="T28" t="str">
            <v>一般品</v>
          </cell>
          <cell r="U28" t="str">
            <v>是</v>
          </cell>
          <cell r="V28" t="str">
            <v/>
          </cell>
          <cell r="W28">
            <v>413</v>
          </cell>
          <cell r="X28">
            <v>7351.3</v>
          </cell>
        </row>
        <row r="29">
          <cell r="B29">
            <v>541</v>
          </cell>
          <cell r="C29" t="str">
            <v>东南片区</v>
          </cell>
          <cell r="D29" t="str">
            <v>四川太极高新区府城大道西段店</v>
          </cell>
          <cell r="E29">
            <v>47683</v>
          </cell>
          <cell r="F29" t="str">
            <v>藿香正气口服液</v>
          </cell>
          <cell r="G29" t="str">
            <v>10mlx10支</v>
          </cell>
          <cell r="H29" t="str">
            <v>盒</v>
          </cell>
          <cell r="I29" t="str">
            <v>太极涪陵药厂</v>
          </cell>
          <cell r="J29">
            <v>8211</v>
          </cell>
          <cell r="K29">
            <v>10505</v>
          </cell>
          <cell r="L29" t="str">
            <v>伤风/暑湿感冒药</v>
          </cell>
          <cell r="M29" t="str">
            <v>抗感冒药</v>
          </cell>
          <cell r="N29" t="str">
            <v>中西成药</v>
          </cell>
          <cell r="O29">
            <v>1</v>
          </cell>
          <cell r="P29" t="str">
            <v>T2</v>
          </cell>
          <cell r="Q29">
            <v>3</v>
          </cell>
          <cell r="R29" t="str">
            <v>高</v>
          </cell>
          <cell r="S29">
            <v>3</v>
          </cell>
          <cell r="T29" t="str">
            <v>一般品</v>
          </cell>
          <cell r="U29" t="str">
            <v>是</v>
          </cell>
          <cell r="V29" t="str">
            <v/>
          </cell>
          <cell r="W29">
            <v>408</v>
          </cell>
          <cell r="X29">
            <v>7214.53</v>
          </cell>
        </row>
        <row r="30">
          <cell r="B30">
            <v>598</v>
          </cell>
          <cell r="C30" t="str">
            <v>东南片区</v>
          </cell>
          <cell r="D30" t="str">
            <v>四川太极锦江区水杉街药店</v>
          </cell>
          <cell r="E30">
            <v>47683</v>
          </cell>
          <cell r="F30" t="str">
            <v>藿香正气口服液</v>
          </cell>
          <cell r="G30" t="str">
            <v>10mlx10支</v>
          </cell>
          <cell r="H30" t="str">
            <v>盒</v>
          </cell>
          <cell r="I30" t="str">
            <v>太极涪陵药厂</v>
          </cell>
          <cell r="J30">
            <v>8211</v>
          </cell>
          <cell r="K30">
            <v>10505</v>
          </cell>
          <cell r="L30" t="str">
            <v>伤风/暑湿感冒药</v>
          </cell>
          <cell r="M30" t="str">
            <v>抗感冒药</v>
          </cell>
          <cell r="N30" t="str">
            <v>中西成药</v>
          </cell>
          <cell r="O30">
            <v>1</v>
          </cell>
          <cell r="P30" t="str">
            <v>T2</v>
          </cell>
          <cell r="Q30">
            <v>3</v>
          </cell>
          <cell r="R30" t="str">
            <v>高</v>
          </cell>
          <cell r="S30">
            <v>3</v>
          </cell>
          <cell r="T30" t="str">
            <v>一般品</v>
          </cell>
          <cell r="U30" t="str">
            <v>是</v>
          </cell>
          <cell r="V30" t="str">
            <v/>
          </cell>
          <cell r="W30">
            <v>398</v>
          </cell>
          <cell r="X30">
            <v>7058.94</v>
          </cell>
        </row>
        <row r="31">
          <cell r="B31">
            <v>371</v>
          </cell>
          <cell r="C31" t="str">
            <v>城郊一片区</v>
          </cell>
          <cell r="D31" t="str">
            <v>四川太极兴义镇万兴路药店</v>
          </cell>
          <cell r="E31">
            <v>47683</v>
          </cell>
          <cell r="F31" t="str">
            <v>藿香正气口服液</v>
          </cell>
          <cell r="G31" t="str">
            <v>10mlx10支</v>
          </cell>
          <cell r="H31" t="str">
            <v>盒</v>
          </cell>
          <cell r="I31" t="str">
            <v>太极涪陵药厂</v>
          </cell>
          <cell r="J31">
            <v>8211</v>
          </cell>
          <cell r="K31">
            <v>10505</v>
          </cell>
          <cell r="L31" t="str">
            <v>伤风/暑湿感冒药</v>
          </cell>
          <cell r="M31" t="str">
            <v>抗感冒药</v>
          </cell>
          <cell r="N31" t="str">
            <v>中西成药</v>
          </cell>
          <cell r="O31">
            <v>1</v>
          </cell>
          <cell r="P31" t="str">
            <v>T2</v>
          </cell>
          <cell r="Q31">
            <v>3</v>
          </cell>
          <cell r="R31" t="str">
            <v>高</v>
          </cell>
          <cell r="S31">
            <v>3</v>
          </cell>
          <cell r="T31" t="str">
            <v>一般品</v>
          </cell>
          <cell r="U31" t="str">
            <v>是</v>
          </cell>
          <cell r="V31" t="str">
            <v/>
          </cell>
          <cell r="W31">
            <v>416</v>
          </cell>
          <cell r="X31">
            <v>7023.41</v>
          </cell>
        </row>
        <row r="32">
          <cell r="B32">
            <v>591</v>
          </cell>
          <cell r="C32" t="str">
            <v>城郊一片区</v>
          </cell>
          <cell r="D32" t="str">
            <v>四川太极邛崃市临邛镇长安大道药店</v>
          </cell>
          <cell r="E32">
            <v>47683</v>
          </cell>
          <cell r="F32" t="str">
            <v>藿香正气口服液</v>
          </cell>
          <cell r="G32" t="str">
            <v>10mlx10支</v>
          </cell>
          <cell r="H32" t="str">
            <v>盒</v>
          </cell>
          <cell r="I32" t="str">
            <v>太极涪陵药厂</v>
          </cell>
          <cell r="J32">
            <v>8211</v>
          </cell>
          <cell r="K32">
            <v>10505</v>
          </cell>
          <cell r="L32" t="str">
            <v>伤风/暑湿感冒药</v>
          </cell>
          <cell r="M32" t="str">
            <v>抗感冒药</v>
          </cell>
          <cell r="N32" t="str">
            <v>中西成药</v>
          </cell>
          <cell r="O32">
            <v>1</v>
          </cell>
          <cell r="P32" t="str">
            <v>T2</v>
          </cell>
          <cell r="Q32">
            <v>3</v>
          </cell>
          <cell r="R32" t="str">
            <v>高</v>
          </cell>
          <cell r="S32">
            <v>3</v>
          </cell>
          <cell r="T32" t="str">
            <v>一般品</v>
          </cell>
          <cell r="U32" t="str">
            <v>是</v>
          </cell>
          <cell r="V32" t="str">
            <v/>
          </cell>
          <cell r="W32">
            <v>370</v>
          </cell>
          <cell r="X32">
            <v>6460</v>
          </cell>
        </row>
        <row r="33">
          <cell r="B33">
            <v>379</v>
          </cell>
          <cell r="C33" t="str">
            <v>西北片区</v>
          </cell>
          <cell r="D33" t="str">
            <v>四川太极土龙路药店</v>
          </cell>
          <cell r="E33">
            <v>47683</v>
          </cell>
          <cell r="F33" t="str">
            <v>藿香正气口服液</v>
          </cell>
          <cell r="G33" t="str">
            <v>10mlx10支</v>
          </cell>
          <cell r="H33" t="str">
            <v>盒</v>
          </cell>
          <cell r="I33" t="str">
            <v>太极涪陵药厂</v>
          </cell>
          <cell r="J33">
            <v>8211</v>
          </cell>
          <cell r="K33">
            <v>10505</v>
          </cell>
          <cell r="L33" t="str">
            <v>伤风/暑湿感冒药</v>
          </cell>
          <cell r="M33" t="str">
            <v>抗感冒药</v>
          </cell>
          <cell r="N33" t="str">
            <v>中西成药</v>
          </cell>
          <cell r="O33">
            <v>1</v>
          </cell>
          <cell r="P33" t="str">
            <v>T2</v>
          </cell>
          <cell r="Q33">
            <v>3</v>
          </cell>
          <cell r="R33" t="str">
            <v>高</v>
          </cell>
          <cell r="S33">
            <v>3</v>
          </cell>
          <cell r="T33" t="str">
            <v>一般品</v>
          </cell>
          <cell r="U33" t="str">
            <v>是</v>
          </cell>
          <cell r="V33" t="str">
            <v/>
          </cell>
          <cell r="W33">
            <v>348</v>
          </cell>
          <cell r="X33">
            <v>6056.59</v>
          </cell>
        </row>
        <row r="34">
          <cell r="B34">
            <v>724</v>
          </cell>
          <cell r="C34" t="str">
            <v>东南片区</v>
          </cell>
          <cell r="D34" t="str">
            <v>四川太极锦江区观音桥街药店</v>
          </cell>
          <cell r="E34">
            <v>47683</v>
          </cell>
          <cell r="F34" t="str">
            <v>藿香正气口服液</v>
          </cell>
          <cell r="G34" t="str">
            <v>10mlx10支</v>
          </cell>
          <cell r="H34" t="str">
            <v>盒</v>
          </cell>
          <cell r="I34" t="str">
            <v>太极涪陵药厂</v>
          </cell>
          <cell r="J34">
            <v>8211</v>
          </cell>
          <cell r="K34">
            <v>10505</v>
          </cell>
          <cell r="L34" t="str">
            <v>伤风/暑湿感冒药</v>
          </cell>
          <cell r="M34" t="str">
            <v>抗感冒药</v>
          </cell>
          <cell r="N34" t="str">
            <v>中西成药</v>
          </cell>
          <cell r="O34">
            <v>1</v>
          </cell>
          <cell r="P34" t="str">
            <v>T2</v>
          </cell>
          <cell r="Q34">
            <v>3</v>
          </cell>
          <cell r="R34" t="str">
            <v>高</v>
          </cell>
          <cell r="S34">
            <v>3</v>
          </cell>
          <cell r="T34" t="str">
            <v>一般品</v>
          </cell>
          <cell r="U34" t="str">
            <v>是</v>
          </cell>
          <cell r="V34" t="str">
            <v/>
          </cell>
          <cell r="W34">
            <v>340</v>
          </cell>
          <cell r="X34">
            <v>6023.44</v>
          </cell>
        </row>
        <row r="35">
          <cell r="B35">
            <v>730</v>
          </cell>
          <cell r="C35" t="str">
            <v>西北片区</v>
          </cell>
          <cell r="D35" t="str">
            <v>四川太极新都区新繁镇繁江北路药店</v>
          </cell>
          <cell r="E35">
            <v>47683</v>
          </cell>
          <cell r="F35" t="str">
            <v>藿香正气口服液</v>
          </cell>
          <cell r="G35" t="str">
            <v>10mlx10支</v>
          </cell>
          <cell r="H35" t="str">
            <v>盒</v>
          </cell>
          <cell r="I35" t="str">
            <v>太极涪陵药厂</v>
          </cell>
          <cell r="J35">
            <v>8211</v>
          </cell>
          <cell r="K35">
            <v>10505</v>
          </cell>
          <cell r="L35" t="str">
            <v>伤风/暑湿感冒药</v>
          </cell>
          <cell r="M35" t="str">
            <v>抗感冒药</v>
          </cell>
          <cell r="N35" t="str">
            <v>中西成药</v>
          </cell>
          <cell r="O35">
            <v>1</v>
          </cell>
          <cell r="P35" t="str">
            <v>T2</v>
          </cell>
          <cell r="Q35">
            <v>3</v>
          </cell>
          <cell r="R35" t="str">
            <v>高</v>
          </cell>
          <cell r="S35">
            <v>3</v>
          </cell>
          <cell r="T35" t="str">
            <v>一般品</v>
          </cell>
          <cell r="U35" t="str">
            <v>是</v>
          </cell>
          <cell r="V35" t="str">
            <v/>
          </cell>
          <cell r="W35">
            <v>329</v>
          </cell>
          <cell r="X35">
            <v>5841.73</v>
          </cell>
        </row>
        <row r="36">
          <cell r="B36">
            <v>587</v>
          </cell>
          <cell r="C36" t="str">
            <v>城郊二片区</v>
          </cell>
          <cell r="D36" t="str">
            <v>四川太极都江堰景中路店</v>
          </cell>
          <cell r="E36">
            <v>47683</v>
          </cell>
          <cell r="F36" t="str">
            <v>藿香正气口服液</v>
          </cell>
          <cell r="G36" t="str">
            <v>10mlx10支</v>
          </cell>
          <cell r="H36" t="str">
            <v>盒</v>
          </cell>
          <cell r="I36" t="str">
            <v>太极涪陵药厂</v>
          </cell>
          <cell r="J36">
            <v>8211</v>
          </cell>
          <cell r="K36">
            <v>10505</v>
          </cell>
          <cell r="L36" t="str">
            <v>伤风/暑湿感冒药</v>
          </cell>
          <cell r="M36" t="str">
            <v>抗感冒药</v>
          </cell>
          <cell r="N36" t="str">
            <v>中西成药</v>
          </cell>
          <cell r="O36">
            <v>1</v>
          </cell>
          <cell r="P36" t="str">
            <v>T2</v>
          </cell>
          <cell r="Q36">
            <v>3</v>
          </cell>
          <cell r="R36" t="str">
            <v>高</v>
          </cell>
          <cell r="S36">
            <v>3</v>
          </cell>
          <cell r="T36" t="str">
            <v>一般品</v>
          </cell>
          <cell r="U36" t="str">
            <v>是</v>
          </cell>
          <cell r="V36" t="str">
            <v/>
          </cell>
          <cell r="W36">
            <v>338</v>
          </cell>
          <cell r="X36">
            <v>5678.3</v>
          </cell>
        </row>
        <row r="37">
          <cell r="B37">
            <v>709</v>
          </cell>
          <cell r="C37" t="str">
            <v>西北片区</v>
          </cell>
          <cell r="D37" t="str">
            <v>四川太极新都区马超东路店</v>
          </cell>
          <cell r="E37">
            <v>47683</v>
          </cell>
          <cell r="F37" t="str">
            <v>藿香正气口服液</v>
          </cell>
          <cell r="G37" t="str">
            <v>10mlx10支</v>
          </cell>
          <cell r="H37" t="str">
            <v>盒</v>
          </cell>
          <cell r="I37" t="str">
            <v>太极涪陵药厂</v>
          </cell>
          <cell r="J37">
            <v>8211</v>
          </cell>
          <cell r="K37">
            <v>10505</v>
          </cell>
          <cell r="L37" t="str">
            <v>伤风/暑湿感冒药</v>
          </cell>
          <cell r="M37" t="str">
            <v>抗感冒药</v>
          </cell>
          <cell r="N37" t="str">
            <v>中西成药</v>
          </cell>
          <cell r="O37">
            <v>1</v>
          </cell>
          <cell r="P37" t="str">
            <v>T2</v>
          </cell>
          <cell r="Q37">
            <v>3</v>
          </cell>
          <cell r="R37" t="str">
            <v>高</v>
          </cell>
          <cell r="S37">
            <v>3</v>
          </cell>
          <cell r="T37" t="str">
            <v>一般品</v>
          </cell>
          <cell r="U37" t="str">
            <v>是</v>
          </cell>
          <cell r="V37" t="str">
            <v/>
          </cell>
          <cell r="W37">
            <v>327</v>
          </cell>
          <cell r="X37">
            <v>5631.57</v>
          </cell>
        </row>
        <row r="38">
          <cell r="B38">
            <v>582</v>
          </cell>
          <cell r="C38" t="str">
            <v>西北片区</v>
          </cell>
          <cell r="D38" t="str">
            <v>四川太极青羊区十二桥药店</v>
          </cell>
          <cell r="E38">
            <v>47683</v>
          </cell>
          <cell r="F38" t="str">
            <v>藿香正气口服液</v>
          </cell>
          <cell r="G38" t="str">
            <v>10mlx10支</v>
          </cell>
          <cell r="H38" t="str">
            <v>盒</v>
          </cell>
          <cell r="I38" t="str">
            <v>太极涪陵药厂</v>
          </cell>
          <cell r="J38">
            <v>8211</v>
          </cell>
          <cell r="K38">
            <v>10505</v>
          </cell>
          <cell r="L38" t="str">
            <v>伤风/暑湿感冒药</v>
          </cell>
          <cell r="M38" t="str">
            <v>抗感冒药</v>
          </cell>
          <cell r="N38" t="str">
            <v>中西成药</v>
          </cell>
          <cell r="O38">
            <v>1</v>
          </cell>
          <cell r="P38" t="str">
            <v>T2</v>
          </cell>
          <cell r="Q38">
            <v>3</v>
          </cell>
          <cell r="R38" t="str">
            <v>高</v>
          </cell>
          <cell r="S38">
            <v>3</v>
          </cell>
          <cell r="T38" t="str">
            <v>一般品</v>
          </cell>
          <cell r="U38" t="str">
            <v>是</v>
          </cell>
          <cell r="V38" t="str">
            <v/>
          </cell>
          <cell r="W38">
            <v>316.1</v>
          </cell>
          <cell r="X38">
            <v>5575.2</v>
          </cell>
        </row>
        <row r="39">
          <cell r="B39">
            <v>742</v>
          </cell>
          <cell r="C39" t="str">
            <v>城中片区</v>
          </cell>
          <cell r="D39" t="str">
            <v>四川太极锦江区庆云南街药店</v>
          </cell>
          <cell r="E39">
            <v>47683</v>
          </cell>
          <cell r="F39" t="str">
            <v>藿香正气口服液</v>
          </cell>
          <cell r="G39" t="str">
            <v>10mlx10支</v>
          </cell>
          <cell r="H39" t="str">
            <v>盒</v>
          </cell>
          <cell r="I39" t="str">
            <v>太极涪陵药厂</v>
          </cell>
          <cell r="J39">
            <v>8211</v>
          </cell>
          <cell r="K39">
            <v>10505</v>
          </cell>
          <cell r="L39" t="str">
            <v>伤风/暑湿感冒药</v>
          </cell>
          <cell r="M39" t="str">
            <v>抗感冒药</v>
          </cell>
          <cell r="N39" t="str">
            <v>中西成药</v>
          </cell>
          <cell r="O39">
            <v>1</v>
          </cell>
          <cell r="P39" t="str">
            <v>T2</v>
          </cell>
          <cell r="Q39">
            <v>3</v>
          </cell>
          <cell r="R39" t="str">
            <v>高</v>
          </cell>
          <cell r="S39">
            <v>3</v>
          </cell>
          <cell r="T39" t="str">
            <v>一般品</v>
          </cell>
          <cell r="U39" t="str">
            <v>是</v>
          </cell>
          <cell r="V39" t="str">
            <v/>
          </cell>
          <cell r="W39">
            <v>325</v>
          </cell>
          <cell r="X39">
            <v>5470.12</v>
          </cell>
        </row>
        <row r="40">
          <cell r="B40">
            <v>308</v>
          </cell>
          <cell r="C40" t="str">
            <v>城中片区</v>
          </cell>
          <cell r="D40" t="str">
            <v>四川太极红星店</v>
          </cell>
          <cell r="E40">
            <v>47683</v>
          </cell>
          <cell r="F40" t="str">
            <v>藿香正气口服液</v>
          </cell>
          <cell r="G40" t="str">
            <v>10mlx10支</v>
          </cell>
          <cell r="H40" t="str">
            <v>盒</v>
          </cell>
          <cell r="I40" t="str">
            <v>太极涪陵药厂</v>
          </cell>
          <cell r="J40">
            <v>8211</v>
          </cell>
          <cell r="K40">
            <v>10505</v>
          </cell>
          <cell r="L40" t="str">
            <v>伤风/暑湿感冒药</v>
          </cell>
          <cell r="M40" t="str">
            <v>抗感冒药</v>
          </cell>
          <cell r="N40" t="str">
            <v>中西成药</v>
          </cell>
          <cell r="O40">
            <v>1</v>
          </cell>
          <cell r="P40" t="str">
            <v>T2</v>
          </cell>
          <cell r="Q40">
            <v>3</v>
          </cell>
          <cell r="R40" t="str">
            <v>高</v>
          </cell>
          <cell r="S40">
            <v>3</v>
          </cell>
          <cell r="T40" t="str">
            <v>一般品</v>
          </cell>
          <cell r="U40" t="str">
            <v>是</v>
          </cell>
          <cell r="V40" t="str">
            <v/>
          </cell>
          <cell r="W40">
            <v>309</v>
          </cell>
          <cell r="X40">
            <v>5259.81</v>
          </cell>
        </row>
        <row r="41">
          <cell r="B41">
            <v>718</v>
          </cell>
          <cell r="C41" t="str">
            <v>城中片区</v>
          </cell>
          <cell r="D41" t="str">
            <v>四川太极龙泉驿区龙泉街道驿生路药店</v>
          </cell>
          <cell r="E41">
            <v>47683</v>
          </cell>
          <cell r="F41" t="str">
            <v>藿香正气口服液</v>
          </cell>
          <cell r="G41" t="str">
            <v>10mlx10支</v>
          </cell>
          <cell r="H41" t="str">
            <v>盒</v>
          </cell>
          <cell r="I41" t="str">
            <v>太极涪陵药厂</v>
          </cell>
          <cell r="J41">
            <v>8211</v>
          </cell>
          <cell r="K41">
            <v>10505</v>
          </cell>
          <cell r="L41" t="str">
            <v>伤风/暑湿感冒药</v>
          </cell>
          <cell r="M41" t="str">
            <v>抗感冒药</v>
          </cell>
          <cell r="N41" t="str">
            <v>中西成药</v>
          </cell>
          <cell r="O41">
            <v>1</v>
          </cell>
          <cell r="P41" t="str">
            <v>T2</v>
          </cell>
          <cell r="Q41">
            <v>3</v>
          </cell>
          <cell r="R41" t="str">
            <v>高</v>
          </cell>
          <cell r="S41">
            <v>3</v>
          </cell>
          <cell r="T41" t="str">
            <v>一般品</v>
          </cell>
          <cell r="U41" t="str">
            <v>是</v>
          </cell>
          <cell r="V41" t="str">
            <v/>
          </cell>
          <cell r="W41">
            <v>323</v>
          </cell>
          <cell r="X41">
            <v>5234.09</v>
          </cell>
        </row>
        <row r="42">
          <cell r="B42">
            <v>339</v>
          </cell>
          <cell r="C42" t="str">
            <v>西北片区</v>
          </cell>
          <cell r="D42" t="str">
            <v>四川太极沙河源药店</v>
          </cell>
          <cell r="E42">
            <v>47683</v>
          </cell>
          <cell r="F42" t="str">
            <v>藿香正气口服液</v>
          </cell>
          <cell r="G42" t="str">
            <v>10mlx10支</v>
          </cell>
          <cell r="H42" t="str">
            <v>盒</v>
          </cell>
          <cell r="I42" t="str">
            <v>太极涪陵药厂</v>
          </cell>
          <cell r="J42">
            <v>8211</v>
          </cell>
          <cell r="K42">
            <v>10505</v>
          </cell>
          <cell r="L42" t="str">
            <v>伤风/暑湿感冒药</v>
          </cell>
          <cell r="M42" t="str">
            <v>抗感冒药</v>
          </cell>
          <cell r="N42" t="str">
            <v>中西成药</v>
          </cell>
          <cell r="O42">
            <v>1</v>
          </cell>
          <cell r="P42" t="str">
            <v>T2</v>
          </cell>
          <cell r="Q42">
            <v>3</v>
          </cell>
          <cell r="R42" t="str">
            <v>高</v>
          </cell>
          <cell r="S42">
            <v>3</v>
          </cell>
          <cell r="T42" t="str">
            <v>一般品</v>
          </cell>
          <cell r="U42" t="str">
            <v>是</v>
          </cell>
          <cell r="V42" t="str">
            <v/>
          </cell>
          <cell r="W42">
            <v>298</v>
          </cell>
          <cell r="X42">
            <v>5207.32</v>
          </cell>
        </row>
        <row r="43">
          <cell r="B43">
            <v>737</v>
          </cell>
          <cell r="C43" t="str">
            <v>东南片区</v>
          </cell>
          <cell r="D43" t="str">
            <v>四川太极高新区大源北街药店</v>
          </cell>
          <cell r="E43">
            <v>47683</v>
          </cell>
          <cell r="F43" t="str">
            <v>藿香正气口服液</v>
          </cell>
          <cell r="G43" t="str">
            <v>10mlx10支</v>
          </cell>
          <cell r="H43" t="str">
            <v>盒</v>
          </cell>
          <cell r="I43" t="str">
            <v>太极涪陵药厂</v>
          </cell>
          <cell r="J43">
            <v>8211</v>
          </cell>
          <cell r="K43">
            <v>10505</v>
          </cell>
          <cell r="L43" t="str">
            <v>伤风/暑湿感冒药</v>
          </cell>
          <cell r="M43" t="str">
            <v>抗感冒药</v>
          </cell>
          <cell r="N43" t="str">
            <v>中西成药</v>
          </cell>
          <cell r="O43">
            <v>1</v>
          </cell>
          <cell r="P43" t="str">
            <v>T2</v>
          </cell>
          <cell r="Q43">
            <v>3</v>
          </cell>
          <cell r="R43" t="str">
            <v>高</v>
          </cell>
          <cell r="S43">
            <v>3</v>
          </cell>
          <cell r="T43" t="str">
            <v>一般品</v>
          </cell>
          <cell r="U43" t="str">
            <v>是</v>
          </cell>
          <cell r="V43" t="str">
            <v/>
          </cell>
          <cell r="W43">
            <v>296.1</v>
          </cell>
          <cell r="X43">
            <v>5193.2</v>
          </cell>
        </row>
        <row r="44">
          <cell r="B44">
            <v>359</v>
          </cell>
          <cell r="C44" t="str">
            <v>西北片区</v>
          </cell>
          <cell r="D44" t="str">
            <v>四川太极枣子巷药店</v>
          </cell>
          <cell r="E44">
            <v>47683</v>
          </cell>
          <cell r="F44" t="str">
            <v>藿香正气口服液</v>
          </cell>
          <cell r="G44" t="str">
            <v>10mlx10支</v>
          </cell>
          <cell r="H44" t="str">
            <v>盒</v>
          </cell>
          <cell r="I44" t="str">
            <v>太极涪陵药厂</v>
          </cell>
          <cell r="J44">
            <v>8211</v>
          </cell>
          <cell r="K44">
            <v>10505</v>
          </cell>
          <cell r="L44" t="str">
            <v>伤风/暑湿感冒药</v>
          </cell>
          <cell r="M44" t="str">
            <v>抗感冒药</v>
          </cell>
          <cell r="N44" t="str">
            <v>中西成药</v>
          </cell>
          <cell r="O44">
            <v>1</v>
          </cell>
          <cell r="P44" t="str">
            <v>T2</v>
          </cell>
          <cell r="Q44">
            <v>3</v>
          </cell>
          <cell r="R44" t="str">
            <v>高</v>
          </cell>
          <cell r="S44">
            <v>3</v>
          </cell>
          <cell r="T44" t="str">
            <v>一般品</v>
          </cell>
          <cell r="U44" t="str">
            <v>是</v>
          </cell>
          <cell r="V44" t="str">
            <v/>
          </cell>
          <cell r="W44">
            <v>300</v>
          </cell>
          <cell r="X44">
            <v>5186.34</v>
          </cell>
        </row>
        <row r="45">
          <cell r="B45">
            <v>365</v>
          </cell>
          <cell r="C45" t="str">
            <v>西北片区</v>
          </cell>
          <cell r="D45" t="str">
            <v>四川太极光华村街药店</v>
          </cell>
          <cell r="E45">
            <v>47683</v>
          </cell>
          <cell r="F45" t="str">
            <v>藿香正气口服液</v>
          </cell>
          <cell r="G45" t="str">
            <v>10mlx10支</v>
          </cell>
          <cell r="H45" t="str">
            <v>盒</v>
          </cell>
          <cell r="I45" t="str">
            <v>太极涪陵药厂</v>
          </cell>
          <cell r="J45">
            <v>8211</v>
          </cell>
          <cell r="K45">
            <v>10505</v>
          </cell>
          <cell r="L45" t="str">
            <v>伤风/暑湿感冒药</v>
          </cell>
          <cell r="M45" t="str">
            <v>抗感冒药</v>
          </cell>
          <cell r="N45" t="str">
            <v>中西成药</v>
          </cell>
          <cell r="O45">
            <v>1</v>
          </cell>
          <cell r="P45" t="str">
            <v>T2</v>
          </cell>
          <cell r="Q45">
            <v>3</v>
          </cell>
          <cell r="R45" t="str">
            <v>高</v>
          </cell>
          <cell r="S45">
            <v>3</v>
          </cell>
          <cell r="T45" t="str">
            <v>一般品</v>
          </cell>
          <cell r="U45" t="str">
            <v>是</v>
          </cell>
          <cell r="V45" t="str">
            <v/>
          </cell>
          <cell r="W45">
            <v>278</v>
          </cell>
          <cell r="X45">
            <v>5070.03</v>
          </cell>
        </row>
        <row r="46">
          <cell r="B46">
            <v>56</v>
          </cell>
          <cell r="C46" t="str">
            <v>城郊二片区</v>
          </cell>
          <cell r="D46" t="str">
            <v>四川太极三江店</v>
          </cell>
          <cell r="E46">
            <v>47683</v>
          </cell>
          <cell r="F46" t="str">
            <v>藿香正气口服液</v>
          </cell>
          <cell r="G46" t="str">
            <v>10mlx10支</v>
          </cell>
          <cell r="H46" t="str">
            <v>盒</v>
          </cell>
          <cell r="I46" t="str">
            <v>太极涪陵药厂</v>
          </cell>
          <cell r="J46">
            <v>8211</v>
          </cell>
          <cell r="K46">
            <v>10505</v>
          </cell>
          <cell r="L46" t="str">
            <v>伤风/暑湿感冒药</v>
          </cell>
          <cell r="M46" t="str">
            <v>抗感冒药</v>
          </cell>
          <cell r="N46" t="str">
            <v>中西成药</v>
          </cell>
          <cell r="O46">
            <v>1</v>
          </cell>
          <cell r="P46" t="str">
            <v>T2</v>
          </cell>
          <cell r="Q46">
            <v>3</v>
          </cell>
          <cell r="R46" t="str">
            <v>高</v>
          </cell>
          <cell r="S46">
            <v>3</v>
          </cell>
          <cell r="T46" t="str">
            <v>一般品</v>
          </cell>
          <cell r="U46" t="str">
            <v>是</v>
          </cell>
          <cell r="V46" t="str">
            <v/>
          </cell>
          <cell r="W46">
            <v>281</v>
          </cell>
          <cell r="X46">
            <v>4972.13</v>
          </cell>
        </row>
        <row r="47">
          <cell r="B47">
            <v>355</v>
          </cell>
          <cell r="C47" t="str">
            <v>城中片区</v>
          </cell>
          <cell r="D47" t="str">
            <v>四川太极双林路药店</v>
          </cell>
          <cell r="E47">
            <v>47683</v>
          </cell>
          <cell r="F47" t="str">
            <v>藿香正气口服液</v>
          </cell>
          <cell r="G47" t="str">
            <v>10mlx10支</v>
          </cell>
          <cell r="H47" t="str">
            <v>盒</v>
          </cell>
          <cell r="I47" t="str">
            <v>太极涪陵药厂</v>
          </cell>
          <cell r="J47">
            <v>8211</v>
          </cell>
          <cell r="K47">
            <v>10505</v>
          </cell>
          <cell r="L47" t="str">
            <v>伤风/暑湿感冒药</v>
          </cell>
          <cell r="M47" t="str">
            <v>抗感冒药</v>
          </cell>
          <cell r="N47" t="str">
            <v>中西成药</v>
          </cell>
          <cell r="O47">
            <v>1</v>
          </cell>
          <cell r="P47" t="str">
            <v>T2</v>
          </cell>
          <cell r="Q47">
            <v>3</v>
          </cell>
          <cell r="R47" t="str">
            <v>高</v>
          </cell>
          <cell r="S47">
            <v>3</v>
          </cell>
          <cell r="T47" t="str">
            <v>一般品</v>
          </cell>
          <cell r="U47" t="str">
            <v>是</v>
          </cell>
          <cell r="V47" t="str">
            <v/>
          </cell>
          <cell r="W47">
            <v>274</v>
          </cell>
          <cell r="X47">
            <v>4856.38</v>
          </cell>
        </row>
        <row r="48">
          <cell r="B48">
            <v>513</v>
          </cell>
          <cell r="C48" t="str">
            <v>西北片区</v>
          </cell>
          <cell r="D48" t="str">
            <v>四川太极武侯区顺和街店</v>
          </cell>
          <cell r="E48">
            <v>47683</v>
          </cell>
          <cell r="F48" t="str">
            <v>藿香正气口服液</v>
          </cell>
          <cell r="G48" t="str">
            <v>10mlx10支</v>
          </cell>
          <cell r="H48" t="str">
            <v>盒</v>
          </cell>
          <cell r="I48" t="str">
            <v>太极涪陵药厂</v>
          </cell>
          <cell r="J48">
            <v>8211</v>
          </cell>
          <cell r="K48">
            <v>10505</v>
          </cell>
          <cell r="L48" t="str">
            <v>伤风/暑湿感冒药</v>
          </cell>
          <cell r="M48" t="str">
            <v>抗感冒药</v>
          </cell>
          <cell r="N48" t="str">
            <v>中西成药</v>
          </cell>
          <cell r="O48">
            <v>1</v>
          </cell>
          <cell r="P48" t="str">
            <v>T2</v>
          </cell>
          <cell r="Q48">
            <v>3</v>
          </cell>
          <cell r="R48" t="str">
            <v>高</v>
          </cell>
          <cell r="S48">
            <v>3</v>
          </cell>
          <cell r="T48" t="str">
            <v>一般品</v>
          </cell>
          <cell r="U48" t="str">
            <v>是</v>
          </cell>
          <cell r="V48" t="str">
            <v/>
          </cell>
          <cell r="W48">
            <v>277</v>
          </cell>
          <cell r="X48">
            <v>4840.39</v>
          </cell>
        </row>
        <row r="49">
          <cell r="B49">
            <v>329</v>
          </cell>
          <cell r="C49" t="str">
            <v>城郊二片区</v>
          </cell>
          <cell r="D49" t="str">
            <v>四川太极温江店</v>
          </cell>
          <cell r="E49">
            <v>47683</v>
          </cell>
          <cell r="F49" t="str">
            <v>藿香正气口服液</v>
          </cell>
          <cell r="G49" t="str">
            <v>10mlx10支</v>
          </cell>
          <cell r="H49" t="str">
            <v>盒</v>
          </cell>
          <cell r="I49" t="str">
            <v>太极涪陵药厂</v>
          </cell>
          <cell r="J49">
            <v>8211</v>
          </cell>
          <cell r="K49">
            <v>10505</v>
          </cell>
          <cell r="L49" t="str">
            <v>伤风/暑湿感冒药</v>
          </cell>
          <cell r="M49" t="str">
            <v>抗感冒药</v>
          </cell>
          <cell r="N49" t="str">
            <v>中西成药</v>
          </cell>
          <cell r="O49">
            <v>1</v>
          </cell>
          <cell r="P49" t="str">
            <v>T2</v>
          </cell>
          <cell r="Q49">
            <v>3</v>
          </cell>
          <cell r="R49" t="str">
            <v>高</v>
          </cell>
          <cell r="S49">
            <v>3</v>
          </cell>
          <cell r="T49" t="str">
            <v>一般品</v>
          </cell>
          <cell r="U49" t="str">
            <v>是</v>
          </cell>
          <cell r="V49" t="str">
            <v/>
          </cell>
          <cell r="W49">
            <v>264</v>
          </cell>
          <cell r="X49">
            <v>4641.54</v>
          </cell>
        </row>
        <row r="50">
          <cell r="B50">
            <v>511</v>
          </cell>
          <cell r="C50" t="str">
            <v>城中片区</v>
          </cell>
          <cell r="D50" t="str">
            <v>四川太极成华杉板桥南一路店</v>
          </cell>
          <cell r="E50">
            <v>47683</v>
          </cell>
          <cell r="F50" t="str">
            <v>藿香正气口服液</v>
          </cell>
          <cell r="G50" t="str">
            <v>10mlx10支</v>
          </cell>
          <cell r="H50" t="str">
            <v>盒</v>
          </cell>
          <cell r="I50" t="str">
            <v>太极涪陵药厂</v>
          </cell>
          <cell r="J50">
            <v>8211</v>
          </cell>
          <cell r="K50">
            <v>10505</v>
          </cell>
          <cell r="L50" t="str">
            <v>伤风/暑湿感冒药</v>
          </cell>
          <cell r="M50" t="str">
            <v>抗感冒药</v>
          </cell>
          <cell r="N50" t="str">
            <v>中西成药</v>
          </cell>
          <cell r="O50">
            <v>1</v>
          </cell>
          <cell r="P50" t="str">
            <v>T2</v>
          </cell>
          <cell r="Q50">
            <v>3</v>
          </cell>
          <cell r="R50" t="str">
            <v>高</v>
          </cell>
          <cell r="S50">
            <v>3</v>
          </cell>
          <cell r="T50" t="str">
            <v>一般品</v>
          </cell>
          <cell r="U50" t="str">
            <v>是</v>
          </cell>
          <cell r="V50" t="str">
            <v/>
          </cell>
          <cell r="W50">
            <v>262</v>
          </cell>
          <cell r="X50">
            <v>4569.95</v>
          </cell>
        </row>
        <row r="51">
          <cell r="B51">
            <v>734</v>
          </cell>
          <cell r="C51" t="str">
            <v>城郊二片区</v>
          </cell>
          <cell r="D51" t="str">
            <v>四川太极温江区柳城街道同兴东路药店</v>
          </cell>
          <cell r="E51">
            <v>47683</v>
          </cell>
          <cell r="F51" t="str">
            <v>藿香正气口服液</v>
          </cell>
          <cell r="G51" t="str">
            <v>10mlx10支</v>
          </cell>
          <cell r="H51" t="str">
            <v>盒</v>
          </cell>
          <cell r="I51" t="str">
            <v>太极涪陵药厂</v>
          </cell>
          <cell r="J51">
            <v>8211</v>
          </cell>
          <cell r="K51">
            <v>10505</v>
          </cell>
          <cell r="L51" t="str">
            <v>伤风/暑湿感冒药</v>
          </cell>
          <cell r="M51" t="str">
            <v>抗感冒药</v>
          </cell>
          <cell r="N51" t="str">
            <v>中西成药</v>
          </cell>
          <cell r="O51">
            <v>1</v>
          </cell>
          <cell r="P51" t="str">
            <v>T2</v>
          </cell>
          <cell r="Q51">
            <v>3</v>
          </cell>
          <cell r="R51" t="str">
            <v>高</v>
          </cell>
          <cell r="S51">
            <v>3</v>
          </cell>
          <cell r="T51" t="str">
            <v>一般品</v>
          </cell>
          <cell r="U51" t="str">
            <v>是</v>
          </cell>
          <cell r="V51" t="str">
            <v/>
          </cell>
          <cell r="W51">
            <v>262</v>
          </cell>
          <cell r="X51">
            <v>4529.09</v>
          </cell>
        </row>
        <row r="52">
          <cell r="B52">
            <v>515</v>
          </cell>
          <cell r="C52" t="str">
            <v>城中片区</v>
          </cell>
          <cell r="D52" t="str">
            <v>四川太极成华区崔家店路药店</v>
          </cell>
          <cell r="E52">
            <v>47683</v>
          </cell>
          <cell r="F52" t="str">
            <v>藿香正气口服液</v>
          </cell>
          <cell r="G52" t="str">
            <v>10mlx10支</v>
          </cell>
          <cell r="H52" t="str">
            <v>盒</v>
          </cell>
          <cell r="I52" t="str">
            <v>太极涪陵药厂</v>
          </cell>
          <cell r="J52">
            <v>8211</v>
          </cell>
          <cell r="K52">
            <v>10505</v>
          </cell>
          <cell r="L52" t="str">
            <v>伤风/暑湿感冒药</v>
          </cell>
          <cell r="M52" t="str">
            <v>抗感冒药</v>
          </cell>
          <cell r="N52" t="str">
            <v>中西成药</v>
          </cell>
          <cell r="O52">
            <v>1</v>
          </cell>
          <cell r="P52" t="str">
            <v>T2</v>
          </cell>
          <cell r="Q52">
            <v>3</v>
          </cell>
          <cell r="R52" t="str">
            <v>高</v>
          </cell>
          <cell r="S52">
            <v>3</v>
          </cell>
          <cell r="T52" t="str">
            <v>一般品</v>
          </cell>
          <cell r="U52" t="str">
            <v>是</v>
          </cell>
          <cell r="V52" t="str">
            <v/>
          </cell>
          <cell r="W52">
            <v>256</v>
          </cell>
          <cell r="X52">
            <v>4522.73</v>
          </cell>
        </row>
        <row r="53">
          <cell r="B53">
            <v>743</v>
          </cell>
          <cell r="C53" t="str">
            <v>东南片区</v>
          </cell>
          <cell r="D53" t="str">
            <v>四川太极成华区万宇路药店</v>
          </cell>
          <cell r="E53">
            <v>47683</v>
          </cell>
          <cell r="F53" t="str">
            <v>藿香正气口服液</v>
          </cell>
          <cell r="G53" t="str">
            <v>10mlx10支</v>
          </cell>
          <cell r="H53" t="str">
            <v>盒</v>
          </cell>
          <cell r="I53" t="str">
            <v>太极涪陵药厂</v>
          </cell>
          <cell r="J53">
            <v>8211</v>
          </cell>
          <cell r="K53">
            <v>10505</v>
          </cell>
          <cell r="L53" t="str">
            <v>伤风/暑湿感冒药</v>
          </cell>
          <cell r="M53" t="str">
            <v>抗感冒药</v>
          </cell>
          <cell r="N53" t="str">
            <v>中西成药</v>
          </cell>
          <cell r="O53">
            <v>1</v>
          </cell>
          <cell r="P53" t="str">
            <v>T2</v>
          </cell>
          <cell r="Q53">
            <v>3</v>
          </cell>
          <cell r="R53" t="str">
            <v>高</v>
          </cell>
          <cell r="S53">
            <v>3</v>
          </cell>
          <cell r="T53" t="str">
            <v>一般品</v>
          </cell>
          <cell r="U53" t="str">
            <v>是</v>
          </cell>
          <cell r="V53" t="str">
            <v/>
          </cell>
          <cell r="W53">
            <v>255</v>
          </cell>
          <cell r="X53">
            <v>4315</v>
          </cell>
        </row>
        <row r="54">
          <cell r="B54">
            <v>750</v>
          </cell>
          <cell r="C54" t="str">
            <v>东南片区</v>
          </cell>
          <cell r="D54" t="str">
            <v>成都成汉太极大药房有限公司</v>
          </cell>
          <cell r="E54">
            <v>47683</v>
          </cell>
          <cell r="F54" t="str">
            <v>藿香正气口服液</v>
          </cell>
          <cell r="G54" t="str">
            <v>10mlx10支</v>
          </cell>
          <cell r="H54" t="str">
            <v>盒</v>
          </cell>
          <cell r="I54" t="str">
            <v>太极涪陵药厂</v>
          </cell>
          <cell r="J54">
            <v>8211</v>
          </cell>
          <cell r="K54">
            <v>10505</v>
          </cell>
          <cell r="L54" t="str">
            <v>伤风/暑湿感冒药</v>
          </cell>
          <cell r="M54" t="str">
            <v>抗感冒药</v>
          </cell>
          <cell r="N54" t="str">
            <v>中西成药</v>
          </cell>
          <cell r="O54">
            <v>1</v>
          </cell>
          <cell r="P54" t="str">
            <v>T2</v>
          </cell>
          <cell r="Q54">
            <v>3</v>
          </cell>
          <cell r="R54" t="str">
            <v>高</v>
          </cell>
          <cell r="S54">
            <v>3</v>
          </cell>
          <cell r="T54" t="str">
            <v>一般品</v>
          </cell>
          <cell r="U54" t="str">
            <v>是</v>
          </cell>
          <cell r="V54" t="str">
            <v/>
          </cell>
          <cell r="W54">
            <v>240</v>
          </cell>
          <cell r="X54">
            <v>4252.79</v>
          </cell>
        </row>
        <row r="55">
          <cell r="B55">
            <v>349</v>
          </cell>
          <cell r="C55" t="str">
            <v>城中片区</v>
          </cell>
          <cell r="D55" t="str">
            <v>四川太极人民中路店</v>
          </cell>
          <cell r="E55">
            <v>47683</v>
          </cell>
          <cell r="F55" t="str">
            <v>藿香正气口服液</v>
          </cell>
          <cell r="G55" t="str">
            <v>10mlx10支</v>
          </cell>
          <cell r="H55" t="str">
            <v>盒</v>
          </cell>
          <cell r="I55" t="str">
            <v>太极涪陵药厂</v>
          </cell>
          <cell r="J55">
            <v>8211</v>
          </cell>
          <cell r="K55">
            <v>10505</v>
          </cell>
          <cell r="L55" t="str">
            <v>伤风/暑湿感冒药</v>
          </cell>
          <cell r="M55" t="str">
            <v>抗感冒药</v>
          </cell>
          <cell r="N55" t="str">
            <v>中西成药</v>
          </cell>
          <cell r="O55">
            <v>1</v>
          </cell>
          <cell r="P55" t="str">
            <v>T2</v>
          </cell>
          <cell r="Q55">
            <v>3</v>
          </cell>
          <cell r="R55" t="str">
            <v>高</v>
          </cell>
          <cell r="S55">
            <v>3</v>
          </cell>
          <cell r="T55" t="str">
            <v>一般品</v>
          </cell>
          <cell r="U55" t="str">
            <v>是</v>
          </cell>
          <cell r="V55" t="str">
            <v/>
          </cell>
          <cell r="W55">
            <v>234</v>
          </cell>
          <cell r="X55">
            <v>4154.52</v>
          </cell>
        </row>
        <row r="56">
          <cell r="B56">
            <v>399</v>
          </cell>
          <cell r="C56" t="str">
            <v>东南片区</v>
          </cell>
          <cell r="D56" t="str">
            <v>四川太极高新天久北巷药店</v>
          </cell>
          <cell r="E56">
            <v>47683</v>
          </cell>
          <cell r="F56" t="str">
            <v>藿香正气口服液</v>
          </cell>
          <cell r="G56" t="str">
            <v>10mlx10支</v>
          </cell>
          <cell r="H56" t="str">
            <v>盒</v>
          </cell>
          <cell r="I56" t="str">
            <v>太极涪陵药厂</v>
          </cell>
          <cell r="J56">
            <v>8211</v>
          </cell>
          <cell r="K56">
            <v>10505</v>
          </cell>
          <cell r="L56" t="str">
            <v>伤风/暑湿感冒药</v>
          </cell>
          <cell r="M56" t="str">
            <v>抗感冒药</v>
          </cell>
          <cell r="N56" t="str">
            <v>中西成药</v>
          </cell>
          <cell r="O56">
            <v>1</v>
          </cell>
          <cell r="P56" t="str">
            <v>T2</v>
          </cell>
          <cell r="Q56">
            <v>3</v>
          </cell>
          <cell r="R56" t="str">
            <v>高</v>
          </cell>
          <cell r="S56">
            <v>3</v>
          </cell>
          <cell r="T56" t="str">
            <v>一般品</v>
          </cell>
          <cell r="U56" t="str">
            <v>是</v>
          </cell>
          <cell r="V56" t="str">
            <v/>
          </cell>
          <cell r="W56">
            <v>231</v>
          </cell>
          <cell r="X56">
            <v>4018.59</v>
          </cell>
        </row>
        <row r="57">
          <cell r="B57">
            <v>572</v>
          </cell>
          <cell r="C57" t="str">
            <v>城中片区</v>
          </cell>
          <cell r="D57" t="str">
            <v>四川太极郫县郫筒镇东大街药店</v>
          </cell>
          <cell r="E57">
            <v>47683</v>
          </cell>
          <cell r="F57" t="str">
            <v>藿香正气口服液</v>
          </cell>
          <cell r="G57" t="str">
            <v>10mlx10支</v>
          </cell>
          <cell r="H57" t="str">
            <v>盒</v>
          </cell>
          <cell r="I57" t="str">
            <v>太极涪陵药厂</v>
          </cell>
          <cell r="J57">
            <v>8211</v>
          </cell>
          <cell r="K57">
            <v>10505</v>
          </cell>
          <cell r="L57" t="str">
            <v>伤风/暑湿感冒药</v>
          </cell>
          <cell r="M57" t="str">
            <v>抗感冒药</v>
          </cell>
          <cell r="N57" t="str">
            <v>中西成药</v>
          </cell>
          <cell r="O57">
            <v>1</v>
          </cell>
          <cell r="P57" t="str">
            <v>T2</v>
          </cell>
          <cell r="Q57">
            <v>3</v>
          </cell>
          <cell r="R57" t="str">
            <v>高</v>
          </cell>
          <cell r="S57">
            <v>3</v>
          </cell>
          <cell r="T57" t="str">
            <v>一般品</v>
          </cell>
          <cell r="U57" t="str">
            <v>是</v>
          </cell>
          <cell r="V57" t="str">
            <v/>
          </cell>
          <cell r="W57">
            <v>227</v>
          </cell>
          <cell r="X57">
            <v>4009.41</v>
          </cell>
        </row>
        <row r="58">
          <cell r="B58">
            <v>545</v>
          </cell>
          <cell r="C58" t="str">
            <v>东南片区</v>
          </cell>
          <cell r="D58" t="str">
            <v>四川太极龙潭西路店</v>
          </cell>
          <cell r="E58">
            <v>47683</v>
          </cell>
          <cell r="F58" t="str">
            <v>藿香正气口服液</v>
          </cell>
          <cell r="G58" t="str">
            <v>10mlx10支</v>
          </cell>
          <cell r="H58" t="str">
            <v>盒</v>
          </cell>
          <cell r="I58" t="str">
            <v>太极涪陵药厂</v>
          </cell>
          <cell r="J58">
            <v>8211</v>
          </cell>
          <cell r="K58">
            <v>10505</v>
          </cell>
          <cell r="L58" t="str">
            <v>伤风/暑湿感冒药</v>
          </cell>
          <cell r="M58" t="str">
            <v>抗感冒药</v>
          </cell>
          <cell r="N58" t="str">
            <v>中西成药</v>
          </cell>
          <cell r="O58">
            <v>1</v>
          </cell>
          <cell r="P58" t="str">
            <v>T2</v>
          </cell>
          <cell r="Q58">
            <v>3</v>
          </cell>
          <cell r="R58" t="str">
            <v>高</v>
          </cell>
          <cell r="S58">
            <v>3</v>
          </cell>
          <cell r="T58" t="str">
            <v>一般品</v>
          </cell>
          <cell r="U58" t="str">
            <v>是</v>
          </cell>
          <cell r="V58" t="str">
            <v/>
          </cell>
          <cell r="W58">
            <v>232</v>
          </cell>
          <cell r="X58">
            <v>3996.16</v>
          </cell>
        </row>
        <row r="59">
          <cell r="B59">
            <v>723</v>
          </cell>
          <cell r="C59" t="str">
            <v>城中片区</v>
          </cell>
          <cell r="D59" t="str">
            <v>四川太极锦江区柳翠路药店</v>
          </cell>
          <cell r="E59">
            <v>47683</v>
          </cell>
          <cell r="F59" t="str">
            <v>藿香正气口服液</v>
          </cell>
          <cell r="G59" t="str">
            <v>10mlx10支</v>
          </cell>
          <cell r="H59" t="str">
            <v>盒</v>
          </cell>
          <cell r="I59" t="str">
            <v>太极涪陵药厂</v>
          </cell>
          <cell r="J59">
            <v>8211</v>
          </cell>
          <cell r="K59">
            <v>10505</v>
          </cell>
          <cell r="L59" t="str">
            <v>伤风/暑湿感冒药</v>
          </cell>
          <cell r="M59" t="str">
            <v>抗感冒药</v>
          </cell>
          <cell r="N59" t="str">
            <v>中西成药</v>
          </cell>
          <cell r="O59">
            <v>1</v>
          </cell>
          <cell r="P59" t="str">
            <v>T2</v>
          </cell>
          <cell r="Q59">
            <v>3</v>
          </cell>
          <cell r="R59" t="str">
            <v>高</v>
          </cell>
          <cell r="S59">
            <v>3</v>
          </cell>
          <cell r="T59" t="str">
            <v>一般品</v>
          </cell>
          <cell r="U59" t="str">
            <v>是</v>
          </cell>
          <cell r="V59" t="str">
            <v/>
          </cell>
          <cell r="W59">
            <v>228</v>
          </cell>
          <cell r="X59">
            <v>3762.27</v>
          </cell>
        </row>
        <row r="60">
          <cell r="B60">
            <v>584</v>
          </cell>
          <cell r="C60" t="str">
            <v>东南片区</v>
          </cell>
          <cell r="D60" t="str">
            <v>四川太极高新区中和街道柳荫街药店</v>
          </cell>
          <cell r="E60">
            <v>47683</v>
          </cell>
          <cell r="F60" t="str">
            <v>藿香正气口服液</v>
          </cell>
          <cell r="G60" t="str">
            <v>10mlx10支</v>
          </cell>
          <cell r="H60" t="str">
            <v>盒</v>
          </cell>
          <cell r="I60" t="str">
            <v>太极涪陵药厂</v>
          </cell>
          <cell r="J60">
            <v>8211</v>
          </cell>
          <cell r="K60">
            <v>10505</v>
          </cell>
          <cell r="L60" t="str">
            <v>伤风/暑湿感冒药</v>
          </cell>
          <cell r="M60" t="str">
            <v>抗感冒药</v>
          </cell>
          <cell r="N60" t="str">
            <v>中西成药</v>
          </cell>
          <cell r="O60">
            <v>1</v>
          </cell>
          <cell r="P60" t="str">
            <v>T2</v>
          </cell>
          <cell r="Q60">
            <v>3</v>
          </cell>
          <cell r="R60" t="str">
            <v>高</v>
          </cell>
          <cell r="S60">
            <v>3</v>
          </cell>
          <cell r="T60" t="str">
            <v>一般品</v>
          </cell>
          <cell r="U60" t="str">
            <v>是</v>
          </cell>
          <cell r="V60" t="str">
            <v/>
          </cell>
          <cell r="W60">
            <v>204</v>
          </cell>
          <cell r="X60">
            <v>3610.59</v>
          </cell>
        </row>
        <row r="61">
          <cell r="B61">
            <v>706</v>
          </cell>
          <cell r="C61" t="str">
            <v>城郊二片区</v>
          </cell>
          <cell r="D61" t="str">
            <v>四川太极都江堰幸福镇翔凤路药店</v>
          </cell>
          <cell r="E61">
            <v>47683</v>
          </cell>
          <cell r="F61" t="str">
            <v>藿香正气口服液</v>
          </cell>
          <cell r="G61" t="str">
            <v>10mlx10支</v>
          </cell>
          <cell r="H61" t="str">
            <v>盒</v>
          </cell>
          <cell r="I61" t="str">
            <v>太极涪陵药厂</v>
          </cell>
          <cell r="J61">
            <v>8211</v>
          </cell>
          <cell r="K61">
            <v>10505</v>
          </cell>
          <cell r="L61" t="str">
            <v>伤风/暑湿感冒药</v>
          </cell>
          <cell r="M61" t="str">
            <v>抗感冒药</v>
          </cell>
          <cell r="N61" t="str">
            <v>中西成药</v>
          </cell>
          <cell r="O61">
            <v>1</v>
          </cell>
          <cell r="P61" t="str">
            <v>T2</v>
          </cell>
          <cell r="Q61">
            <v>3</v>
          </cell>
          <cell r="R61" t="str">
            <v>高</v>
          </cell>
          <cell r="S61">
            <v>3</v>
          </cell>
          <cell r="T61" t="str">
            <v>一般品</v>
          </cell>
          <cell r="U61" t="str">
            <v>是</v>
          </cell>
          <cell r="V61" t="str">
            <v/>
          </cell>
          <cell r="W61">
            <v>203</v>
          </cell>
          <cell r="X61">
            <v>3609.83</v>
          </cell>
        </row>
        <row r="62">
          <cell r="B62">
            <v>748</v>
          </cell>
          <cell r="C62" t="str">
            <v>城郊一片区</v>
          </cell>
          <cell r="D62" t="str">
            <v>四川太极大邑县晋原镇东街药店</v>
          </cell>
          <cell r="E62">
            <v>47683</v>
          </cell>
          <cell r="F62" t="str">
            <v>藿香正气口服液</v>
          </cell>
          <cell r="G62" t="str">
            <v>10mlx10支</v>
          </cell>
          <cell r="H62" t="str">
            <v>盒</v>
          </cell>
          <cell r="I62" t="str">
            <v>太极涪陵药厂</v>
          </cell>
          <cell r="J62">
            <v>8211</v>
          </cell>
          <cell r="K62">
            <v>10505</v>
          </cell>
          <cell r="L62" t="str">
            <v>伤风/暑湿感冒药</v>
          </cell>
          <cell r="M62" t="str">
            <v>抗感冒药</v>
          </cell>
          <cell r="N62" t="str">
            <v>中西成药</v>
          </cell>
          <cell r="O62">
            <v>1</v>
          </cell>
          <cell r="P62" t="str">
            <v>T2</v>
          </cell>
          <cell r="Q62">
            <v>3</v>
          </cell>
          <cell r="R62" t="str">
            <v>高</v>
          </cell>
          <cell r="S62">
            <v>3</v>
          </cell>
          <cell r="T62" t="str">
            <v>一般品</v>
          </cell>
          <cell r="U62" t="str">
            <v>是</v>
          </cell>
          <cell r="V62" t="str">
            <v/>
          </cell>
          <cell r="W62">
            <v>217</v>
          </cell>
          <cell r="X62">
            <v>3470.6</v>
          </cell>
        </row>
        <row r="63">
          <cell r="B63">
            <v>716</v>
          </cell>
          <cell r="C63" t="str">
            <v>城郊一片区</v>
          </cell>
          <cell r="D63" t="str">
            <v>四川太极大邑县沙渠镇方圆路药店</v>
          </cell>
          <cell r="E63">
            <v>47683</v>
          </cell>
          <cell r="F63" t="str">
            <v>藿香正气口服液</v>
          </cell>
          <cell r="G63" t="str">
            <v>10mlx10支</v>
          </cell>
          <cell r="H63" t="str">
            <v>盒</v>
          </cell>
          <cell r="I63" t="str">
            <v>太极涪陵药厂</v>
          </cell>
          <cell r="J63">
            <v>8211</v>
          </cell>
          <cell r="K63">
            <v>10505</v>
          </cell>
          <cell r="L63" t="str">
            <v>伤风/暑湿感冒药</v>
          </cell>
          <cell r="M63" t="str">
            <v>抗感冒药</v>
          </cell>
          <cell r="N63" t="str">
            <v>中西成药</v>
          </cell>
          <cell r="O63">
            <v>1</v>
          </cell>
          <cell r="P63" t="str">
            <v>T2</v>
          </cell>
          <cell r="Q63">
            <v>3</v>
          </cell>
          <cell r="R63" t="str">
            <v>高</v>
          </cell>
          <cell r="S63">
            <v>3</v>
          </cell>
          <cell r="T63" t="str">
            <v>一般品</v>
          </cell>
          <cell r="U63" t="str">
            <v>是</v>
          </cell>
          <cell r="V63" t="str">
            <v/>
          </cell>
          <cell r="W63">
            <v>190</v>
          </cell>
          <cell r="X63">
            <v>3331.62</v>
          </cell>
        </row>
        <row r="64">
          <cell r="B64">
            <v>738</v>
          </cell>
          <cell r="C64" t="str">
            <v>城郊二片区</v>
          </cell>
          <cell r="D64" t="str">
            <v>四川太极都江堰市蒲阳路药店</v>
          </cell>
          <cell r="E64">
            <v>47683</v>
          </cell>
          <cell r="F64" t="str">
            <v>藿香正气口服液</v>
          </cell>
          <cell r="G64" t="str">
            <v>10mlx10支</v>
          </cell>
          <cell r="H64" t="str">
            <v>盒</v>
          </cell>
          <cell r="I64" t="str">
            <v>太极涪陵药厂</v>
          </cell>
          <cell r="J64">
            <v>8211</v>
          </cell>
          <cell r="K64">
            <v>10505</v>
          </cell>
          <cell r="L64" t="str">
            <v>伤风/暑湿感冒药</v>
          </cell>
          <cell r="M64" t="str">
            <v>抗感冒药</v>
          </cell>
          <cell r="N64" t="str">
            <v>中西成药</v>
          </cell>
          <cell r="O64">
            <v>1</v>
          </cell>
          <cell r="P64" t="str">
            <v>T2</v>
          </cell>
          <cell r="Q64">
            <v>3</v>
          </cell>
          <cell r="R64" t="str">
            <v>高</v>
          </cell>
          <cell r="S64">
            <v>3</v>
          </cell>
          <cell r="T64" t="str">
            <v>一般品</v>
          </cell>
          <cell r="U64" t="str">
            <v>是</v>
          </cell>
          <cell r="V64" t="str">
            <v/>
          </cell>
          <cell r="W64">
            <v>182</v>
          </cell>
          <cell r="X64">
            <v>3221.17</v>
          </cell>
        </row>
        <row r="65">
          <cell r="B65">
            <v>570</v>
          </cell>
          <cell r="C65" t="str">
            <v>西北片区</v>
          </cell>
          <cell r="D65" t="str">
            <v>四川太极青羊区浣花滨河路药店</v>
          </cell>
          <cell r="E65">
            <v>47683</v>
          </cell>
          <cell r="F65" t="str">
            <v>藿香正气口服液</v>
          </cell>
          <cell r="G65" t="str">
            <v>10mlx10支</v>
          </cell>
          <cell r="H65" t="str">
            <v>盒</v>
          </cell>
          <cell r="I65" t="str">
            <v>太极涪陵药厂</v>
          </cell>
          <cell r="J65">
            <v>8211</v>
          </cell>
          <cell r="K65">
            <v>10505</v>
          </cell>
          <cell r="L65" t="str">
            <v>伤风/暑湿感冒药</v>
          </cell>
          <cell r="M65" t="str">
            <v>抗感冒药</v>
          </cell>
          <cell r="N65" t="str">
            <v>中西成药</v>
          </cell>
          <cell r="O65">
            <v>1</v>
          </cell>
          <cell r="P65" t="str">
            <v>T2</v>
          </cell>
          <cell r="Q65">
            <v>3</v>
          </cell>
          <cell r="R65" t="str">
            <v>高</v>
          </cell>
          <cell r="S65">
            <v>3</v>
          </cell>
          <cell r="T65" t="str">
            <v>一般品</v>
          </cell>
          <cell r="U65" t="str">
            <v>是</v>
          </cell>
          <cell r="V65" t="str">
            <v/>
          </cell>
          <cell r="W65">
            <v>178</v>
          </cell>
          <cell r="X65">
            <v>3156.21</v>
          </cell>
        </row>
        <row r="66">
          <cell r="B66">
            <v>717</v>
          </cell>
          <cell r="C66" t="str">
            <v>城郊一片区</v>
          </cell>
          <cell r="D66" t="str">
            <v>四川太极大邑县晋原镇通达东路五段药店</v>
          </cell>
          <cell r="E66">
            <v>47683</v>
          </cell>
          <cell r="F66" t="str">
            <v>藿香正气口服液</v>
          </cell>
          <cell r="G66" t="str">
            <v>10mlx10支</v>
          </cell>
          <cell r="H66" t="str">
            <v>盒</v>
          </cell>
          <cell r="I66" t="str">
            <v>太极涪陵药厂</v>
          </cell>
          <cell r="J66">
            <v>8211</v>
          </cell>
          <cell r="K66">
            <v>10505</v>
          </cell>
          <cell r="L66" t="str">
            <v>伤风/暑湿感冒药</v>
          </cell>
          <cell r="M66" t="str">
            <v>抗感冒药</v>
          </cell>
          <cell r="N66" t="str">
            <v>中西成药</v>
          </cell>
          <cell r="O66">
            <v>1</v>
          </cell>
          <cell r="P66" t="str">
            <v>T2</v>
          </cell>
          <cell r="Q66">
            <v>3</v>
          </cell>
          <cell r="R66" t="str">
            <v>高</v>
          </cell>
          <cell r="S66">
            <v>3</v>
          </cell>
          <cell r="T66" t="str">
            <v>一般品</v>
          </cell>
          <cell r="U66" t="str">
            <v>是</v>
          </cell>
          <cell r="V66" t="str">
            <v/>
          </cell>
          <cell r="W66">
            <v>171</v>
          </cell>
          <cell r="X66">
            <v>3038.04</v>
          </cell>
        </row>
        <row r="67">
          <cell r="B67">
            <v>573</v>
          </cell>
          <cell r="C67" t="str">
            <v>东南片区</v>
          </cell>
          <cell r="D67" t="str">
            <v>四川太极双流县西航港街道锦华路一段药店</v>
          </cell>
          <cell r="E67">
            <v>47683</v>
          </cell>
          <cell r="F67" t="str">
            <v>藿香正气口服液</v>
          </cell>
          <cell r="G67" t="str">
            <v>10mlx10支</v>
          </cell>
          <cell r="H67" t="str">
            <v>盒</v>
          </cell>
          <cell r="I67" t="str">
            <v>太极涪陵药厂</v>
          </cell>
          <cell r="J67">
            <v>8211</v>
          </cell>
          <cell r="K67">
            <v>10505</v>
          </cell>
          <cell r="L67" t="str">
            <v>伤风/暑湿感冒药</v>
          </cell>
          <cell r="M67" t="str">
            <v>抗感冒药</v>
          </cell>
          <cell r="N67" t="str">
            <v>中西成药</v>
          </cell>
          <cell r="O67">
            <v>1</v>
          </cell>
          <cell r="P67" t="str">
            <v>T2</v>
          </cell>
          <cell r="Q67">
            <v>3</v>
          </cell>
          <cell r="R67" t="str">
            <v>高</v>
          </cell>
          <cell r="S67">
            <v>3</v>
          </cell>
          <cell r="T67" t="str">
            <v>一般品</v>
          </cell>
          <cell r="U67" t="str">
            <v>是</v>
          </cell>
          <cell r="V67" t="str">
            <v/>
          </cell>
          <cell r="W67">
            <v>174</v>
          </cell>
          <cell r="X67">
            <v>3021.56</v>
          </cell>
        </row>
        <row r="68">
          <cell r="B68">
            <v>746</v>
          </cell>
          <cell r="C68" t="str">
            <v>城郊一片区</v>
          </cell>
          <cell r="D68" t="str">
            <v>四川太极大邑县晋原镇内蒙古大道桃源药店</v>
          </cell>
          <cell r="E68">
            <v>47683</v>
          </cell>
          <cell r="F68" t="str">
            <v>藿香正气口服液</v>
          </cell>
          <cell r="G68" t="str">
            <v>10mlx10支</v>
          </cell>
          <cell r="H68" t="str">
            <v>盒</v>
          </cell>
          <cell r="I68" t="str">
            <v>太极涪陵药厂</v>
          </cell>
          <cell r="J68">
            <v>8211</v>
          </cell>
          <cell r="K68">
            <v>10505</v>
          </cell>
          <cell r="L68" t="str">
            <v>伤风/暑湿感冒药</v>
          </cell>
          <cell r="M68" t="str">
            <v>抗感冒药</v>
          </cell>
          <cell r="N68" t="str">
            <v>中西成药</v>
          </cell>
          <cell r="O68">
            <v>1</v>
          </cell>
          <cell r="P68" t="str">
            <v>T2</v>
          </cell>
          <cell r="Q68">
            <v>3</v>
          </cell>
          <cell r="R68" t="str">
            <v>高</v>
          </cell>
          <cell r="S68">
            <v>3</v>
          </cell>
          <cell r="T68" t="str">
            <v>一般品</v>
          </cell>
          <cell r="U68" t="str">
            <v>是</v>
          </cell>
          <cell r="V68" t="str">
            <v/>
          </cell>
          <cell r="W68">
            <v>175</v>
          </cell>
          <cell r="X68">
            <v>2989.33</v>
          </cell>
        </row>
        <row r="69">
          <cell r="B69">
            <v>704</v>
          </cell>
          <cell r="C69" t="str">
            <v>城郊二片区</v>
          </cell>
          <cell r="D69" t="str">
            <v>四川太极都江堰奎光路中段药店</v>
          </cell>
          <cell r="E69">
            <v>47683</v>
          </cell>
          <cell r="F69" t="str">
            <v>藿香正气口服液</v>
          </cell>
          <cell r="G69" t="str">
            <v>10mlx10支</v>
          </cell>
          <cell r="H69" t="str">
            <v>盒</v>
          </cell>
          <cell r="I69" t="str">
            <v>太极涪陵药厂</v>
          </cell>
          <cell r="J69">
            <v>8211</v>
          </cell>
          <cell r="K69">
            <v>10505</v>
          </cell>
          <cell r="L69" t="str">
            <v>伤风/暑湿感冒药</v>
          </cell>
          <cell r="M69" t="str">
            <v>抗感冒药</v>
          </cell>
          <cell r="N69" t="str">
            <v>中西成药</v>
          </cell>
          <cell r="O69">
            <v>1</v>
          </cell>
          <cell r="P69" t="str">
            <v>T2</v>
          </cell>
          <cell r="Q69">
            <v>3</v>
          </cell>
          <cell r="R69" t="str">
            <v>高</v>
          </cell>
          <cell r="S69">
            <v>3</v>
          </cell>
          <cell r="T69" t="str">
            <v>一般品</v>
          </cell>
          <cell r="U69" t="str">
            <v>是</v>
          </cell>
          <cell r="V69" t="str">
            <v/>
          </cell>
          <cell r="W69">
            <v>165</v>
          </cell>
          <cell r="X69">
            <v>2931.1</v>
          </cell>
        </row>
        <row r="70">
          <cell r="B70">
            <v>347</v>
          </cell>
          <cell r="C70" t="str">
            <v>西北片区</v>
          </cell>
          <cell r="D70" t="str">
            <v>四川太极清江东路2药店</v>
          </cell>
          <cell r="E70">
            <v>47683</v>
          </cell>
          <cell r="F70" t="str">
            <v>藿香正气口服液</v>
          </cell>
          <cell r="G70" t="str">
            <v>10mlx10支</v>
          </cell>
          <cell r="H70" t="str">
            <v>盒</v>
          </cell>
          <cell r="I70" t="str">
            <v>太极涪陵药厂</v>
          </cell>
          <cell r="J70">
            <v>8211</v>
          </cell>
          <cell r="K70">
            <v>10505</v>
          </cell>
          <cell r="L70" t="str">
            <v>伤风/暑湿感冒药</v>
          </cell>
          <cell r="M70" t="str">
            <v>抗感冒药</v>
          </cell>
          <cell r="N70" t="str">
            <v>中西成药</v>
          </cell>
          <cell r="O70">
            <v>1</v>
          </cell>
          <cell r="P70" t="str">
            <v>T2</v>
          </cell>
          <cell r="Q70">
            <v>3</v>
          </cell>
          <cell r="R70" t="str">
            <v>高</v>
          </cell>
          <cell r="S70">
            <v>3</v>
          </cell>
          <cell r="T70" t="str">
            <v>一般品</v>
          </cell>
          <cell r="U70" t="str">
            <v>是</v>
          </cell>
          <cell r="V70" t="str">
            <v/>
          </cell>
          <cell r="W70">
            <v>165</v>
          </cell>
          <cell r="X70">
            <v>2904.74</v>
          </cell>
        </row>
        <row r="71">
          <cell r="B71">
            <v>539</v>
          </cell>
          <cell r="C71" t="str">
            <v>城郊一片区</v>
          </cell>
          <cell r="D71" t="str">
            <v>四川太极大邑县晋原镇子龙路店</v>
          </cell>
          <cell r="E71">
            <v>47683</v>
          </cell>
          <cell r="F71" t="str">
            <v>藿香正气口服液</v>
          </cell>
          <cell r="G71" t="str">
            <v>10mlx10支</v>
          </cell>
          <cell r="H71" t="str">
            <v>盒</v>
          </cell>
          <cell r="I71" t="str">
            <v>太极涪陵药厂</v>
          </cell>
          <cell r="J71">
            <v>8211</v>
          </cell>
          <cell r="K71">
            <v>10505</v>
          </cell>
          <cell r="L71" t="str">
            <v>伤风/暑湿感冒药</v>
          </cell>
          <cell r="M71" t="str">
            <v>抗感冒药</v>
          </cell>
          <cell r="N71" t="str">
            <v>中西成药</v>
          </cell>
          <cell r="O71">
            <v>1</v>
          </cell>
          <cell r="P71" t="str">
            <v>T2</v>
          </cell>
          <cell r="Q71">
            <v>3</v>
          </cell>
          <cell r="R71" t="str">
            <v>高</v>
          </cell>
          <cell r="S71">
            <v>3</v>
          </cell>
          <cell r="T71" t="str">
            <v>一般品</v>
          </cell>
          <cell r="U71" t="str">
            <v>是</v>
          </cell>
          <cell r="V71" t="str">
            <v/>
          </cell>
          <cell r="W71">
            <v>176</v>
          </cell>
          <cell r="X71">
            <v>2895.43</v>
          </cell>
        </row>
        <row r="72">
          <cell r="B72">
            <v>710</v>
          </cell>
          <cell r="C72" t="str">
            <v>城郊二片区</v>
          </cell>
          <cell r="D72" t="str">
            <v>四川太极都江堰市蒲阳镇堰问道西路药店</v>
          </cell>
          <cell r="E72">
            <v>47683</v>
          </cell>
          <cell r="F72" t="str">
            <v>藿香正气口服液</v>
          </cell>
          <cell r="G72" t="str">
            <v>10mlx10支</v>
          </cell>
          <cell r="H72" t="str">
            <v>盒</v>
          </cell>
          <cell r="I72" t="str">
            <v>太极涪陵药厂</v>
          </cell>
          <cell r="J72">
            <v>8211</v>
          </cell>
          <cell r="K72">
            <v>10505</v>
          </cell>
          <cell r="L72" t="str">
            <v>伤风/暑湿感冒药</v>
          </cell>
          <cell r="M72" t="str">
            <v>抗感冒药</v>
          </cell>
          <cell r="N72" t="str">
            <v>中西成药</v>
          </cell>
          <cell r="O72">
            <v>1</v>
          </cell>
          <cell r="P72" t="str">
            <v>T2</v>
          </cell>
          <cell r="Q72">
            <v>3</v>
          </cell>
          <cell r="R72" t="str">
            <v>高</v>
          </cell>
          <cell r="S72">
            <v>3</v>
          </cell>
          <cell r="T72" t="str">
            <v>一般品</v>
          </cell>
          <cell r="U72" t="str">
            <v>是</v>
          </cell>
          <cell r="V72" t="str">
            <v/>
          </cell>
          <cell r="W72">
            <v>153</v>
          </cell>
          <cell r="X72">
            <v>2723.4</v>
          </cell>
        </row>
        <row r="73">
          <cell r="B73">
            <v>549</v>
          </cell>
          <cell r="C73" t="str">
            <v>城郊一片区</v>
          </cell>
          <cell r="D73" t="str">
            <v>四川太极大邑县晋源镇东壕沟段药店</v>
          </cell>
          <cell r="E73">
            <v>47683</v>
          </cell>
          <cell r="F73" t="str">
            <v>藿香正气口服液</v>
          </cell>
          <cell r="G73" t="str">
            <v>10mlx10支</v>
          </cell>
          <cell r="H73" t="str">
            <v>盒</v>
          </cell>
          <cell r="I73" t="str">
            <v>太极涪陵药厂</v>
          </cell>
          <cell r="J73">
            <v>8211</v>
          </cell>
          <cell r="K73">
            <v>10505</v>
          </cell>
          <cell r="L73" t="str">
            <v>伤风/暑湿感冒药</v>
          </cell>
          <cell r="M73" t="str">
            <v>抗感冒药</v>
          </cell>
          <cell r="N73" t="str">
            <v>中西成药</v>
          </cell>
          <cell r="O73">
            <v>1</v>
          </cell>
          <cell r="P73" t="str">
            <v>T2</v>
          </cell>
          <cell r="Q73">
            <v>3</v>
          </cell>
          <cell r="R73" t="str">
            <v>高</v>
          </cell>
          <cell r="S73">
            <v>3</v>
          </cell>
          <cell r="T73" t="str">
            <v>一般品</v>
          </cell>
          <cell r="U73" t="str">
            <v>是</v>
          </cell>
          <cell r="V73" t="str">
            <v/>
          </cell>
          <cell r="W73">
            <v>151</v>
          </cell>
          <cell r="X73">
            <v>2623.2</v>
          </cell>
        </row>
        <row r="74">
          <cell r="B74">
            <v>351</v>
          </cell>
          <cell r="C74" t="str">
            <v>城郊二片区</v>
          </cell>
          <cell r="D74" t="str">
            <v>四川太极都江堰药店</v>
          </cell>
          <cell r="E74">
            <v>47683</v>
          </cell>
          <cell r="F74" t="str">
            <v>藿香正气口服液</v>
          </cell>
          <cell r="G74" t="str">
            <v>10mlx10支</v>
          </cell>
          <cell r="H74" t="str">
            <v>盒</v>
          </cell>
          <cell r="I74" t="str">
            <v>太极涪陵药厂</v>
          </cell>
          <cell r="J74">
            <v>8211</v>
          </cell>
          <cell r="K74">
            <v>10505</v>
          </cell>
          <cell r="L74" t="str">
            <v>伤风/暑湿感冒药</v>
          </cell>
          <cell r="M74" t="str">
            <v>抗感冒药</v>
          </cell>
          <cell r="N74" t="str">
            <v>中西成药</v>
          </cell>
          <cell r="O74">
            <v>1</v>
          </cell>
          <cell r="P74" t="str">
            <v>T2</v>
          </cell>
          <cell r="Q74">
            <v>3</v>
          </cell>
          <cell r="R74" t="str">
            <v>高</v>
          </cell>
          <cell r="S74">
            <v>3</v>
          </cell>
          <cell r="T74" t="str">
            <v>一般品</v>
          </cell>
          <cell r="U74" t="str">
            <v>是</v>
          </cell>
          <cell r="V74" t="str">
            <v/>
          </cell>
          <cell r="W74">
            <v>143</v>
          </cell>
          <cell r="X74">
            <v>2545.4</v>
          </cell>
        </row>
        <row r="75">
          <cell r="B75">
            <v>745</v>
          </cell>
          <cell r="C75" t="str">
            <v>西北片区</v>
          </cell>
          <cell r="D75" t="str">
            <v>四川太极金牛区金沙路药店</v>
          </cell>
          <cell r="E75">
            <v>47683</v>
          </cell>
          <cell r="F75" t="str">
            <v>藿香正气口服液</v>
          </cell>
          <cell r="G75" t="str">
            <v>10mlx10支</v>
          </cell>
          <cell r="H75" t="str">
            <v>盒</v>
          </cell>
          <cell r="I75" t="str">
            <v>太极涪陵药厂</v>
          </cell>
          <cell r="J75">
            <v>8211</v>
          </cell>
          <cell r="K75">
            <v>10505</v>
          </cell>
          <cell r="L75" t="str">
            <v>伤风/暑湿感冒药</v>
          </cell>
          <cell r="M75" t="str">
            <v>抗感冒药</v>
          </cell>
          <cell r="N75" t="str">
            <v>中西成药</v>
          </cell>
          <cell r="O75">
            <v>1</v>
          </cell>
          <cell r="P75" t="str">
            <v>T2</v>
          </cell>
          <cell r="Q75">
            <v>3</v>
          </cell>
          <cell r="R75" t="str">
            <v>高</v>
          </cell>
          <cell r="S75">
            <v>3</v>
          </cell>
          <cell r="T75" t="str">
            <v>一般品</v>
          </cell>
          <cell r="U75" t="str">
            <v>是</v>
          </cell>
          <cell r="V75" t="str">
            <v/>
          </cell>
          <cell r="W75">
            <v>142</v>
          </cell>
          <cell r="X75">
            <v>2523.84</v>
          </cell>
        </row>
        <row r="76">
          <cell r="B76">
            <v>740</v>
          </cell>
          <cell r="C76" t="str">
            <v>东南片区</v>
          </cell>
          <cell r="D76" t="str">
            <v>四川太极成华区华康路药店</v>
          </cell>
          <cell r="E76">
            <v>47683</v>
          </cell>
          <cell r="F76" t="str">
            <v>藿香正气口服液</v>
          </cell>
          <cell r="G76" t="str">
            <v>10mlx10支</v>
          </cell>
          <cell r="H76" t="str">
            <v>盒</v>
          </cell>
          <cell r="I76" t="str">
            <v>太极涪陵药厂</v>
          </cell>
          <cell r="J76">
            <v>8211</v>
          </cell>
          <cell r="K76">
            <v>10505</v>
          </cell>
          <cell r="L76" t="str">
            <v>伤风/暑湿感冒药</v>
          </cell>
          <cell r="M76" t="str">
            <v>抗感冒药</v>
          </cell>
          <cell r="N76" t="str">
            <v>中西成药</v>
          </cell>
          <cell r="O76">
            <v>1</v>
          </cell>
          <cell r="P76" t="str">
            <v>T2</v>
          </cell>
          <cell r="Q76">
            <v>3</v>
          </cell>
          <cell r="R76" t="str">
            <v>高</v>
          </cell>
          <cell r="S76">
            <v>3</v>
          </cell>
          <cell r="T76" t="str">
            <v>一般品</v>
          </cell>
          <cell r="U76" t="str">
            <v>是</v>
          </cell>
          <cell r="V76" t="str">
            <v/>
          </cell>
          <cell r="W76">
            <v>138</v>
          </cell>
          <cell r="X76">
            <v>2438.55</v>
          </cell>
        </row>
        <row r="77">
          <cell r="B77">
            <v>727</v>
          </cell>
          <cell r="C77" t="str">
            <v>西北片区</v>
          </cell>
          <cell r="D77" t="str">
            <v>四川太极金牛区黄苑东街药店</v>
          </cell>
          <cell r="E77">
            <v>47683</v>
          </cell>
          <cell r="F77" t="str">
            <v>藿香正气口服液</v>
          </cell>
          <cell r="G77" t="str">
            <v>10mlx10支</v>
          </cell>
          <cell r="H77" t="str">
            <v>盒</v>
          </cell>
          <cell r="I77" t="str">
            <v>太极涪陵药厂</v>
          </cell>
          <cell r="J77">
            <v>8211</v>
          </cell>
          <cell r="K77">
            <v>10505</v>
          </cell>
          <cell r="L77" t="str">
            <v>伤风/暑湿感冒药</v>
          </cell>
          <cell r="M77" t="str">
            <v>抗感冒药</v>
          </cell>
          <cell r="N77" t="str">
            <v>中西成药</v>
          </cell>
          <cell r="O77">
            <v>1</v>
          </cell>
          <cell r="P77" t="str">
            <v>T2</v>
          </cell>
          <cell r="Q77">
            <v>3</v>
          </cell>
          <cell r="R77" t="str">
            <v>高</v>
          </cell>
          <cell r="S77">
            <v>3</v>
          </cell>
          <cell r="T77" t="str">
            <v>一般品</v>
          </cell>
          <cell r="U77" t="str">
            <v>是</v>
          </cell>
          <cell r="V77" t="str">
            <v/>
          </cell>
          <cell r="W77">
            <v>135</v>
          </cell>
          <cell r="X77">
            <v>2384.4</v>
          </cell>
        </row>
        <row r="78">
          <cell r="B78">
            <v>594</v>
          </cell>
          <cell r="C78" t="str">
            <v>城郊一片区</v>
          </cell>
          <cell r="D78" t="str">
            <v>四川太极大邑县安仁镇千禧街药店</v>
          </cell>
          <cell r="E78">
            <v>47683</v>
          </cell>
          <cell r="F78" t="str">
            <v>藿香正气口服液</v>
          </cell>
          <cell r="G78" t="str">
            <v>10mlx10支</v>
          </cell>
          <cell r="H78" t="str">
            <v>盒</v>
          </cell>
          <cell r="I78" t="str">
            <v>太极涪陵药厂</v>
          </cell>
          <cell r="J78">
            <v>8211</v>
          </cell>
          <cell r="K78">
            <v>10505</v>
          </cell>
          <cell r="L78" t="str">
            <v>伤风/暑湿感冒药</v>
          </cell>
          <cell r="M78" t="str">
            <v>抗感冒药</v>
          </cell>
          <cell r="N78" t="str">
            <v>中西成药</v>
          </cell>
          <cell r="O78">
            <v>1</v>
          </cell>
          <cell r="P78" t="str">
            <v>T2</v>
          </cell>
          <cell r="Q78">
            <v>3</v>
          </cell>
          <cell r="R78" t="str">
            <v>高</v>
          </cell>
          <cell r="S78">
            <v>3</v>
          </cell>
          <cell r="T78" t="str">
            <v>一般品</v>
          </cell>
          <cell r="U78" t="str">
            <v>是</v>
          </cell>
          <cell r="V78" t="str">
            <v/>
          </cell>
          <cell r="W78">
            <v>130</v>
          </cell>
          <cell r="X78">
            <v>2261.28</v>
          </cell>
        </row>
        <row r="79">
          <cell r="B79">
            <v>713</v>
          </cell>
          <cell r="C79" t="str">
            <v>城郊二片区</v>
          </cell>
          <cell r="D79" t="str">
            <v>四川太极都江堰聚源镇药店</v>
          </cell>
          <cell r="E79">
            <v>47683</v>
          </cell>
          <cell r="F79" t="str">
            <v>藿香正气口服液</v>
          </cell>
          <cell r="G79" t="str">
            <v>10mlx10支</v>
          </cell>
          <cell r="H79" t="str">
            <v>盒</v>
          </cell>
          <cell r="I79" t="str">
            <v>太极涪陵药厂</v>
          </cell>
          <cell r="J79">
            <v>8211</v>
          </cell>
          <cell r="K79">
            <v>10505</v>
          </cell>
          <cell r="L79" t="str">
            <v>伤风/暑湿感冒药</v>
          </cell>
          <cell r="M79" t="str">
            <v>抗感冒药</v>
          </cell>
          <cell r="N79" t="str">
            <v>中西成药</v>
          </cell>
          <cell r="O79">
            <v>1</v>
          </cell>
          <cell r="P79" t="str">
            <v>T2</v>
          </cell>
          <cell r="Q79">
            <v>3</v>
          </cell>
          <cell r="R79" t="str">
            <v>高</v>
          </cell>
          <cell r="S79">
            <v>3</v>
          </cell>
          <cell r="T79" t="str">
            <v>一般品</v>
          </cell>
          <cell r="U79" t="str">
            <v>是</v>
          </cell>
          <cell r="V79" t="str">
            <v/>
          </cell>
          <cell r="W79">
            <v>125</v>
          </cell>
          <cell r="X79">
            <v>2225</v>
          </cell>
        </row>
        <row r="80">
          <cell r="B80">
            <v>741</v>
          </cell>
          <cell r="C80" t="str">
            <v>西北片区</v>
          </cell>
          <cell r="D80" t="str">
            <v>四川太极成华区新怡路店</v>
          </cell>
          <cell r="E80">
            <v>47683</v>
          </cell>
          <cell r="F80" t="str">
            <v>藿香正气口服液</v>
          </cell>
          <cell r="G80" t="str">
            <v>10mlx10支</v>
          </cell>
          <cell r="H80" t="str">
            <v>盒</v>
          </cell>
          <cell r="I80" t="str">
            <v>太极涪陵药厂</v>
          </cell>
          <cell r="J80">
            <v>8211</v>
          </cell>
          <cell r="K80">
            <v>10505</v>
          </cell>
          <cell r="L80" t="str">
            <v>伤风/暑湿感冒药</v>
          </cell>
          <cell r="M80" t="str">
            <v>抗感冒药</v>
          </cell>
          <cell r="N80" t="str">
            <v>中西成药</v>
          </cell>
          <cell r="O80">
            <v>1</v>
          </cell>
          <cell r="P80" t="str">
            <v>T2</v>
          </cell>
          <cell r="Q80">
            <v>3</v>
          </cell>
          <cell r="R80" t="str">
            <v>高</v>
          </cell>
          <cell r="S80">
            <v>3</v>
          </cell>
          <cell r="T80" t="str">
            <v>一般品</v>
          </cell>
          <cell r="U80" t="str">
            <v>是</v>
          </cell>
          <cell r="V80" t="str">
            <v/>
          </cell>
          <cell r="W80">
            <v>112</v>
          </cell>
          <cell r="X80">
            <v>1988.55</v>
          </cell>
        </row>
        <row r="81">
          <cell r="B81">
            <v>747</v>
          </cell>
          <cell r="C81" t="str">
            <v>城中片区</v>
          </cell>
          <cell r="D81" t="str">
            <v>四川太极郫县郫筒镇一环路东南段药店</v>
          </cell>
          <cell r="E81">
            <v>47683</v>
          </cell>
          <cell r="F81" t="str">
            <v>藿香正气口服液</v>
          </cell>
          <cell r="G81" t="str">
            <v>10mlx10支</v>
          </cell>
          <cell r="H81" t="str">
            <v>盒</v>
          </cell>
          <cell r="I81" t="str">
            <v>太极涪陵药厂</v>
          </cell>
          <cell r="J81">
            <v>8211</v>
          </cell>
          <cell r="K81">
            <v>10505</v>
          </cell>
          <cell r="L81" t="str">
            <v>伤风/暑湿感冒药</v>
          </cell>
          <cell r="M81" t="str">
            <v>抗感冒药</v>
          </cell>
          <cell r="N81" t="str">
            <v>中西成药</v>
          </cell>
          <cell r="O81">
            <v>1</v>
          </cell>
          <cell r="P81" t="str">
            <v>T2</v>
          </cell>
          <cell r="Q81">
            <v>3</v>
          </cell>
          <cell r="R81" t="str">
            <v>高</v>
          </cell>
          <cell r="S81">
            <v>3</v>
          </cell>
          <cell r="T81" t="str">
            <v>一般品</v>
          </cell>
          <cell r="U81" t="str">
            <v>是</v>
          </cell>
          <cell r="V81" t="str">
            <v/>
          </cell>
          <cell r="W81">
            <v>105</v>
          </cell>
          <cell r="X81">
            <v>1869</v>
          </cell>
        </row>
        <row r="82">
          <cell r="B82">
            <v>720</v>
          </cell>
          <cell r="C82" t="str">
            <v>城郊一片区</v>
          </cell>
          <cell r="D82" t="str">
            <v>四川太极大邑县新场镇文昌街药店</v>
          </cell>
          <cell r="E82">
            <v>47683</v>
          </cell>
          <cell r="F82" t="str">
            <v>藿香正气口服液</v>
          </cell>
          <cell r="G82" t="str">
            <v>10mlx10支</v>
          </cell>
          <cell r="H82" t="str">
            <v>盒</v>
          </cell>
          <cell r="I82" t="str">
            <v>太极涪陵药厂</v>
          </cell>
          <cell r="J82">
            <v>8211</v>
          </cell>
          <cell r="K82">
            <v>10505</v>
          </cell>
          <cell r="L82" t="str">
            <v>伤风/暑湿感冒药</v>
          </cell>
          <cell r="M82" t="str">
            <v>抗感冒药</v>
          </cell>
          <cell r="N82" t="str">
            <v>中西成药</v>
          </cell>
          <cell r="O82">
            <v>1</v>
          </cell>
          <cell r="P82" t="str">
            <v>T2</v>
          </cell>
          <cell r="Q82">
            <v>3</v>
          </cell>
          <cell r="R82" t="str">
            <v>高</v>
          </cell>
          <cell r="S82">
            <v>3</v>
          </cell>
          <cell r="T82" t="str">
            <v>一般品</v>
          </cell>
          <cell r="U82" t="str">
            <v>是</v>
          </cell>
          <cell r="V82" t="str">
            <v/>
          </cell>
          <cell r="W82">
            <v>104</v>
          </cell>
          <cell r="X82">
            <v>1806.35</v>
          </cell>
        </row>
        <row r="83">
          <cell r="B83">
            <v>341</v>
          </cell>
          <cell r="C83" t="str">
            <v>城郊一片区</v>
          </cell>
          <cell r="D83" t="str">
            <v>四川太极邛崃中心药店</v>
          </cell>
          <cell r="E83">
            <v>47683</v>
          </cell>
          <cell r="F83" t="str">
            <v>藿香正气口服液</v>
          </cell>
          <cell r="G83" t="str">
            <v>10mlx10支</v>
          </cell>
          <cell r="H83" t="str">
            <v>盒</v>
          </cell>
          <cell r="I83" t="str">
            <v>太极涪陵药厂</v>
          </cell>
          <cell r="J83">
            <v>8211</v>
          </cell>
          <cell r="K83">
            <v>10505</v>
          </cell>
          <cell r="L83" t="str">
            <v>伤风/暑湿感冒药</v>
          </cell>
          <cell r="M83" t="str">
            <v>抗感冒药</v>
          </cell>
          <cell r="N83" t="str">
            <v>中西成药</v>
          </cell>
          <cell r="O83">
            <v>1</v>
          </cell>
          <cell r="P83" t="str">
            <v>T2</v>
          </cell>
          <cell r="Q83">
            <v>3</v>
          </cell>
          <cell r="R83" t="str">
            <v>高</v>
          </cell>
          <cell r="S83">
            <v>3</v>
          </cell>
          <cell r="T83" t="str">
            <v>一般品</v>
          </cell>
          <cell r="U83" t="str">
            <v>是</v>
          </cell>
          <cell r="V83" t="str">
            <v/>
          </cell>
          <cell r="W83">
            <v>81</v>
          </cell>
          <cell r="X83">
            <v>1364.37</v>
          </cell>
        </row>
        <row r="84">
          <cell r="B84">
            <v>581</v>
          </cell>
          <cell r="C84" t="str">
            <v>西北片区</v>
          </cell>
          <cell r="D84" t="str">
            <v>四川太极成华区二环路北四段药店（汇融名城）</v>
          </cell>
          <cell r="E84">
            <v>47683</v>
          </cell>
          <cell r="F84" t="str">
            <v>藿香正气口服液</v>
          </cell>
          <cell r="G84" t="str">
            <v>10mlx10支</v>
          </cell>
          <cell r="H84" t="str">
            <v>盒</v>
          </cell>
          <cell r="I84" t="str">
            <v>太极涪陵药厂</v>
          </cell>
          <cell r="J84">
            <v>8211</v>
          </cell>
          <cell r="K84">
            <v>10505</v>
          </cell>
          <cell r="L84" t="str">
            <v>伤风/暑湿感冒药</v>
          </cell>
          <cell r="M84" t="str">
            <v>抗感冒药</v>
          </cell>
          <cell r="N84" t="str">
            <v>中西成药</v>
          </cell>
          <cell r="O84">
            <v>1</v>
          </cell>
          <cell r="P84" t="str">
            <v>T2</v>
          </cell>
          <cell r="Q84">
            <v>3</v>
          </cell>
          <cell r="R84" t="str">
            <v>高</v>
          </cell>
          <cell r="S84">
            <v>3</v>
          </cell>
          <cell r="T84" t="str">
            <v>一般品</v>
          </cell>
          <cell r="U84" t="str">
            <v>是</v>
          </cell>
          <cell r="V84" t="str">
            <v/>
          </cell>
          <cell r="W84">
            <v>52</v>
          </cell>
          <cell r="X84">
            <v>905.91</v>
          </cell>
        </row>
        <row r="85">
          <cell r="B85" t="str">
            <v/>
          </cell>
          <cell r="C85" t="str">
            <v/>
          </cell>
          <cell r="D85" t="str">
            <v/>
          </cell>
          <cell r="E85" t="str">
            <v/>
          </cell>
          <cell r="F85" t="str">
            <v/>
          </cell>
          <cell r="G85" t="str">
            <v/>
          </cell>
          <cell r="H85" t="str">
            <v/>
          </cell>
          <cell r="I85" t="str">
            <v/>
          </cell>
          <cell r="J85" t="str">
            <v/>
          </cell>
          <cell r="K85" t="str">
            <v/>
          </cell>
          <cell r="L85" t="str">
            <v/>
          </cell>
          <cell r="M85" t="str">
            <v/>
          </cell>
          <cell r="N85" t="str">
            <v/>
          </cell>
          <cell r="O85" t="str">
            <v/>
          </cell>
          <cell r="P85" t="str">
            <v/>
          </cell>
          <cell r="Q85" t="str">
            <v/>
          </cell>
          <cell r="R85" t="str">
            <v/>
          </cell>
          <cell r="S85" t="str">
            <v/>
          </cell>
          <cell r="T85" t="str">
            <v/>
          </cell>
          <cell r="U85" t="str">
            <v/>
          </cell>
          <cell r="V85" t="str">
            <v/>
          </cell>
          <cell r="W85">
            <v>42296.2</v>
          </cell>
          <cell r="X85">
            <v>599143.45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A105"/>
  <sheetViews>
    <sheetView tabSelected="1" workbookViewId="0">
      <pane xSplit="4" ySplit="2" topLeftCell="AA39" activePane="bottomRight" state="frozen"/>
      <selection/>
      <selection pane="topRight"/>
      <selection pane="bottomLeft"/>
      <selection pane="bottomRight" activeCell="AJ61" sqref="AJ61"/>
    </sheetView>
  </sheetViews>
  <sheetFormatPr defaultColWidth="9" defaultRowHeight="13" customHeight="1"/>
  <cols>
    <col min="1" max="1" width="3.125" style="176" customWidth="1"/>
    <col min="2" max="2" width="9.375" style="3" customWidth="1"/>
    <col min="3" max="3" width="20.875" style="176" customWidth="1"/>
    <col min="4" max="4" width="11.625" style="176" customWidth="1"/>
    <col min="5" max="5" width="5.125" style="3" customWidth="1"/>
    <col min="6" max="7" width="5.375" style="3" customWidth="1"/>
    <col min="8" max="8" width="7.875" style="176" customWidth="1"/>
    <col min="9" max="9" width="7.875" style="3" customWidth="1"/>
    <col min="10" max="10" width="7.75" style="180" customWidth="1"/>
    <col min="11" max="11" width="6.375" style="3" customWidth="1"/>
    <col min="12" max="12" width="6.875" style="3" customWidth="1"/>
    <col min="13" max="13" width="6.625" style="3" customWidth="1"/>
    <col min="14" max="14" width="6.875" style="180" customWidth="1"/>
    <col min="15" max="15" width="6.75" style="3" customWidth="1"/>
    <col min="16" max="16" width="5.625" style="3" customWidth="1"/>
    <col min="17" max="17" width="6.25" style="3" customWidth="1"/>
    <col min="18" max="18" width="8.25" style="176" customWidth="1"/>
    <col min="19" max="19" width="9.625" style="176" customWidth="1"/>
    <col min="20" max="20" width="9" style="176"/>
    <col min="21" max="22" width="9.375" style="176"/>
    <col min="23" max="24" width="9" style="176"/>
    <col min="25" max="26" width="10.375" style="176"/>
    <col min="27" max="27" width="9.375" style="176"/>
    <col min="28" max="29" width="10.375" style="176"/>
    <col min="30" max="30" width="9.25" style="176"/>
    <col min="31" max="31" width="9" style="176"/>
    <col min="32" max="34" width="12.625" style="176"/>
    <col min="35" max="35" width="9.25" style="176"/>
    <col min="36" max="36" width="9.375" style="176"/>
    <col min="37" max="127" width="9" style="176"/>
    <col min="128" max="16384" width="9" style="4"/>
  </cols>
  <sheetData>
    <row r="1" s="172" customFormat="1" customHeight="1" spans="1:36">
      <c r="A1" s="181"/>
      <c r="B1" s="25"/>
      <c r="C1" s="181"/>
      <c r="D1" s="181"/>
      <c r="E1" s="182" t="s">
        <v>0</v>
      </c>
      <c r="F1" s="182"/>
      <c r="G1" s="182"/>
      <c r="H1" s="183"/>
      <c r="I1" s="182"/>
      <c r="J1" s="50" t="s">
        <v>1</v>
      </c>
      <c r="K1" s="50"/>
      <c r="L1" s="50"/>
      <c r="M1" s="50"/>
      <c r="N1" s="50"/>
      <c r="O1" s="50" t="s">
        <v>2</v>
      </c>
      <c r="P1" s="50"/>
      <c r="Q1" s="50"/>
      <c r="R1" s="50"/>
      <c r="S1" s="50"/>
      <c r="T1" s="214" t="s">
        <v>3</v>
      </c>
      <c r="U1" s="215"/>
      <c r="V1" s="215"/>
      <c r="W1" s="215"/>
      <c r="X1" s="216"/>
      <c r="Y1" s="214" t="s">
        <v>4</v>
      </c>
      <c r="Z1" s="215"/>
      <c r="AA1" s="214" t="s">
        <v>5</v>
      </c>
      <c r="AB1" s="215"/>
      <c r="AC1" s="215"/>
      <c r="AD1" s="215"/>
      <c r="AE1" s="216"/>
      <c r="AF1" s="214" t="s">
        <v>6</v>
      </c>
      <c r="AG1" s="215"/>
      <c r="AH1" s="223"/>
      <c r="AI1" s="215"/>
      <c r="AJ1" s="216"/>
    </row>
    <row r="2" s="173" customFormat="1" ht="25" customHeight="1" spans="1:137">
      <c r="A2" s="64" t="s">
        <v>7</v>
      </c>
      <c r="B2" s="5" t="s">
        <v>8</v>
      </c>
      <c r="C2" s="64" t="s">
        <v>9</v>
      </c>
      <c r="D2" s="64" t="s">
        <v>10</v>
      </c>
      <c r="E2" s="6" t="s">
        <v>11</v>
      </c>
      <c r="F2" s="6" t="s">
        <v>12</v>
      </c>
      <c r="G2" s="6" t="s">
        <v>13</v>
      </c>
      <c r="H2" s="184" t="s">
        <v>14</v>
      </c>
      <c r="I2" s="6" t="s">
        <v>15</v>
      </c>
      <c r="J2" s="6" t="s">
        <v>11</v>
      </c>
      <c r="K2" s="6" t="s">
        <v>12</v>
      </c>
      <c r="L2" s="5" t="s">
        <v>13</v>
      </c>
      <c r="M2" s="6" t="s">
        <v>14</v>
      </c>
      <c r="N2" s="6" t="s">
        <v>15</v>
      </c>
      <c r="O2" s="6" t="s">
        <v>11</v>
      </c>
      <c r="P2" s="6" t="s">
        <v>12</v>
      </c>
      <c r="Q2" s="6" t="s">
        <v>13</v>
      </c>
      <c r="R2" s="6" t="s">
        <v>14</v>
      </c>
      <c r="S2" s="6" t="s">
        <v>15</v>
      </c>
      <c r="T2" s="76" t="s">
        <v>11</v>
      </c>
      <c r="U2" s="76" t="s">
        <v>12</v>
      </c>
      <c r="V2" s="76" t="s">
        <v>13</v>
      </c>
      <c r="W2" s="76" t="s">
        <v>14</v>
      </c>
      <c r="X2" s="76" t="s">
        <v>15</v>
      </c>
      <c r="Y2" s="76" t="s">
        <v>16</v>
      </c>
      <c r="Z2" s="76"/>
      <c r="AA2" s="76" t="s">
        <v>11</v>
      </c>
      <c r="AB2" s="76" t="s">
        <v>12</v>
      </c>
      <c r="AC2" s="76" t="s">
        <v>13</v>
      </c>
      <c r="AD2" s="76" t="s">
        <v>14</v>
      </c>
      <c r="AE2" s="76" t="s">
        <v>15</v>
      </c>
      <c r="AF2" s="76" t="s">
        <v>11</v>
      </c>
      <c r="AG2" s="76" t="s">
        <v>12</v>
      </c>
      <c r="AH2" s="76" t="s">
        <v>13</v>
      </c>
      <c r="AI2" s="76" t="s">
        <v>14</v>
      </c>
      <c r="AJ2" s="76" t="s">
        <v>17</v>
      </c>
      <c r="AK2" s="224"/>
      <c r="AL2" s="224"/>
      <c r="AM2" s="224"/>
      <c r="AN2" s="224"/>
      <c r="AO2" s="224"/>
      <c r="AP2" s="224"/>
      <c r="AQ2" s="224"/>
      <c r="AR2" s="224"/>
      <c r="AS2" s="224"/>
      <c r="AT2" s="224"/>
      <c r="AU2" s="224"/>
      <c r="AV2" s="224"/>
      <c r="AW2" s="224"/>
      <c r="AX2" s="224"/>
      <c r="AY2" s="224"/>
      <c r="AZ2" s="224"/>
      <c r="BA2" s="224"/>
      <c r="BB2" s="224"/>
      <c r="BC2" s="224"/>
      <c r="BD2" s="224"/>
      <c r="BE2" s="224"/>
      <c r="BF2" s="224"/>
      <c r="BG2" s="224"/>
      <c r="BH2" s="224"/>
      <c r="BI2" s="224"/>
      <c r="BJ2" s="224"/>
      <c r="BK2" s="224"/>
      <c r="BL2" s="224"/>
      <c r="BM2" s="224"/>
      <c r="BN2" s="224"/>
      <c r="BO2" s="224"/>
      <c r="BP2" s="224"/>
      <c r="BQ2" s="224"/>
      <c r="BR2" s="224"/>
      <c r="BS2" s="224"/>
      <c r="BT2" s="224"/>
      <c r="BU2" s="224"/>
      <c r="BV2" s="224"/>
      <c r="BW2" s="224"/>
      <c r="BX2" s="224"/>
      <c r="BY2" s="224"/>
      <c r="BZ2" s="224"/>
      <c r="CA2" s="224"/>
      <c r="CB2" s="224"/>
      <c r="CC2" s="224"/>
      <c r="CD2" s="224"/>
      <c r="CE2" s="224"/>
      <c r="CF2" s="224"/>
      <c r="CG2" s="224"/>
      <c r="CH2" s="224"/>
      <c r="CI2" s="224"/>
      <c r="CJ2" s="224"/>
      <c r="CK2" s="224"/>
      <c r="CL2" s="224"/>
      <c r="CM2" s="224"/>
      <c r="CN2" s="224"/>
      <c r="CO2" s="224"/>
      <c r="CP2" s="224"/>
      <c r="CQ2" s="224"/>
      <c r="CR2" s="224"/>
      <c r="CS2" s="224"/>
      <c r="CT2" s="224"/>
      <c r="CU2" s="224"/>
      <c r="CV2" s="224"/>
      <c r="CW2" s="224"/>
      <c r="CX2" s="224"/>
      <c r="CY2" s="224"/>
      <c r="CZ2" s="224"/>
      <c r="DA2" s="224"/>
      <c r="DB2" s="224"/>
      <c r="DC2" s="224"/>
      <c r="DD2" s="224"/>
      <c r="DE2" s="224"/>
      <c r="DF2" s="224"/>
      <c r="DG2" s="224"/>
      <c r="DH2" s="224"/>
      <c r="DI2" s="224"/>
      <c r="DJ2" s="224"/>
      <c r="DK2" s="224"/>
      <c r="DL2" s="224"/>
      <c r="DM2" s="224"/>
      <c r="DN2" s="224"/>
      <c r="DO2" s="224"/>
      <c r="DP2" s="224"/>
      <c r="DQ2" s="224"/>
      <c r="DR2" s="224"/>
      <c r="DS2" s="224"/>
      <c r="DT2" s="224"/>
      <c r="DU2" s="224"/>
      <c r="DV2" s="224"/>
      <c r="DW2" s="224"/>
      <c r="DX2" s="224"/>
      <c r="DY2" s="224"/>
      <c r="DZ2" s="224"/>
      <c r="EA2" s="224"/>
      <c r="EB2" s="224"/>
      <c r="EC2" s="224"/>
      <c r="ED2" s="224"/>
      <c r="EE2" s="224"/>
      <c r="EF2" s="224"/>
      <c r="EG2" s="224"/>
    </row>
    <row r="3" s="174" customFormat="1" ht="12" spans="1:171">
      <c r="A3" s="185">
        <v>1</v>
      </c>
      <c r="B3" s="186">
        <v>594</v>
      </c>
      <c r="C3" s="185" t="s">
        <v>18</v>
      </c>
      <c r="D3" s="185" t="s">
        <v>19</v>
      </c>
      <c r="E3" s="9">
        <v>1</v>
      </c>
      <c r="F3" s="9">
        <v>2</v>
      </c>
      <c r="G3" s="9">
        <v>3</v>
      </c>
      <c r="H3" s="187"/>
      <c r="I3" s="9"/>
      <c r="J3" s="208">
        <v>1770</v>
      </c>
      <c r="K3" s="209">
        <v>1947</v>
      </c>
      <c r="L3" s="209">
        <v>2124</v>
      </c>
      <c r="M3" s="209"/>
      <c r="N3" s="208"/>
      <c r="O3" s="9">
        <v>49</v>
      </c>
      <c r="P3" s="210">
        <v>54</v>
      </c>
      <c r="Q3" s="210">
        <v>59</v>
      </c>
      <c r="R3" s="186"/>
      <c r="S3" s="217"/>
      <c r="T3" s="218">
        <v>269.1</v>
      </c>
      <c r="U3" s="218">
        <v>296.01</v>
      </c>
      <c r="V3" s="218">
        <v>322.92</v>
      </c>
      <c r="W3" s="218"/>
      <c r="X3" s="218"/>
      <c r="Y3" s="218">
        <f>VLOOKUP(B:B,[1]查询时间段分门店销售明细!$B$1:$X$65536,23,0)</f>
        <v>2261.28</v>
      </c>
      <c r="Z3" s="218"/>
      <c r="AA3" s="218">
        <v>916.56</v>
      </c>
      <c r="AB3" s="218">
        <v>1008.216</v>
      </c>
      <c r="AC3" s="218">
        <v>1099.872</v>
      </c>
      <c r="AD3" s="218"/>
      <c r="AE3" s="218"/>
      <c r="AF3" s="218">
        <v>9298.8</v>
      </c>
      <c r="AG3" s="218">
        <v>10228.68</v>
      </c>
      <c r="AH3" s="218">
        <v>11158.56</v>
      </c>
      <c r="AI3" s="218"/>
      <c r="AJ3" s="218"/>
      <c r="AK3" s="225"/>
      <c r="AL3" s="225"/>
      <c r="AM3" s="225"/>
      <c r="AN3" s="225"/>
      <c r="AO3" s="225"/>
      <c r="AP3" s="225"/>
      <c r="AQ3" s="225"/>
      <c r="AR3" s="225"/>
      <c r="AS3" s="225"/>
      <c r="AT3" s="225"/>
      <c r="AU3" s="225"/>
      <c r="AV3" s="225"/>
      <c r="AW3" s="225"/>
      <c r="AX3" s="225"/>
      <c r="AY3" s="225"/>
      <c r="AZ3" s="225"/>
      <c r="BA3" s="225"/>
      <c r="BB3" s="225"/>
      <c r="BC3" s="225"/>
      <c r="BD3" s="225"/>
      <c r="BE3" s="225"/>
      <c r="BF3" s="225"/>
      <c r="BG3" s="225"/>
      <c r="BH3" s="225"/>
      <c r="BI3" s="225"/>
      <c r="BJ3" s="225"/>
      <c r="BK3" s="225"/>
      <c r="BL3" s="225"/>
      <c r="BM3" s="225"/>
      <c r="BN3" s="225"/>
      <c r="BO3" s="225"/>
      <c r="BP3" s="225"/>
      <c r="BQ3" s="225"/>
      <c r="BR3" s="225"/>
      <c r="BS3" s="225"/>
      <c r="BT3" s="225"/>
      <c r="BU3" s="225"/>
      <c r="BV3" s="225"/>
      <c r="BW3" s="225"/>
      <c r="BX3" s="225"/>
      <c r="BY3" s="225"/>
      <c r="BZ3" s="225"/>
      <c r="CA3" s="225"/>
      <c r="CB3" s="225"/>
      <c r="CC3" s="225"/>
      <c r="CD3" s="225"/>
      <c r="CE3" s="225"/>
      <c r="CF3" s="225"/>
      <c r="CG3" s="225"/>
      <c r="CH3" s="225"/>
      <c r="CI3" s="225"/>
      <c r="CJ3" s="225"/>
      <c r="CK3" s="225"/>
      <c r="CL3" s="225"/>
      <c r="CM3" s="225"/>
      <c r="CN3" s="225"/>
      <c r="CO3" s="225"/>
      <c r="CP3" s="225"/>
      <c r="CQ3" s="225"/>
      <c r="CR3" s="225"/>
      <c r="CS3" s="225"/>
      <c r="CT3" s="225"/>
      <c r="CU3" s="225"/>
      <c r="CV3" s="225"/>
      <c r="CW3" s="225"/>
      <c r="CX3" s="225"/>
      <c r="CY3" s="225"/>
      <c r="CZ3" s="225"/>
      <c r="DA3" s="225"/>
      <c r="DB3" s="225"/>
      <c r="DC3" s="225"/>
      <c r="DD3" s="225"/>
      <c r="DE3" s="225"/>
      <c r="DF3" s="225"/>
      <c r="DG3" s="225"/>
      <c r="DH3" s="225"/>
      <c r="DI3" s="225"/>
      <c r="DJ3" s="225"/>
      <c r="DK3" s="225"/>
      <c r="DL3" s="225"/>
      <c r="DM3" s="225"/>
      <c r="DN3" s="225"/>
      <c r="DO3" s="225"/>
      <c r="DP3" s="225"/>
      <c r="DQ3" s="225"/>
      <c r="DR3" s="225"/>
      <c r="DS3" s="225"/>
      <c r="DT3" s="225"/>
      <c r="DU3" s="225"/>
      <c r="DV3" s="225"/>
      <c r="DW3" s="225"/>
      <c r="DX3" s="225"/>
      <c r="DY3" s="225"/>
      <c r="DZ3" s="225"/>
      <c r="EA3" s="225"/>
      <c r="EB3" s="225"/>
      <c r="EC3" s="225"/>
      <c r="ED3" s="225"/>
      <c r="EE3" s="225"/>
      <c r="EF3" s="225"/>
      <c r="EG3" s="225"/>
      <c r="EH3" s="225"/>
      <c r="EI3" s="225"/>
      <c r="EJ3" s="225"/>
      <c r="EK3" s="225"/>
      <c r="EL3" s="225"/>
      <c r="EM3" s="225"/>
      <c r="EN3" s="225"/>
      <c r="EO3" s="225"/>
      <c r="EP3" s="225"/>
      <c r="EQ3" s="225"/>
      <c r="ER3" s="225"/>
      <c r="ES3" s="225"/>
      <c r="ET3" s="225"/>
      <c r="EU3" s="225"/>
      <c r="EV3" s="225"/>
      <c r="EW3" s="225"/>
      <c r="EX3" s="225"/>
      <c r="EY3" s="225"/>
      <c r="EZ3" s="225"/>
      <c r="FA3" s="225"/>
      <c r="FB3" s="225"/>
      <c r="FC3" s="225"/>
      <c r="FD3" s="225"/>
      <c r="FE3" s="225"/>
      <c r="FF3" s="225"/>
      <c r="FG3" s="225"/>
      <c r="FH3" s="225"/>
      <c r="FI3" s="225"/>
      <c r="FJ3" s="225"/>
      <c r="FK3" s="225"/>
      <c r="FL3" s="225"/>
      <c r="FM3" s="225"/>
      <c r="FN3" s="225"/>
      <c r="FO3" s="225"/>
    </row>
    <row r="4" s="175" customFormat="1" ht="12.95" customHeight="1" spans="1:36">
      <c r="A4" s="185">
        <v>2</v>
      </c>
      <c r="B4" s="188">
        <v>549</v>
      </c>
      <c r="C4" s="189" t="s">
        <v>20</v>
      </c>
      <c r="D4" s="189" t="s">
        <v>19</v>
      </c>
      <c r="E4" s="9">
        <v>1</v>
      </c>
      <c r="F4" s="9">
        <v>2</v>
      </c>
      <c r="G4" s="9">
        <v>3</v>
      </c>
      <c r="H4" s="187"/>
      <c r="I4" s="9"/>
      <c r="J4" s="208">
        <v>1462</v>
      </c>
      <c r="K4" s="209">
        <v>1608.2</v>
      </c>
      <c r="L4" s="209">
        <v>1754.4</v>
      </c>
      <c r="M4" s="209"/>
      <c r="N4" s="208"/>
      <c r="O4" s="9">
        <v>48</v>
      </c>
      <c r="P4" s="210">
        <v>53</v>
      </c>
      <c r="Q4" s="210">
        <v>58</v>
      </c>
      <c r="R4" s="186"/>
      <c r="S4" s="217"/>
      <c r="T4" s="189">
        <v>266.4</v>
      </c>
      <c r="U4" s="189">
        <v>293.04</v>
      </c>
      <c r="V4" s="189">
        <v>319.68</v>
      </c>
      <c r="W4" s="189"/>
      <c r="X4" s="189"/>
      <c r="Y4" s="218">
        <f>VLOOKUP(B:B,[1]查询时间段分门店销售明细!$B$1:$X$65536,23,0)</f>
        <v>2623.2</v>
      </c>
      <c r="Z4" s="189"/>
      <c r="AA4" s="189">
        <v>992.88</v>
      </c>
      <c r="AB4" s="189">
        <v>1092.168</v>
      </c>
      <c r="AC4" s="189">
        <v>1191.456</v>
      </c>
      <c r="AD4" s="189"/>
      <c r="AE4" s="189"/>
      <c r="AF4" s="189">
        <v>10859.4</v>
      </c>
      <c r="AG4" s="189">
        <v>11945.34</v>
      </c>
      <c r="AH4" s="189">
        <v>13031.28</v>
      </c>
      <c r="AI4" s="189"/>
      <c r="AJ4" s="189"/>
    </row>
    <row r="5" s="174" customFormat="1" ht="12" spans="1:171">
      <c r="A5" s="185">
        <v>3</v>
      </c>
      <c r="B5" s="188">
        <v>746</v>
      </c>
      <c r="C5" s="189" t="s">
        <v>21</v>
      </c>
      <c r="D5" s="189" t="s">
        <v>19</v>
      </c>
      <c r="E5" s="9">
        <v>2</v>
      </c>
      <c r="F5" s="9">
        <v>3</v>
      </c>
      <c r="G5" s="9">
        <v>4</v>
      </c>
      <c r="H5" s="187"/>
      <c r="I5" s="9"/>
      <c r="J5" s="208">
        <v>1478</v>
      </c>
      <c r="K5" s="209">
        <v>1625.8</v>
      </c>
      <c r="L5" s="209">
        <v>1773.6</v>
      </c>
      <c r="M5" s="209"/>
      <c r="N5" s="208"/>
      <c r="O5" s="9">
        <v>88</v>
      </c>
      <c r="P5" s="210">
        <v>97</v>
      </c>
      <c r="Q5" s="210">
        <v>106</v>
      </c>
      <c r="R5" s="186"/>
      <c r="S5" s="217"/>
      <c r="T5" s="189">
        <v>504</v>
      </c>
      <c r="U5" s="189">
        <v>554.4</v>
      </c>
      <c r="V5" s="189">
        <v>604.8</v>
      </c>
      <c r="W5" s="189"/>
      <c r="X5" s="189"/>
      <c r="Y5" s="218">
        <f>VLOOKUP(B:B,[1]查询时间段分门店销售明细!$B$1:$X$65536,23,0)</f>
        <v>2989.33</v>
      </c>
      <c r="Z5" s="189"/>
      <c r="AA5" s="189">
        <v>1643.76</v>
      </c>
      <c r="AB5" s="189">
        <v>1808.136</v>
      </c>
      <c r="AC5" s="189">
        <v>1972.512</v>
      </c>
      <c r="AD5" s="189"/>
      <c r="AE5" s="189"/>
      <c r="AF5" s="189">
        <v>13189.5</v>
      </c>
      <c r="AG5" s="189">
        <v>14508.45</v>
      </c>
      <c r="AH5" s="189">
        <v>15827.4</v>
      </c>
      <c r="AI5" s="189"/>
      <c r="AJ5" s="189"/>
      <c r="AK5" s="175"/>
      <c r="AL5" s="175"/>
      <c r="AM5" s="175"/>
      <c r="AN5" s="175"/>
      <c r="AO5" s="175"/>
      <c r="AP5" s="175"/>
      <c r="AQ5" s="175"/>
      <c r="AR5" s="175"/>
      <c r="AS5" s="175"/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75"/>
      <c r="BN5" s="175"/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75"/>
      <c r="CI5" s="175"/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75"/>
      <c r="DD5" s="175"/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75"/>
      <c r="DY5" s="175"/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75"/>
      <c r="ET5" s="175"/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75"/>
      <c r="FO5" s="175"/>
    </row>
    <row r="6" s="175" customFormat="1" ht="12" spans="1:36">
      <c r="A6" s="185">
        <v>4</v>
      </c>
      <c r="B6" s="188">
        <v>716</v>
      </c>
      <c r="C6" s="189" t="s">
        <v>22</v>
      </c>
      <c r="D6" s="189" t="s">
        <v>19</v>
      </c>
      <c r="E6" s="9">
        <v>1</v>
      </c>
      <c r="F6" s="9">
        <v>2</v>
      </c>
      <c r="G6" s="9">
        <v>3</v>
      </c>
      <c r="H6" s="187"/>
      <c r="I6" s="9"/>
      <c r="J6" s="208">
        <v>1433</v>
      </c>
      <c r="K6" s="209">
        <v>1576.3</v>
      </c>
      <c r="L6" s="209">
        <v>1719.6</v>
      </c>
      <c r="M6" s="209"/>
      <c r="N6" s="208"/>
      <c r="O6" s="9">
        <v>61</v>
      </c>
      <c r="P6" s="210">
        <v>67</v>
      </c>
      <c r="Q6" s="210">
        <v>73</v>
      </c>
      <c r="R6" s="186"/>
      <c r="S6" s="217"/>
      <c r="T6" s="189">
        <v>394.2</v>
      </c>
      <c r="U6" s="189">
        <v>433.62</v>
      </c>
      <c r="V6" s="189">
        <v>473.04</v>
      </c>
      <c r="W6" s="189"/>
      <c r="X6" s="189"/>
      <c r="Y6" s="218">
        <f>VLOOKUP(B:B,[1]查询时间段分门店销售明细!$B$1:$X$65536,23,0)</f>
        <v>3331.62</v>
      </c>
      <c r="Z6" s="189"/>
      <c r="AA6" s="189">
        <v>1126.08</v>
      </c>
      <c r="AB6" s="189">
        <v>1238.688</v>
      </c>
      <c r="AC6" s="189">
        <v>1351.296</v>
      </c>
      <c r="AD6" s="189"/>
      <c r="AE6" s="189"/>
      <c r="AF6" s="189">
        <v>8323.2</v>
      </c>
      <c r="AG6" s="189">
        <v>9155.52</v>
      </c>
      <c r="AH6" s="189">
        <v>9987.84</v>
      </c>
      <c r="AI6" s="189"/>
      <c r="AJ6" s="189"/>
    </row>
    <row r="7" s="174" customFormat="1" ht="14.25" spans="1:173">
      <c r="A7" s="185">
        <v>5</v>
      </c>
      <c r="B7" s="186">
        <v>717</v>
      </c>
      <c r="C7" s="185" t="s">
        <v>23</v>
      </c>
      <c r="D7" s="185" t="s">
        <v>19</v>
      </c>
      <c r="E7" s="9">
        <v>2</v>
      </c>
      <c r="F7" s="9">
        <v>3</v>
      </c>
      <c r="G7" s="9">
        <v>4</v>
      </c>
      <c r="H7" s="187"/>
      <c r="I7" s="9"/>
      <c r="J7" s="208">
        <v>1854</v>
      </c>
      <c r="K7" s="209">
        <v>2039.4</v>
      </c>
      <c r="L7" s="209">
        <v>2224.8</v>
      </c>
      <c r="M7" s="209"/>
      <c r="N7" s="208"/>
      <c r="O7" s="9">
        <v>69</v>
      </c>
      <c r="P7" s="210">
        <v>76</v>
      </c>
      <c r="Q7" s="210">
        <v>83</v>
      </c>
      <c r="R7" s="186"/>
      <c r="S7" s="217"/>
      <c r="T7" s="185">
        <v>385.2</v>
      </c>
      <c r="U7" s="185">
        <v>423.72</v>
      </c>
      <c r="V7" s="185">
        <v>462.24</v>
      </c>
      <c r="W7" s="185"/>
      <c r="X7" s="185"/>
      <c r="Y7" s="218">
        <f>VLOOKUP(B:B,[1]查询时间段分门店销售明细!$B$1:$X$65536,23,0)</f>
        <v>3038.04</v>
      </c>
      <c r="Z7" s="185"/>
      <c r="AA7" s="185">
        <v>1265.76</v>
      </c>
      <c r="AB7" s="185">
        <v>1392.336</v>
      </c>
      <c r="AC7" s="185">
        <v>1518.912</v>
      </c>
      <c r="AD7" s="185"/>
      <c r="AE7" s="185"/>
      <c r="AF7" s="185">
        <v>11819.7</v>
      </c>
      <c r="AG7" s="185">
        <v>13001.67</v>
      </c>
      <c r="AH7" s="185">
        <v>14183.64</v>
      </c>
      <c r="AI7" s="185"/>
      <c r="AJ7" s="185"/>
      <c r="AK7" s="226"/>
      <c r="AL7" s="226"/>
      <c r="AM7" s="226"/>
      <c r="AN7" s="226"/>
      <c r="AO7" s="226"/>
      <c r="AP7" s="226"/>
      <c r="AQ7" s="226"/>
      <c r="AR7" s="226"/>
      <c r="AS7" s="226"/>
      <c r="AT7" s="226"/>
      <c r="AU7" s="226"/>
      <c r="AV7" s="226"/>
      <c r="AW7" s="226"/>
      <c r="AX7" s="226"/>
      <c r="AY7" s="226"/>
      <c r="AZ7" s="226"/>
      <c r="BA7" s="226"/>
      <c r="BB7" s="226"/>
      <c r="BC7" s="226"/>
      <c r="BD7" s="226"/>
      <c r="BE7" s="226"/>
      <c r="BF7" s="226"/>
      <c r="BG7" s="226"/>
      <c r="BH7" s="226"/>
      <c r="BI7" s="226"/>
      <c r="BJ7" s="226"/>
      <c r="BK7" s="226"/>
      <c r="BL7" s="226"/>
      <c r="BM7" s="226"/>
      <c r="BN7" s="226"/>
      <c r="BO7" s="226"/>
      <c r="BP7" s="226"/>
      <c r="BQ7" s="226"/>
      <c r="BR7" s="226"/>
      <c r="BS7" s="226"/>
      <c r="BT7" s="226"/>
      <c r="BU7" s="226"/>
      <c r="BV7" s="226"/>
      <c r="BW7" s="226"/>
      <c r="BX7" s="226"/>
      <c r="BY7" s="226"/>
      <c r="BZ7" s="226"/>
      <c r="CA7" s="226"/>
      <c r="CB7" s="226"/>
      <c r="CC7" s="226"/>
      <c r="CD7" s="226"/>
      <c r="CE7" s="226"/>
      <c r="CF7" s="226"/>
      <c r="CG7" s="226"/>
      <c r="CH7" s="226"/>
      <c r="CI7" s="226"/>
      <c r="CJ7" s="226"/>
      <c r="CK7" s="226"/>
      <c r="CL7" s="226"/>
      <c r="CM7" s="226"/>
      <c r="CN7" s="226"/>
      <c r="CO7" s="226"/>
      <c r="CP7" s="226"/>
      <c r="CQ7" s="226"/>
      <c r="CR7" s="226"/>
      <c r="CS7" s="226"/>
      <c r="CT7" s="226"/>
      <c r="CU7" s="226"/>
      <c r="CV7" s="226"/>
      <c r="CW7" s="226"/>
      <c r="CX7" s="226"/>
      <c r="CY7" s="226"/>
      <c r="CZ7" s="226"/>
      <c r="DA7" s="226"/>
      <c r="DB7" s="226"/>
      <c r="DC7" s="226"/>
      <c r="DD7" s="226"/>
      <c r="DE7" s="226"/>
      <c r="DF7" s="226"/>
      <c r="DG7" s="226"/>
      <c r="DH7" s="226"/>
      <c r="DI7" s="226"/>
      <c r="DJ7" s="226"/>
      <c r="DK7" s="226"/>
      <c r="DL7" s="226"/>
      <c r="DM7" s="226"/>
      <c r="DN7" s="226"/>
      <c r="DO7" s="226"/>
      <c r="DP7" s="226"/>
      <c r="DQ7" s="226"/>
      <c r="DR7" s="226"/>
      <c r="DS7" s="226"/>
      <c r="DT7" s="226"/>
      <c r="DU7" s="226"/>
      <c r="DV7" s="226"/>
      <c r="DW7" s="226"/>
      <c r="DX7" s="231"/>
      <c r="DY7" s="231"/>
      <c r="DZ7" s="231"/>
      <c r="EA7" s="231"/>
      <c r="EB7" s="231"/>
      <c r="EC7" s="231"/>
      <c r="ED7" s="231"/>
      <c r="EE7" s="231"/>
      <c r="EF7" s="231"/>
      <c r="EG7" s="231"/>
      <c r="EH7" s="231"/>
      <c r="EI7" s="231"/>
      <c r="EJ7" s="231"/>
      <c r="EK7" s="231"/>
      <c r="EL7" s="231"/>
      <c r="EM7" s="231"/>
      <c r="EN7" s="231"/>
      <c r="EO7" s="231"/>
      <c r="EP7" s="231"/>
      <c r="EQ7" s="231"/>
      <c r="ER7" s="231"/>
      <c r="ES7" s="231"/>
      <c r="ET7" s="231"/>
      <c r="EU7" s="231"/>
      <c r="EV7" s="231"/>
      <c r="EW7" s="231"/>
      <c r="EX7" s="231"/>
      <c r="EY7" s="231"/>
      <c r="EZ7" s="231"/>
      <c r="FA7" s="231"/>
      <c r="FB7" s="231"/>
      <c r="FC7" s="231"/>
      <c r="FD7" s="231"/>
      <c r="FE7" s="231"/>
      <c r="FF7" s="231"/>
      <c r="FG7" s="231"/>
      <c r="FH7" s="231"/>
      <c r="FI7" s="231"/>
      <c r="FJ7" s="231"/>
      <c r="FK7" s="231"/>
      <c r="FL7" s="231"/>
      <c r="FM7" s="231"/>
      <c r="FN7" s="231"/>
      <c r="FO7" s="231"/>
      <c r="FP7" s="231"/>
      <c r="FQ7" s="231"/>
    </row>
    <row r="8" s="175" customFormat="1" ht="12" spans="1:36">
      <c r="A8" s="185">
        <v>6</v>
      </c>
      <c r="B8" s="188">
        <v>720</v>
      </c>
      <c r="C8" s="189" t="s">
        <v>24</v>
      </c>
      <c r="D8" s="189" t="s">
        <v>19</v>
      </c>
      <c r="E8" s="9">
        <v>1</v>
      </c>
      <c r="F8" s="9">
        <v>2</v>
      </c>
      <c r="G8" s="9">
        <v>3</v>
      </c>
      <c r="H8" s="187"/>
      <c r="I8" s="9"/>
      <c r="J8" s="208">
        <v>1957</v>
      </c>
      <c r="K8" s="209">
        <v>2152.7</v>
      </c>
      <c r="L8" s="209">
        <v>2348.4</v>
      </c>
      <c r="M8" s="209"/>
      <c r="N8" s="208"/>
      <c r="O8" s="9">
        <v>47</v>
      </c>
      <c r="P8" s="210">
        <v>52</v>
      </c>
      <c r="Q8" s="210">
        <v>56</v>
      </c>
      <c r="R8" s="186"/>
      <c r="S8" s="217"/>
      <c r="T8" s="189">
        <v>252</v>
      </c>
      <c r="U8" s="189">
        <v>277.2</v>
      </c>
      <c r="V8" s="189">
        <v>302.4</v>
      </c>
      <c r="W8" s="189"/>
      <c r="X8" s="189"/>
      <c r="Y8" s="218">
        <f>VLOOKUP(B:B,[1]查询时间段分门店销售明细!$B$1:$X$65536,23,0)</f>
        <v>1806.35</v>
      </c>
      <c r="Z8" s="189"/>
      <c r="AA8" s="189">
        <v>912.24</v>
      </c>
      <c r="AB8" s="189">
        <v>1003.464</v>
      </c>
      <c r="AC8" s="189">
        <v>1094.688</v>
      </c>
      <c r="AD8" s="189"/>
      <c r="AE8" s="189"/>
      <c r="AF8" s="189">
        <v>8591.4</v>
      </c>
      <c r="AG8" s="189">
        <v>9450.54</v>
      </c>
      <c r="AH8" s="189">
        <v>10309.68</v>
      </c>
      <c r="AI8" s="189"/>
      <c r="AJ8" s="189"/>
    </row>
    <row r="9" s="174" customFormat="1" ht="12" spans="1:36">
      <c r="A9" s="185">
        <v>7</v>
      </c>
      <c r="B9" s="188">
        <v>539</v>
      </c>
      <c r="C9" s="189" t="s">
        <v>25</v>
      </c>
      <c r="D9" s="189" t="s">
        <v>19</v>
      </c>
      <c r="E9" s="9">
        <v>1</v>
      </c>
      <c r="F9" s="9">
        <v>2</v>
      </c>
      <c r="G9" s="9">
        <v>3</v>
      </c>
      <c r="H9" s="187"/>
      <c r="I9" s="9"/>
      <c r="J9" s="208">
        <v>2669</v>
      </c>
      <c r="K9" s="209">
        <v>2935.9</v>
      </c>
      <c r="L9" s="209">
        <v>3202.8</v>
      </c>
      <c r="M9" s="209"/>
      <c r="N9" s="208"/>
      <c r="O9" s="9">
        <v>53</v>
      </c>
      <c r="P9" s="210">
        <v>58</v>
      </c>
      <c r="Q9" s="210">
        <v>64</v>
      </c>
      <c r="R9" s="186"/>
      <c r="S9" s="217"/>
      <c r="T9" s="219">
        <v>277.2</v>
      </c>
      <c r="U9" s="219">
        <v>304.92</v>
      </c>
      <c r="V9" s="219">
        <v>332.64</v>
      </c>
      <c r="W9" s="219"/>
      <c r="X9" s="219"/>
      <c r="Y9" s="218">
        <f>VLOOKUP(B:B,[1]查询时间段分门店销售明细!$B$1:$X$65536,23,0)</f>
        <v>2895.43</v>
      </c>
      <c r="Z9" s="219"/>
      <c r="AA9" s="219">
        <v>1076.4</v>
      </c>
      <c r="AB9" s="219">
        <v>1184.04</v>
      </c>
      <c r="AC9" s="219">
        <v>1291.68</v>
      </c>
      <c r="AD9" s="219"/>
      <c r="AE9" s="219"/>
      <c r="AF9" s="219">
        <v>15384.6</v>
      </c>
      <c r="AG9" s="219">
        <v>16923.06</v>
      </c>
      <c r="AH9" s="219">
        <v>18461.52</v>
      </c>
      <c r="AI9" s="219"/>
      <c r="AJ9" s="219"/>
    </row>
    <row r="10" s="175" customFormat="1" ht="12.95" customHeight="1" spans="1:36">
      <c r="A10" s="185">
        <v>8</v>
      </c>
      <c r="B10" s="188">
        <v>721</v>
      </c>
      <c r="C10" s="189" t="s">
        <v>26</v>
      </c>
      <c r="D10" s="189" t="s">
        <v>19</v>
      </c>
      <c r="E10" s="9">
        <v>2</v>
      </c>
      <c r="F10" s="9">
        <v>3</v>
      </c>
      <c r="G10" s="9">
        <v>4</v>
      </c>
      <c r="H10" s="187"/>
      <c r="I10" s="9"/>
      <c r="J10" s="208">
        <v>2111</v>
      </c>
      <c r="K10" s="209">
        <v>2322.1</v>
      </c>
      <c r="L10" s="209">
        <v>2533.2</v>
      </c>
      <c r="M10" s="209"/>
      <c r="N10" s="208"/>
      <c r="O10" s="9">
        <v>86</v>
      </c>
      <c r="P10" s="210">
        <v>95</v>
      </c>
      <c r="Q10" s="210">
        <v>103</v>
      </c>
      <c r="R10" s="186"/>
      <c r="S10" s="217"/>
      <c r="T10" s="189">
        <v>411.3</v>
      </c>
      <c r="U10" s="189">
        <v>452.43</v>
      </c>
      <c r="V10" s="189">
        <v>493.56</v>
      </c>
      <c r="W10" s="189"/>
      <c r="X10" s="189"/>
      <c r="Y10" s="218">
        <f>VLOOKUP(B:B,[1]查询时间段分门店销售明细!$B$1:$X$65536,23,0)</f>
        <v>17980.6</v>
      </c>
      <c r="Z10" s="189"/>
      <c r="AA10" s="189">
        <v>1379.52</v>
      </c>
      <c r="AB10" s="189">
        <v>1517.472</v>
      </c>
      <c r="AC10" s="189">
        <v>1655.424</v>
      </c>
      <c r="AD10" s="189"/>
      <c r="AE10" s="189"/>
      <c r="AF10" s="189">
        <v>15564.6</v>
      </c>
      <c r="AG10" s="189">
        <v>17121.06</v>
      </c>
      <c r="AH10" s="189">
        <v>18677.52</v>
      </c>
      <c r="AI10" s="189"/>
      <c r="AJ10" s="189"/>
    </row>
    <row r="11" s="174" customFormat="1" ht="12" spans="1:171">
      <c r="A11" s="185">
        <v>9</v>
      </c>
      <c r="B11" s="186">
        <v>732</v>
      </c>
      <c r="C11" s="185" t="s">
        <v>27</v>
      </c>
      <c r="D11" s="185" t="s">
        <v>19</v>
      </c>
      <c r="E11" s="9">
        <v>1</v>
      </c>
      <c r="F11" s="9">
        <v>2</v>
      </c>
      <c r="G11" s="9">
        <v>3</v>
      </c>
      <c r="H11" s="187"/>
      <c r="I11" s="9"/>
      <c r="J11" s="208">
        <v>2366</v>
      </c>
      <c r="K11" s="209">
        <v>2602.6</v>
      </c>
      <c r="L11" s="209">
        <v>2839.2</v>
      </c>
      <c r="M11" s="209"/>
      <c r="N11" s="208"/>
      <c r="O11" s="9">
        <v>48</v>
      </c>
      <c r="P11" s="210">
        <v>53</v>
      </c>
      <c r="Q11" s="210">
        <v>58</v>
      </c>
      <c r="R11" s="186"/>
      <c r="S11" s="217"/>
      <c r="T11" s="218">
        <v>290.7</v>
      </c>
      <c r="U11" s="218">
        <v>319.77</v>
      </c>
      <c r="V11" s="218">
        <v>348.84</v>
      </c>
      <c r="W11" s="218"/>
      <c r="X11" s="218"/>
      <c r="Y11" s="218">
        <f>VLOOKUP(B:B,[1]查询时间段分门店销售明细!$B$1:$X$65536,23,0)</f>
        <v>12551</v>
      </c>
      <c r="Z11" s="218"/>
      <c r="AA11" s="218">
        <v>827.28</v>
      </c>
      <c r="AB11" s="218">
        <v>910.008</v>
      </c>
      <c r="AC11" s="218">
        <v>992.736</v>
      </c>
      <c r="AD11" s="218"/>
      <c r="AE11" s="218"/>
      <c r="AF11" s="218">
        <v>7065</v>
      </c>
      <c r="AG11" s="218">
        <v>7771.5</v>
      </c>
      <c r="AH11" s="218">
        <v>8478</v>
      </c>
      <c r="AI11" s="218"/>
      <c r="AJ11" s="218"/>
      <c r="AK11" s="225"/>
      <c r="AL11" s="225"/>
      <c r="AM11" s="225"/>
      <c r="AN11" s="225"/>
      <c r="AO11" s="225"/>
      <c r="AP11" s="225"/>
      <c r="AQ11" s="225"/>
      <c r="AR11" s="225"/>
      <c r="AS11" s="225"/>
      <c r="AT11" s="225"/>
      <c r="AU11" s="225"/>
      <c r="AV11" s="225"/>
      <c r="AW11" s="225"/>
      <c r="AX11" s="225"/>
      <c r="AY11" s="225"/>
      <c r="AZ11" s="225"/>
      <c r="BA11" s="225"/>
      <c r="BB11" s="225"/>
      <c r="BC11" s="225"/>
      <c r="BD11" s="225"/>
      <c r="BE11" s="225"/>
      <c r="BF11" s="225"/>
      <c r="BG11" s="225"/>
      <c r="BH11" s="225"/>
      <c r="BI11" s="225"/>
      <c r="BJ11" s="225"/>
      <c r="BK11" s="225"/>
      <c r="BL11" s="225"/>
      <c r="BM11" s="225"/>
      <c r="BN11" s="225"/>
      <c r="BO11" s="225"/>
      <c r="BP11" s="225"/>
      <c r="BQ11" s="225"/>
      <c r="BR11" s="225"/>
      <c r="BS11" s="225"/>
      <c r="BT11" s="225"/>
      <c r="BU11" s="225"/>
      <c r="BV11" s="225"/>
      <c r="BW11" s="225"/>
      <c r="BX11" s="225"/>
      <c r="BY11" s="225"/>
      <c r="BZ11" s="225"/>
      <c r="CA11" s="225"/>
      <c r="CB11" s="225"/>
      <c r="CC11" s="225"/>
      <c r="CD11" s="225"/>
      <c r="CE11" s="225"/>
      <c r="CF11" s="225"/>
      <c r="CG11" s="225"/>
      <c r="CH11" s="225"/>
      <c r="CI11" s="225"/>
      <c r="CJ11" s="225"/>
      <c r="CK11" s="225"/>
      <c r="CL11" s="225"/>
      <c r="CM11" s="225"/>
      <c r="CN11" s="225"/>
      <c r="CO11" s="225"/>
      <c r="CP11" s="225"/>
      <c r="CQ11" s="225"/>
      <c r="CR11" s="225"/>
      <c r="CS11" s="225"/>
      <c r="CT11" s="225"/>
      <c r="CU11" s="225"/>
      <c r="CV11" s="225"/>
      <c r="CW11" s="225"/>
      <c r="CX11" s="225"/>
      <c r="CY11" s="225"/>
      <c r="CZ11" s="225"/>
      <c r="DA11" s="225"/>
      <c r="DB11" s="225"/>
      <c r="DC11" s="225"/>
      <c r="DD11" s="225"/>
      <c r="DE11" s="225"/>
      <c r="DF11" s="225"/>
      <c r="DG11" s="225"/>
      <c r="DH11" s="225"/>
      <c r="DI11" s="225"/>
      <c r="DJ11" s="225"/>
      <c r="DK11" s="225"/>
      <c r="DL11" s="225"/>
      <c r="DM11" s="225"/>
      <c r="DN11" s="225"/>
      <c r="DO11" s="225"/>
      <c r="DP11" s="225"/>
      <c r="DQ11" s="225"/>
      <c r="DR11" s="225"/>
      <c r="DS11" s="225"/>
      <c r="DT11" s="225"/>
      <c r="DU11" s="225"/>
      <c r="DV11" s="225"/>
      <c r="DW11" s="225"/>
      <c r="DX11" s="225"/>
      <c r="DY11" s="225"/>
      <c r="DZ11" s="225"/>
      <c r="EA11" s="225"/>
      <c r="EB11" s="225"/>
      <c r="EC11" s="225"/>
      <c r="ED11" s="225"/>
      <c r="EE11" s="225"/>
      <c r="EF11" s="225"/>
      <c r="EG11" s="225"/>
      <c r="EH11" s="225"/>
      <c r="EI11" s="225"/>
      <c r="EJ11" s="225"/>
      <c r="EK11" s="225"/>
      <c r="EL11" s="225"/>
      <c r="EM11" s="225"/>
      <c r="EN11" s="225"/>
      <c r="EO11" s="225"/>
      <c r="EP11" s="225"/>
      <c r="EQ11" s="225"/>
      <c r="ER11" s="225"/>
      <c r="ES11" s="225"/>
      <c r="ET11" s="225"/>
      <c r="EU11" s="225"/>
      <c r="EV11" s="225"/>
      <c r="EW11" s="225"/>
      <c r="EX11" s="225"/>
      <c r="EY11" s="225"/>
      <c r="EZ11" s="225"/>
      <c r="FA11" s="225"/>
      <c r="FB11" s="225"/>
      <c r="FC11" s="225"/>
      <c r="FD11" s="225"/>
      <c r="FE11" s="225"/>
      <c r="FF11" s="225"/>
      <c r="FG11" s="225"/>
      <c r="FH11" s="225"/>
      <c r="FI11" s="225"/>
      <c r="FJ11" s="225"/>
      <c r="FK11" s="225"/>
      <c r="FL11" s="225"/>
      <c r="FM11" s="225"/>
      <c r="FN11" s="225"/>
      <c r="FO11" s="225"/>
    </row>
    <row r="12" s="175" customFormat="1" ht="12.95" customHeight="1" spans="1:36">
      <c r="A12" s="185">
        <v>10</v>
      </c>
      <c r="B12" s="188">
        <v>591</v>
      </c>
      <c r="C12" s="189" t="s">
        <v>28</v>
      </c>
      <c r="D12" s="189" t="s">
        <v>19</v>
      </c>
      <c r="E12" s="9">
        <v>3</v>
      </c>
      <c r="F12" s="9">
        <v>4</v>
      </c>
      <c r="G12" s="9">
        <v>5</v>
      </c>
      <c r="H12" s="187"/>
      <c r="I12" s="9"/>
      <c r="J12" s="208">
        <v>1860</v>
      </c>
      <c r="K12" s="209">
        <v>2046</v>
      </c>
      <c r="L12" s="209">
        <v>2232</v>
      </c>
      <c r="M12" s="209"/>
      <c r="N12" s="208"/>
      <c r="O12" s="9">
        <v>71</v>
      </c>
      <c r="P12" s="210">
        <v>78</v>
      </c>
      <c r="Q12" s="210">
        <v>85</v>
      </c>
      <c r="R12" s="186"/>
      <c r="S12" s="217"/>
      <c r="T12" s="189">
        <v>386.1</v>
      </c>
      <c r="U12" s="189">
        <v>424.71</v>
      </c>
      <c r="V12" s="189">
        <v>463.32</v>
      </c>
      <c r="W12" s="189"/>
      <c r="X12" s="189"/>
      <c r="Y12" s="218">
        <f>VLOOKUP(B:B,[1]查询时间段分门店销售明细!$B$1:$X$65536,23,0)</f>
        <v>6460</v>
      </c>
      <c r="Z12" s="189"/>
      <c r="AA12" s="189">
        <v>1239.12</v>
      </c>
      <c r="AB12" s="189">
        <v>1363.032</v>
      </c>
      <c r="AC12" s="189">
        <v>1486.944</v>
      </c>
      <c r="AD12" s="189"/>
      <c r="AE12" s="189"/>
      <c r="AF12" s="189">
        <v>10089.9</v>
      </c>
      <c r="AG12" s="189">
        <v>11098.89</v>
      </c>
      <c r="AH12" s="189">
        <v>12107.88</v>
      </c>
      <c r="AI12" s="189"/>
      <c r="AJ12" s="189"/>
    </row>
    <row r="13" s="175" customFormat="1" ht="12.95" customHeight="1" spans="1:201">
      <c r="A13" s="185">
        <v>11</v>
      </c>
      <c r="B13" s="188">
        <v>341</v>
      </c>
      <c r="C13" s="189" t="s">
        <v>29</v>
      </c>
      <c r="D13" s="189" t="s">
        <v>19</v>
      </c>
      <c r="E13" s="9">
        <v>5</v>
      </c>
      <c r="F13" s="9">
        <v>6</v>
      </c>
      <c r="G13" s="9">
        <v>7</v>
      </c>
      <c r="H13" s="187"/>
      <c r="I13" s="9"/>
      <c r="J13" s="208">
        <v>12475</v>
      </c>
      <c r="K13" s="209">
        <v>13722.5</v>
      </c>
      <c r="L13" s="209">
        <v>14970</v>
      </c>
      <c r="M13" s="209"/>
      <c r="N13" s="208"/>
      <c r="O13" s="9">
        <v>167</v>
      </c>
      <c r="P13" s="210">
        <v>184</v>
      </c>
      <c r="Q13" s="210">
        <v>200</v>
      </c>
      <c r="R13" s="186"/>
      <c r="S13" s="217"/>
      <c r="T13" s="197">
        <v>801.9</v>
      </c>
      <c r="U13" s="197">
        <v>882.09</v>
      </c>
      <c r="V13" s="197">
        <v>962.28</v>
      </c>
      <c r="W13" s="197"/>
      <c r="X13" s="197"/>
      <c r="Y13" s="218">
        <f>VLOOKUP(B:B,[1]查询时间段分门店销售明细!$B$1:$X$65536,23,0)</f>
        <v>1364.37</v>
      </c>
      <c r="Z13" s="197"/>
      <c r="AA13" s="197">
        <v>3594.24</v>
      </c>
      <c r="AB13" s="197">
        <v>3953.664</v>
      </c>
      <c r="AC13" s="197">
        <v>4313.088</v>
      </c>
      <c r="AD13" s="197"/>
      <c r="AE13" s="197"/>
      <c r="AF13" s="197">
        <v>54600.3</v>
      </c>
      <c r="AG13" s="197">
        <v>60060.33</v>
      </c>
      <c r="AH13" s="197">
        <v>65520.36</v>
      </c>
      <c r="AI13" s="197"/>
      <c r="AJ13" s="197"/>
      <c r="AK13" s="176"/>
      <c r="AL13" s="176"/>
      <c r="AM13" s="176"/>
      <c r="AN13" s="176"/>
      <c r="AO13" s="176"/>
      <c r="AP13" s="176"/>
      <c r="AQ13" s="176"/>
      <c r="AR13" s="176"/>
      <c r="AS13" s="176"/>
      <c r="AT13" s="176"/>
      <c r="AU13" s="176"/>
      <c r="AV13" s="176"/>
      <c r="AW13" s="176"/>
      <c r="AX13" s="176"/>
      <c r="AY13" s="176"/>
      <c r="AZ13" s="176"/>
      <c r="BA13" s="176"/>
      <c r="BB13" s="176"/>
      <c r="BC13" s="176"/>
      <c r="BD13" s="176"/>
      <c r="BE13" s="176"/>
      <c r="BF13" s="176"/>
      <c r="BG13" s="176"/>
      <c r="BH13" s="176"/>
      <c r="BI13" s="176"/>
      <c r="BJ13" s="176"/>
      <c r="BK13" s="176"/>
      <c r="BL13" s="176"/>
      <c r="BM13" s="176"/>
      <c r="BN13" s="176"/>
      <c r="BO13" s="176"/>
      <c r="BP13" s="176"/>
      <c r="BQ13" s="176"/>
      <c r="BR13" s="176"/>
      <c r="BS13" s="176"/>
      <c r="BT13" s="176"/>
      <c r="BU13" s="176"/>
      <c r="BV13" s="176"/>
      <c r="BW13" s="176"/>
      <c r="BX13" s="176"/>
      <c r="BY13" s="176"/>
      <c r="BZ13" s="176"/>
      <c r="CA13" s="176"/>
      <c r="CB13" s="176"/>
      <c r="CC13" s="176"/>
      <c r="CD13" s="176"/>
      <c r="CE13" s="176"/>
      <c r="CF13" s="176"/>
      <c r="CG13" s="176"/>
      <c r="CH13" s="176"/>
      <c r="CI13" s="176"/>
      <c r="CJ13" s="176"/>
      <c r="CK13" s="176"/>
      <c r="CL13" s="176"/>
      <c r="CM13" s="176"/>
      <c r="CN13" s="176"/>
      <c r="CO13" s="176"/>
      <c r="CP13" s="176"/>
      <c r="CQ13" s="176"/>
      <c r="CR13" s="176"/>
      <c r="CS13" s="176"/>
      <c r="CT13" s="176"/>
      <c r="CU13" s="176"/>
      <c r="CV13" s="176"/>
      <c r="CW13" s="176"/>
      <c r="CX13" s="176"/>
      <c r="CY13" s="176"/>
      <c r="CZ13" s="176"/>
      <c r="DA13" s="176"/>
      <c r="DB13" s="176"/>
      <c r="DC13" s="176"/>
      <c r="DD13" s="176"/>
      <c r="DE13" s="176"/>
      <c r="DF13" s="176"/>
      <c r="DG13" s="176"/>
      <c r="DH13" s="176"/>
      <c r="DI13" s="176"/>
      <c r="DJ13" s="176"/>
      <c r="DK13" s="176"/>
      <c r="DL13" s="176"/>
      <c r="DM13" s="176"/>
      <c r="DN13" s="176"/>
      <c r="DO13" s="176"/>
      <c r="DP13" s="176"/>
      <c r="DQ13" s="176"/>
      <c r="DR13" s="176"/>
      <c r="DS13" s="176"/>
      <c r="DT13" s="176"/>
      <c r="DU13" s="176"/>
      <c r="DV13" s="176"/>
      <c r="DW13" s="176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</row>
    <row r="14" s="174" customFormat="1" ht="14.25" spans="1:201">
      <c r="A14" s="185">
        <v>12</v>
      </c>
      <c r="B14" s="190">
        <v>385</v>
      </c>
      <c r="C14" s="191" t="s">
        <v>30</v>
      </c>
      <c r="D14" s="191" t="s">
        <v>19</v>
      </c>
      <c r="E14" s="9">
        <v>3</v>
      </c>
      <c r="F14" s="9">
        <v>4</v>
      </c>
      <c r="G14" s="9">
        <v>5</v>
      </c>
      <c r="H14" s="187"/>
      <c r="I14" s="9"/>
      <c r="J14" s="208">
        <v>1994</v>
      </c>
      <c r="K14" s="209">
        <v>2193.4</v>
      </c>
      <c r="L14" s="209">
        <v>2392.8</v>
      </c>
      <c r="M14" s="209"/>
      <c r="N14" s="208"/>
      <c r="O14" s="9">
        <v>62</v>
      </c>
      <c r="P14" s="210">
        <v>68</v>
      </c>
      <c r="Q14" s="210">
        <v>74</v>
      </c>
      <c r="R14" s="186"/>
      <c r="S14" s="217"/>
      <c r="T14" s="189">
        <v>917.1</v>
      </c>
      <c r="U14" s="189">
        <v>1008.81</v>
      </c>
      <c r="V14" s="189">
        <v>1100.52</v>
      </c>
      <c r="W14" s="189"/>
      <c r="X14" s="189"/>
      <c r="Y14" s="218">
        <f>VLOOKUP(B:B,[1]查询时间段分门店销售明细!$B$1:$X$65536,23,0)</f>
        <v>24071.3</v>
      </c>
      <c r="Z14" s="189"/>
      <c r="AA14" s="189">
        <v>2556.72</v>
      </c>
      <c r="AB14" s="189">
        <v>2812.392</v>
      </c>
      <c r="AC14" s="189">
        <v>3068.064</v>
      </c>
      <c r="AD14" s="189"/>
      <c r="AE14" s="189"/>
      <c r="AF14" s="189">
        <v>21114</v>
      </c>
      <c r="AG14" s="189">
        <v>23225.4</v>
      </c>
      <c r="AH14" s="189">
        <v>25336.8</v>
      </c>
      <c r="AI14" s="189"/>
      <c r="AJ14" s="189"/>
      <c r="AK14" s="175"/>
      <c r="AL14" s="175"/>
      <c r="AM14" s="175"/>
      <c r="AN14" s="175"/>
      <c r="AO14" s="175"/>
      <c r="AP14" s="175"/>
      <c r="AQ14" s="175"/>
      <c r="AR14" s="175"/>
      <c r="AS14" s="175"/>
      <c r="AT14" s="175"/>
      <c r="AU14" s="175"/>
      <c r="AV14" s="175"/>
      <c r="AW14" s="175"/>
      <c r="AX14" s="175"/>
      <c r="AY14" s="175"/>
      <c r="AZ14" s="175"/>
      <c r="BA14" s="175"/>
      <c r="BB14" s="175"/>
      <c r="BC14" s="175"/>
      <c r="BD14" s="175"/>
      <c r="BE14" s="175"/>
      <c r="BF14" s="175"/>
      <c r="BG14" s="175"/>
      <c r="BH14" s="175"/>
      <c r="BI14" s="175"/>
      <c r="BJ14" s="175"/>
      <c r="BK14" s="175"/>
      <c r="BL14" s="175"/>
      <c r="BM14" s="175"/>
      <c r="BN14" s="175"/>
      <c r="BO14" s="175"/>
      <c r="BP14" s="175"/>
      <c r="BQ14" s="175"/>
      <c r="BR14" s="175"/>
      <c r="BS14" s="175"/>
      <c r="BT14" s="175"/>
      <c r="BU14" s="175"/>
      <c r="BV14" s="175"/>
      <c r="BW14" s="175"/>
      <c r="BX14" s="175"/>
      <c r="BY14" s="175"/>
      <c r="BZ14" s="175"/>
      <c r="CA14" s="175"/>
      <c r="CB14" s="175"/>
      <c r="CC14" s="175"/>
      <c r="CD14" s="175"/>
      <c r="CE14" s="175"/>
      <c r="CF14" s="175"/>
      <c r="CG14" s="175"/>
      <c r="CH14" s="175"/>
      <c r="CI14" s="175"/>
      <c r="CJ14" s="175"/>
      <c r="CK14" s="175"/>
      <c r="CL14" s="175"/>
      <c r="CM14" s="175"/>
      <c r="CN14" s="175"/>
      <c r="CO14" s="175"/>
      <c r="CP14" s="175"/>
      <c r="CQ14" s="175"/>
      <c r="CR14" s="175"/>
      <c r="CS14" s="175"/>
      <c r="CT14" s="175"/>
      <c r="CU14" s="175"/>
      <c r="CV14" s="175"/>
      <c r="CW14" s="175"/>
      <c r="CX14" s="175"/>
      <c r="CY14" s="175"/>
      <c r="CZ14" s="175"/>
      <c r="DA14" s="175"/>
      <c r="DB14" s="175"/>
      <c r="DC14" s="175"/>
      <c r="DD14" s="175"/>
      <c r="DE14" s="175"/>
      <c r="DF14" s="175"/>
      <c r="DG14" s="175"/>
      <c r="DH14" s="175"/>
      <c r="DI14" s="175"/>
      <c r="DJ14" s="175"/>
      <c r="DK14" s="175"/>
      <c r="DL14" s="175"/>
      <c r="DM14" s="175"/>
      <c r="DN14" s="175"/>
      <c r="DO14" s="175"/>
      <c r="DP14" s="175"/>
      <c r="DQ14" s="175"/>
      <c r="DR14" s="175"/>
      <c r="DS14" s="175"/>
      <c r="DT14" s="175"/>
      <c r="DU14" s="175"/>
      <c r="DV14" s="175"/>
      <c r="DW14" s="175"/>
      <c r="DX14" s="232"/>
      <c r="DY14" s="232"/>
      <c r="DZ14" s="232"/>
      <c r="EA14" s="232"/>
      <c r="EB14" s="232"/>
      <c r="EC14" s="232"/>
      <c r="ED14" s="232"/>
      <c r="EE14" s="232"/>
      <c r="EF14" s="232"/>
      <c r="EG14" s="232"/>
      <c r="EH14" s="232"/>
      <c r="EI14" s="232"/>
      <c r="EJ14" s="232"/>
      <c r="EK14" s="232"/>
      <c r="EL14" s="232"/>
      <c r="EM14" s="232"/>
      <c r="EN14" s="232"/>
      <c r="EO14" s="232"/>
      <c r="EP14" s="232"/>
      <c r="EQ14" s="232"/>
      <c r="ER14" s="232"/>
      <c r="ES14" s="232"/>
      <c r="ET14" s="232"/>
      <c r="EU14" s="232"/>
      <c r="EV14" s="232"/>
      <c r="EW14" s="232"/>
      <c r="EX14" s="232"/>
      <c r="EY14" s="232"/>
      <c r="EZ14" s="232"/>
      <c r="FA14" s="232"/>
      <c r="FB14" s="232"/>
      <c r="FC14" s="232"/>
      <c r="FD14" s="232"/>
      <c r="FE14" s="232"/>
      <c r="FF14" s="232"/>
      <c r="FG14" s="232"/>
      <c r="FH14" s="232"/>
      <c r="FI14" s="232"/>
      <c r="FJ14" s="232"/>
      <c r="FK14" s="232"/>
      <c r="FL14" s="232"/>
      <c r="FM14" s="232"/>
      <c r="FN14" s="232"/>
      <c r="FO14" s="232"/>
      <c r="FP14" s="232"/>
      <c r="FQ14" s="232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</row>
    <row r="15" s="175" customFormat="1" ht="14.25" spans="1:201">
      <c r="A15" s="185">
        <v>13</v>
      </c>
      <c r="B15" s="188">
        <v>514</v>
      </c>
      <c r="C15" s="189" t="s">
        <v>31</v>
      </c>
      <c r="D15" s="189" t="s">
        <v>19</v>
      </c>
      <c r="E15" s="9">
        <v>3</v>
      </c>
      <c r="F15" s="9">
        <v>4</v>
      </c>
      <c r="G15" s="9">
        <v>5</v>
      </c>
      <c r="H15" s="187"/>
      <c r="I15" s="9"/>
      <c r="J15" s="208">
        <v>3025</v>
      </c>
      <c r="K15" s="209">
        <v>3327.5</v>
      </c>
      <c r="L15" s="209">
        <v>3630</v>
      </c>
      <c r="M15" s="209"/>
      <c r="N15" s="208"/>
      <c r="O15" s="9">
        <v>148</v>
      </c>
      <c r="P15" s="210">
        <v>163</v>
      </c>
      <c r="Q15" s="210">
        <v>178</v>
      </c>
      <c r="R15" s="186"/>
      <c r="S15" s="217"/>
      <c r="T15" s="189">
        <v>810</v>
      </c>
      <c r="U15" s="189">
        <v>891</v>
      </c>
      <c r="V15" s="189">
        <v>972</v>
      </c>
      <c r="W15" s="189"/>
      <c r="X15" s="189"/>
      <c r="Y15" s="218">
        <f>VLOOKUP(B:B,[1]查询时间段分门店销售明细!$B$1:$X$65536,23,0)</f>
        <v>15170.57</v>
      </c>
      <c r="Z15" s="189"/>
      <c r="AA15" s="189">
        <v>2025.36</v>
      </c>
      <c r="AB15" s="189">
        <v>2227.896</v>
      </c>
      <c r="AC15" s="189">
        <v>2430.432</v>
      </c>
      <c r="AD15" s="189"/>
      <c r="AE15" s="189"/>
      <c r="AF15" s="189">
        <v>26488.8</v>
      </c>
      <c r="AG15" s="189">
        <v>29137.68</v>
      </c>
      <c r="AH15" s="189">
        <v>31786.56</v>
      </c>
      <c r="AI15" s="189"/>
      <c r="AJ15" s="189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</row>
    <row r="16" s="174" customFormat="1" ht="14.25" spans="1:171">
      <c r="A16" s="185">
        <v>14</v>
      </c>
      <c r="B16" s="192">
        <v>371</v>
      </c>
      <c r="C16" s="193" t="s">
        <v>32</v>
      </c>
      <c r="D16" s="193" t="s">
        <v>19</v>
      </c>
      <c r="E16" s="9">
        <v>1</v>
      </c>
      <c r="F16" s="9">
        <v>2</v>
      </c>
      <c r="G16" s="9">
        <v>3</v>
      </c>
      <c r="H16" s="187"/>
      <c r="I16" s="9"/>
      <c r="J16" s="208">
        <v>1044</v>
      </c>
      <c r="K16" s="209">
        <v>1148.4</v>
      </c>
      <c r="L16" s="209">
        <v>1252.8</v>
      </c>
      <c r="M16" s="209"/>
      <c r="N16" s="208"/>
      <c r="O16" s="9">
        <v>50</v>
      </c>
      <c r="P16" s="210">
        <v>55</v>
      </c>
      <c r="Q16" s="210">
        <v>60</v>
      </c>
      <c r="R16" s="186"/>
      <c r="S16" s="217"/>
      <c r="T16" s="193">
        <v>333</v>
      </c>
      <c r="U16" s="193">
        <v>366.3</v>
      </c>
      <c r="V16" s="193">
        <v>399.6</v>
      </c>
      <c r="W16" s="193"/>
      <c r="X16" s="193"/>
      <c r="Y16" s="218">
        <f>VLOOKUP(B:B,[1]查询时间段分门店销售明细!$B$1:$X$65536,23,0)</f>
        <v>7023.41</v>
      </c>
      <c r="Z16" s="193"/>
      <c r="AA16" s="193">
        <v>861.12</v>
      </c>
      <c r="AB16" s="193">
        <v>947.232</v>
      </c>
      <c r="AC16" s="193">
        <v>1033.344</v>
      </c>
      <c r="AD16" s="193"/>
      <c r="AE16" s="193"/>
      <c r="AF16" s="193">
        <v>8603.1</v>
      </c>
      <c r="AG16" s="193">
        <v>9463.41</v>
      </c>
      <c r="AH16" s="193">
        <v>10323.72</v>
      </c>
      <c r="AI16" s="193"/>
      <c r="AJ16" s="193"/>
      <c r="AK16" s="227"/>
      <c r="AL16" s="227"/>
      <c r="AM16" s="227"/>
      <c r="AN16" s="227"/>
      <c r="AO16" s="227"/>
      <c r="AP16" s="227"/>
      <c r="AQ16" s="227"/>
      <c r="AR16" s="227"/>
      <c r="AS16" s="227"/>
      <c r="AT16" s="227"/>
      <c r="AU16" s="227"/>
      <c r="AV16" s="227"/>
      <c r="AW16" s="227"/>
      <c r="AX16" s="227"/>
      <c r="AY16" s="227"/>
      <c r="AZ16" s="227"/>
      <c r="BA16" s="227"/>
      <c r="BB16" s="227"/>
      <c r="BC16" s="227"/>
      <c r="BD16" s="227"/>
      <c r="BE16" s="227"/>
      <c r="BF16" s="227"/>
      <c r="BG16" s="227"/>
      <c r="BH16" s="227"/>
      <c r="BI16" s="227"/>
      <c r="BJ16" s="227"/>
      <c r="BK16" s="227"/>
      <c r="BL16" s="227"/>
      <c r="BM16" s="227"/>
      <c r="BN16" s="227"/>
      <c r="BO16" s="227"/>
      <c r="BP16" s="227"/>
      <c r="BQ16" s="227"/>
      <c r="BR16" s="227"/>
      <c r="BS16" s="227"/>
      <c r="BT16" s="227"/>
      <c r="BU16" s="227"/>
      <c r="BV16" s="227"/>
      <c r="BW16" s="227"/>
      <c r="BX16" s="227"/>
      <c r="BY16" s="227"/>
      <c r="BZ16" s="227"/>
      <c r="CA16" s="227"/>
      <c r="CB16" s="227"/>
      <c r="CC16" s="227"/>
      <c r="CD16" s="227"/>
      <c r="CE16" s="227"/>
      <c r="CF16" s="227"/>
      <c r="CG16" s="227"/>
      <c r="CH16" s="227"/>
      <c r="CI16" s="227"/>
      <c r="CJ16" s="227"/>
      <c r="CK16" s="227"/>
      <c r="CL16" s="227"/>
      <c r="CM16" s="227"/>
      <c r="CN16" s="227"/>
      <c r="CO16" s="227"/>
      <c r="CP16" s="227"/>
      <c r="CQ16" s="227"/>
      <c r="CR16" s="227"/>
      <c r="CS16" s="227"/>
      <c r="CT16" s="227"/>
      <c r="CU16" s="227"/>
      <c r="CV16" s="227"/>
      <c r="CW16" s="227"/>
      <c r="CX16" s="227"/>
      <c r="CY16" s="227"/>
      <c r="CZ16" s="227"/>
      <c r="DA16" s="227"/>
      <c r="DB16" s="227"/>
      <c r="DC16" s="227"/>
      <c r="DD16" s="227"/>
      <c r="DE16" s="227"/>
      <c r="DF16" s="227"/>
      <c r="DG16" s="227"/>
      <c r="DH16" s="227"/>
      <c r="DI16" s="227"/>
      <c r="DJ16" s="227"/>
      <c r="DK16" s="227"/>
      <c r="DL16" s="227"/>
      <c r="DM16" s="227"/>
      <c r="DN16" s="227"/>
      <c r="DO16" s="227"/>
      <c r="DP16" s="227"/>
      <c r="DQ16" s="227"/>
      <c r="DR16" s="227"/>
      <c r="DS16" s="227"/>
      <c r="DT16" s="227"/>
      <c r="DU16" s="227"/>
      <c r="DV16" s="227"/>
      <c r="DW16" s="227"/>
      <c r="DX16" s="227"/>
      <c r="DY16" s="227"/>
      <c r="DZ16" s="227"/>
      <c r="EA16" s="227"/>
      <c r="EB16" s="227"/>
      <c r="EC16" s="227"/>
      <c r="ED16" s="227"/>
      <c r="EE16" s="227"/>
      <c r="EF16" s="227"/>
      <c r="EG16" s="227"/>
      <c r="EH16" s="234"/>
      <c r="EI16" s="234"/>
      <c r="EJ16" s="234"/>
      <c r="EK16" s="234"/>
      <c r="EL16" s="234"/>
      <c r="EM16" s="234"/>
      <c r="EN16" s="234"/>
      <c r="EO16" s="234"/>
      <c r="EP16" s="234"/>
      <c r="EQ16" s="234"/>
      <c r="ER16" s="234"/>
      <c r="ES16" s="234"/>
      <c r="ET16" s="234"/>
      <c r="EU16" s="234"/>
      <c r="EV16" s="234"/>
      <c r="EW16" s="234"/>
      <c r="EX16" s="234"/>
      <c r="EY16" s="234"/>
      <c r="EZ16" s="234"/>
      <c r="FA16" s="234"/>
      <c r="FB16" s="234"/>
      <c r="FC16" s="234"/>
      <c r="FD16" s="234"/>
      <c r="FE16" s="234"/>
      <c r="FF16" s="234"/>
      <c r="FG16" s="234"/>
      <c r="FH16" s="234"/>
      <c r="FI16" s="234"/>
      <c r="FJ16" s="234"/>
      <c r="FK16" s="234"/>
      <c r="FL16" s="234"/>
      <c r="FM16" s="234"/>
      <c r="FN16" s="234"/>
      <c r="FO16" s="234"/>
    </row>
    <row r="17" s="174" customFormat="1" ht="14.25" spans="1:173">
      <c r="A17" s="185">
        <v>15</v>
      </c>
      <c r="B17" s="188">
        <v>748</v>
      </c>
      <c r="C17" s="189" t="s">
        <v>33</v>
      </c>
      <c r="D17" s="189" t="s">
        <v>19</v>
      </c>
      <c r="E17" s="9">
        <v>1</v>
      </c>
      <c r="F17" s="9">
        <v>2</v>
      </c>
      <c r="G17" s="9">
        <v>3</v>
      </c>
      <c r="H17" s="187"/>
      <c r="I17" s="9"/>
      <c r="J17" s="208">
        <v>1923</v>
      </c>
      <c r="K17" s="209">
        <v>2115.3</v>
      </c>
      <c r="L17" s="209">
        <v>2307.6</v>
      </c>
      <c r="M17" s="209"/>
      <c r="N17" s="208"/>
      <c r="O17" s="9">
        <v>48</v>
      </c>
      <c r="P17" s="210">
        <v>53</v>
      </c>
      <c r="Q17" s="210">
        <v>58</v>
      </c>
      <c r="R17" s="186"/>
      <c r="S17" s="217"/>
      <c r="T17" s="189">
        <v>281.7</v>
      </c>
      <c r="U17" s="189">
        <v>309.87</v>
      </c>
      <c r="V17" s="189">
        <v>338.04</v>
      </c>
      <c r="W17" s="189"/>
      <c r="X17" s="189"/>
      <c r="Y17" s="218">
        <f>VLOOKUP(B:B,[1]查询时间段分门店销售明细!$B$1:$X$65536,23,0)</f>
        <v>3470.6</v>
      </c>
      <c r="Z17" s="189"/>
      <c r="AA17" s="189">
        <v>986.4</v>
      </c>
      <c r="AB17" s="189">
        <v>1085.04</v>
      </c>
      <c r="AC17" s="189">
        <v>1183.68</v>
      </c>
      <c r="AD17" s="189"/>
      <c r="AE17" s="189"/>
      <c r="AF17" s="189">
        <v>11658.6</v>
      </c>
      <c r="AG17" s="189">
        <v>12824.46</v>
      </c>
      <c r="AH17" s="189">
        <v>13990.32</v>
      </c>
      <c r="AI17" s="189"/>
      <c r="AJ17" s="189"/>
      <c r="AK17" s="175"/>
      <c r="AL17" s="175"/>
      <c r="AM17" s="175"/>
      <c r="AN17" s="175"/>
      <c r="AO17" s="175"/>
      <c r="AP17" s="175"/>
      <c r="AQ17" s="175"/>
      <c r="AR17" s="175"/>
      <c r="AS17" s="175"/>
      <c r="AT17" s="175"/>
      <c r="AU17" s="175"/>
      <c r="AV17" s="175"/>
      <c r="AW17" s="175"/>
      <c r="AX17" s="175"/>
      <c r="AY17" s="175"/>
      <c r="AZ17" s="175"/>
      <c r="BA17" s="175"/>
      <c r="BB17" s="175"/>
      <c r="BC17" s="175"/>
      <c r="BD17" s="175"/>
      <c r="BE17" s="175"/>
      <c r="BF17" s="175"/>
      <c r="BG17" s="175"/>
      <c r="BH17" s="175"/>
      <c r="BI17" s="175"/>
      <c r="BJ17" s="175"/>
      <c r="BK17" s="175"/>
      <c r="BL17" s="175"/>
      <c r="BM17" s="175"/>
      <c r="BN17" s="175"/>
      <c r="BO17" s="175"/>
      <c r="BP17" s="175"/>
      <c r="BQ17" s="175"/>
      <c r="BR17" s="175"/>
      <c r="BS17" s="175"/>
      <c r="BT17" s="175"/>
      <c r="BU17" s="175"/>
      <c r="BV17" s="175"/>
      <c r="BW17" s="175"/>
      <c r="BX17" s="175"/>
      <c r="BY17" s="175"/>
      <c r="BZ17" s="175"/>
      <c r="CA17" s="175"/>
      <c r="CB17" s="175"/>
      <c r="CC17" s="175"/>
      <c r="CD17" s="175"/>
      <c r="CE17" s="175"/>
      <c r="CF17" s="175"/>
      <c r="CG17" s="175"/>
      <c r="CH17" s="175"/>
      <c r="CI17" s="175"/>
      <c r="CJ17" s="175"/>
      <c r="CK17" s="175"/>
      <c r="CL17" s="175"/>
      <c r="CM17" s="175"/>
      <c r="CN17" s="175"/>
      <c r="CO17" s="175"/>
      <c r="CP17" s="175"/>
      <c r="CQ17" s="175"/>
      <c r="CR17" s="175"/>
      <c r="CS17" s="175"/>
      <c r="CT17" s="175"/>
      <c r="CU17" s="175"/>
      <c r="CV17" s="175"/>
      <c r="CW17" s="175"/>
      <c r="CX17" s="175"/>
      <c r="CY17" s="175"/>
      <c r="CZ17" s="175"/>
      <c r="DA17" s="175"/>
      <c r="DB17" s="175"/>
      <c r="DC17" s="175"/>
      <c r="DD17" s="175"/>
      <c r="DE17" s="175"/>
      <c r="DF17" s="175"/>
      <c r="DG17" s="175"/>
      <c r="DH17" s="175"/>
      <c r="DI17" s="175"/>
      <c r="DJ17" s="175"/>
      <c r="DK17" s="175"/>
      <c r="DL17" s="175"/>
      <c r="DM17" s="175"/>
      <c r="DN17" s="175"/>
      <c r="DO17" s="175"/>
      <c r="DP17" s="175"/>
      <c r="DQ17" s="175"/>
      <c r="DR17" s="175"/>
      <c r="DS17" s="175"/>
      <c r="DT17" s="175"/>
      <c r="DU17" s="175"/>
      <c r="DV17" s="175"/>
      <c r="DW17" s="175"/>
      <c r="DX17" s="232"/>
      <c r="DY17" s="232"/>
      <c r="DZ17" s="232"/>
      <c r="EA17" s="232"/>
      <c r="EB17" s="232"/>
      <c r="EC17" s="232"/>
      <c r="ED17" s="232"/>
      <c r="EE17" s="232"/>
      <c r="EF17" s="232"/>
      <c r="EG17" s="232"/>
      <c r="EH17" s="232"/>
      <c r="EI17" s="232"/>
      <c r="EJ17" s="232"/>
      <c r="EK17" s="232"/>
      <c r="EL17" s="232"/>
      <c r="EM17" s="232"/>
      <c r="EN17" s="232"/>
      <c r="EO17" s="232"/>
      <c r="EP17" s="232"/>
      <c r="EQ17" s="232"/>
      <c r="ER17" s="232"/>
      <c r="ES17" s="232"/>
      <c r="ET17" s="232"/>
      <c r="EU17" s="232"/>
      <c r="EV17" s="232"/>
      <c r="EW17" s="232"/>
      <c r="EX17" s="232"/>
      <c r="EY17" s="232"/>
      <c r="EZ17" s="232"/>
      <c r="FA17" s="232"/>
      <c r="FB17" s="232"/>
      <c r="FC17" s="232"/>
      <c r="FD17" s="232"/>
      <c r="FE17" s="232"/>
      <c r="FF17" s="232"/>
      <c r="FG17" s="232"/>
      <c r="FH17" s="232"/>
      <c r="FI17" s="232"/>
      <c r="FJ17" s="232"/>
      <c r="FK17" s="232"/>
      <c r="FL17" s="232"/>
      <c r="FM17" s="232"/>
      <c r="FN17" s="232"/>
      <c r="FO17" s="232"/>
      <c r="FP17" s="232"/>
      <c r="FQ17" s="232"/>
    </row>
    <row r="18" s="174" customFormat="1" ht="14.25" spans="1:173">
      <c r="A18" s="185">
        <v>16</v>
      </c>
      <c r="B18" s="194">
        <v>102567</v>
      </c>
      <c r="C18" s="194" t="s">
        <v>34</v>
      </c>
      <c r="D18" s="189" t="s">
        <v>19</v>
      </c>
      <c r="E18" s="9"/>
      <c r="F18" s="9"/>
      <c r="G18" s="9"/>
      <c r="H18" s="187"/>
      <c r="I18" s="9"/>
      <c r="J18" s="208"/>
      <c r="K18" s="209"/>
      <c r="L18" s="209"/>
      <c r="M18" s="209"/>
      <c r="N18" s="208"/>
      <c r="O18" s="9"/>
      <c r="P18" s="210"/>
      <c r="Q18" s="210"/>
      <c r="R18" s="186"/>
      <c r="S18" s="217"/>
      <c r="T18" s="189"/>
      <c r="U18" s="189"/>
      <c r="V18" s="189"/>
      <c r="W18" s="189"/>
      <c r="X18" s="189"/>
      <c r="Y18" s="218"/>
      <c r="Z18" s="189"/>
      <c r="AA18" s="189"/>
      <c r="AB18" s="189"/>
      <c r="AC18" s="189"/>
      <c r="AD18" s="189"/>
      <c r="AE18" s="189"/>
      <c r="AF18" s="189"/>
      <c r="AG18" s="189"/>
      <c r="AH18" s="189"/>
      <c r="AI18" s="189"/>
      <c r="AJ18" s="189"/>
      <c r="AK18" s="175"/>
      <c r="AL18" s="175"/>
      <c r="AM18" s="175"/>
      <c r="AN18" s="175"/>
      <c r="AO18" s="175"/>
      <c r="AP18" s="175"/>
      <c r="AQ18" s="175"/>
      <c r="AR18" s="175"/>
      <c r="AS18" s="175"/>
      <c r="AT18" s="175"/>
      <c r="AU18" s="175"/>
      <c r="AV18" s="175"/>
      <c r="AW18" s="175"/>
      <c r="AX18" s="175"/>
      <c r="AY18" s="175"/>
      <c r="AZ18" s="175"/>
      <c r="BA18" s="175"/>
      <c r="BB18" s="175"/>
      <c r="BC18" s="175"/>
      <c r="BD18" s="175"/>
      <c r="BE18" s="175"/>
      <c r="BF18" s="175"/>
      <c r="BG18" s="175"/>
      <c r="BH18" s="175"/>
      <c r="BI18" s="175"/>
      <c r="BJ18" s="175"/>
      <c r="BK18" s="175"/>
      <c r="BL18" s="175"/>
      <c r="BM18" s="175"/>
      <c r="BN18" s="175"/>
      <c r="BO18" s="175"/>
      <c r="BP18" s="175"/>
      <c r="BQ18" s="175"/>
      <c r="BR18" s="175"/>
      <c r="BS18" s="175"/>
      <c r="BT18" s="175"/>
      <c r="BU18" s="175"/>
      <c r="BV18" s="175"/>
      <c r="BW18" s="175"/>
      <c r="BX18" s="175"/>
      <c r="BY18" s="175"/>
      <c r="BZ18" s="175"/>
      <c r="CA18" s="175"/>
      <c r="CB18" s="175"/>
      <c r="CC18" s="175"/>
      <c r="CD18" s="175"/>
      <c r="CE18" s="175"/>
      <c r="CF18" s="175"/>
      <c r="CG18" s="175"/>
      <c r="CH18" s="175"/>
      <c r="CI18" s="175"/>
      <c r="CJ18" s="175"/>
      <c r="CK18" s="175"/>
      <c r="CL18" s="175"/>
      <c r="CM18" s="175"/>
      <c r="CN18" s="175"/>
      <c r="CO18" s="175"/>
      <c r="CP18" s="175"/>
      <c r="CQ18" s="175"/>
      <c r="CR18" s="175"/>
      <c r="CS18" s="175"/>
      <c r="CT18" s="175"/>
      <c r="CU18" s="175"/>
      <c r="CV18" s="175"/>
      <c r="CW18" s="175"/>
      <c r="CX18" s="175"/>
      <c r="CY18" s="175"/>
      <c r="CZ18" s="175"/>
      <c r="DA18" s="175"/>
      <c r="DB18" s="175"/>
      <c r="DC18" s="175"/>
      <c r="DD18" s="175"/>
      <c r="DE18" s="175"/>
      <c r="DF18" s="175"/>
      <c r="DG18" s="175"/>
      <c r="DH18" s="175"/>
      <c r="DI18" s="175"/>
      <c r="DJ18" s="175"/>
      <c r="DK18" s="175"/>
      <c r="DL18" s="175"/>
      <c r="DM18" s="175"/>
      <c r="DN18" s="175"/>
      <c r="DO18" s="175"/>
      <c r="DP18" s="175"/>
      <c r="DQ18" s="175"/>
      <c r="DR18" s="175"/>
      <c r="DS18" s="175"/>
      <c r="DT18" s="175"/>
      <c r="DU18" s="175"/>
      <c r="DV18" s="175"/>
      <c r="DW18" s="175"/>
      <c r="DX18" s="232"/>
      <c r="DY18" s="232"/>
      <c r="DZ18" s="232"/>
      <c r="EA18" s="232"/>
      <c r="EB18" s="232"/>
      <c r="EC18" s="232"/>
      <c r="ED18" s="232"/>
      <c r="EE18" s="232"/>
      <c r="EF18" s="232"/>
      <c r="EG18" s="232"/>
      <c r="EH18" s="232"/>
      <c r="EI18" s="232"/>
      <c r="EJ18" s="232"/>
      <c r="EK18" s="232"/>
      <c r="EL18" s="232"/>
      <c r="EM18" s="232"/>
      <c r="EN18" s="232"/>
      <c r="EO18" s="232"/>
      <c r="EP18" s="232"/>
      <c r="EQ18" s="232"/>
      <c r="ER18" s="232"/>
      <c r="ES18" s="232"/>
      <c r="ET18" s="232"/>
      <c r="EU18" s="232"/>
      <c r="EV18" s="232"/>
      <c r="EW18" s="232"/>
      <c r="EX18" s="232"/>
      <c r="EY18" s="232"/>
      <c r="EZ18" s="232"/>
      <c r="FA18" s="232"/>
      <c r="FB18" s="232"/>
      <c r="FC18" s="232"/>
      <c r="FD18" s="232"/>
      <c r="FE18" s="232"/>
      <c r="FF18" s="232"/>
      <c r="FG18" s="232"/>
      <c r="FH18" s="232"/>
      <c r="FI18" s="232"/>
      <c r="FJ18" s="232"/>
      <c r="FK18" s="232"/>
      <c r="FL18" s="232"/>
      <c r="FM18" s="232"/>
      <c r="FN18" s="232"/>
      <c r="FO18" s="232"/>
      <c r="FP18" s="232"/>
      <c r="FQ18" s="232"/>
    </row>
    <row r="19" s="174" customFormat="1" ht="14.25" spans="1:173">
      <c r="A19" s="185">
        <v>17</v>
      </c>
      <c r="B19" s="195">
        <v>102564</v>
      </c>
      <c r="C19" s="195" t="s">
        <v>35</v>
      </c>
      <c r="D19" s="189" t="s">
        <v>19</v>
      </c>
      <c r="E19" s="9"/>
      <c r="F19" s="9"/>
      <c r="G19" s="9"/>
      <c r="H19" s="187"/>
      <c r="I19" s="9"/>
      <c r="J19" s="208"/>
      <c r="K19" s="209"/>
      <c r="L19" s="209"/>
      <c r="M19" s="209"/>
      <c r="N19" s="208"/>
      <c r="O19" s="9"/>
      <c r="P19" s="210"/>
      <c r="Q19" s="210"/>
      <c r="R19" s="186"/>
      <c r="S19" s="217"/>
      <c r="T19" s="189"/>
      <c r="U19" s="189"/>
      <c r="V19" s="189"/>
      <c r="W19" s="189"/>
      <c r="X19" s="189"/>
      <c r="Y19" s="218"/>
      <c r="Z19" s="189"/>
      <c r="AA19" s="189"/>
      <c r="AB19" s="189"/>
      <c r="AC19" s="189"/>
      <c r="AD19" s="189"/>
      <c r="AE19" s="189"/>
      <c r="AF19" s="189"/>
      <c r="AG19" s="189"/>
      <c r="AH19" s="189"/>
      <c r="AI19" s="189"/>
      <c r="AJ19" s="189"/>
      <c r="AK19" s="175"/>
      <c r="AL19" s="175"/>
      <c r="AM19" s="175"/>
      <c r="AN19" s="175"/>
      <c r="AO19" s="175"/>
      <c r="AP19" s="175"/>
      <c r="AQ19" s="175"/>
      <c r="AR19" s="175"/>
      <c r="AS19" s="175"/>
      <c r="AT19" s="175"/>
      <c r="AU19" s="175"/>
      <c r="AV19" s="175"/>
      <c r="AW19" s="175"/>
      <c r="AX19" s="175"/>
      <c r="AY19" s="175"/>
      <c r="AZ19" s="175"/>
      <c r="BA19" s="175"/>
      <c r="BB19" s="175"/>
      <c r="BC19" s="175"/>
      <c r="BD19" s="175"/>
      <c r="BE19" s="175"/>
      <c r="BF19" s="175"/>
      <c r="BG19" s="175"/>
      <c r="BH19" s="175"/>
      <c r="BI19" s="175"/>
      <c r="BJ19" s="175"/>
      <c r="BK19" s="175"/>
      <c r="BL19" s="175"/>
      <c r="BM19" s="175"/>
      <c r="BN19" s="175"/>
      <c r="BO19" s="175"/>
      <c r="BP19" s="175"/>
      <c r="BQ19" s="175"/>
      <c r="BR19" s="175"/>
      <c r="BS19" s="175"/>
      <c r="BT19" s="175"/>
      <c r="BU19" s="175"/>
      <c r="BV19" s="175"/>
      <c r="BW19" s="175"/>
      <c r="BX19" s="175"/>
      <c r="BY19" s="175"/>
      <c r="BZ19" s="175"/>
      <c r="CA19" s="175"/>
      <c r="CB19" s="175"/>
      <c r="CC19" s="175"/>
      <c r="CD19" s="175"/>
      <c r="CE19" s="175"/>
      <c r="CF19" s="175"/>
      <c r="CG19" s="175"/>
      <c r="CH19" s="175"/>
      <c r="CI19" s="175"/>
      <c r="CJ19" s="175"/>
      <c r="CK19" s="175"/>
      <c r="CL19" s="175"/>
      <c r="CM19" s="175"/>
      <c r="CN19" s="175"/>
      <c r="CO19" s="175"/>
      <c r="CP19" s="175"/>
      <c r="CQ19" s="175"/>
      <c r="CR19" s="175"/>
      <c r="CS19" s="175"/>
      <c r="CT19" s="175"/>
      <c r="CU19" s="175"/>
      <c r="CV19" s="175"/>
      <c r="CW19" s="175"/>
      <c r="CX19" s="175"/>
      <c r="CY19" s="175"/>
      <c r="CZ19" s="175"/>
      <c r="DA19" s="175"/>
      <c r="DB19" s="175"/>
      <c r="DC19" s="175"/>
      <c r="DD19" s="175"/>
      <c r="DE19" s="175"/>
      <c r="DF19" s="175"/>
      <c r="DG19" s="175"/>
      <c r="DH19" s="175"/>
      <c r="DI19" s="175"/>
      <c r="DJ19" s="175"/>
      <c r="DK19" s="175"/>
      <c r="DL19" s="175"/>
      <c r="DM19" s="175"/>
      <c r="DN19" s="175"/>
      <c r="DO19" s="175"/>
      <c r="DP19" s="175"/>
      <c r="DQ19" s="175"/>
      <c r="DR19" s="175"/>
      <c r="DS19" s="175"/>
      <c r="DT19" s="175"/>
      <c r="DU19" s="175"/>
      <c r="DV19" s="175"/>
      <c r="DW19" s="175"/>
      <c r="DX19" s="232"/>
      <c r="DY19" s="232"/>
      <c r="DZ19" s="232"/>
      <c r="EA19" s="232"/>
      <c r="EB19" s="232"/>
      <c r="EC19" s="232"/>
      <c r="ED19" s="232"/>
      <c r="EE19" s="232"/>
      <c r="EF19" s="232"/>
      <c r="EG19" s="232"/>
      <c r="EH19" s="232"/>
      <c r="EI19" s="232"/>
      <c r="EJ19" s="232"/>
      <c r="EK19" s="232"/>
      <c r="EL19" s="232"/>
      <c r="EM19" s="232"/>
      <c r="EN19" s="232"/>
      <c r="EO19" s="232"/>
      <c r="EP19" s="232"/>
      <c r="EQ19" s="232"/>
      <c r="ER19" s="232"/>
      <c r="ES19" s="232"/>
      <c r="ET19" s="232"/>
      <c r="EU19" s="232"/>
      <c r="EV19" s="232"/>
      <c r="EW19" s="232"/>
      <c r="EX19" s="232"/>
      <c r="EY19" s="232"/>
      <c r="EZ19" s="232"/>
      <c r="FA19" s="232"/>
      <c r="FB19" s="232"/>
      <c r="FC19" s="232"/>
      <c r="FD19" s="232"/>
      <c r="FE19" s="232"/>
      <c r="FF19" s="232"/>
      <c r="FG19" s="232"/>
      <c r="FH19" s="232"/>
      <c r="FI19" s="232"/>
      <c r="FJ19" s="232"/>
      <c r="FK19" s="232"/>
      <c r="FL19" s="232"/>
      <c r="FM19" s="232"/>
      <c r="FN19" s="232"/>
      <c r="FO19" s="232"/>
      <c r="FP19" s="232"/>
      <c r="FQ19" s="232"/>
    </row>
    <row r="20" s="172" customFormat="1" ht="12.95" customHeight="1" spans="1:209">
      <c r="A20" s="181"/>
      <c r="B20" s="25"/>
      <c r="C20" s="181"/>
      <c r="D20" s="181" t="s">
        <v>19</v>
      </c>
      <c r="E20" s="196">
        <f>SUM(E3:E19)</f>
        <v>28</v>
      </c>
      <c r="F20" s="196">
        <f t="shared" ref="F20:AJ20" si="0">SUM(F3:F19)</f>
        <v>43</v>
      </c>
      <c r="G20" s="196">
        <f t="shared" si="0"/>
        <v>58</v>
      </c>
      <c r="H20" s="196">
        <f t="shared" si="0"/>
        <v>0</v>
      </c>
      <c r="I20" s="196">
        <f t="shared" si="0"/>
        <v>0</v>
      </c>
      <c r="J20" s="196">
        <f t="shared" si="0"/>
        <v>39421</v>
      </c>
      <c r="K20" s="196">
        <f t="shared" si="0"/>
        <v>43363.1</v>
      </c>
      <c r="L20" s="196">
        <f t="shared" si="0"/>
        <v>47305.2</v>
      </c>
      <c r="M20" s="196">
        <f t="shared" si="0"/>
        <v>0</v>
      </c>
      <c r="N20" s="196">
        <f t="shared" si="0"/>
        <v>0</v>
      </c>
      <c r="O20" s="196">
        <f t="shared" si="0"/>
        <v>1095</v>
      </c>
      <c r="P20" s="196">
        <f t="shared" si="0"/>
        <v>1206</v>
      </c>
      <c r="Q20" s="196">
        <f t="shared" si="0"/>
        <v>1315</v>
      </c>
      <c r="R20" s="196">
        <f t="shared" si="0"/>
        <v>0</v>
      </c>
      <c r="S20" s="196">
        <f t="shared" si="0"/>
        <v>0</v>
      </c>
      <c r="T20" s="196">
        <f t="shared" si="0"/>
        <v>6579.9</v>
      </c>
      <c r="U20" s="196">
        <f t="shared" si="0"/>
        <v>7237.89</v>
      </c>
      <c r="V20" s="196">
        <f t="shared" si="0"/>
        <v>7895.88</v>
      </c>
      <c r="W20" s="196">
        <f t="shared" si="0"/>
        <v>0</v>
      </c>
      <c r="X20" s="196">
        <f t="shared" si="0"/>
        <v>0</v>
      </c>
      <c r="Y20" s="196">
        <f t="shared" si="0"/>
        <v>107037.1</v>
      </c>
      <c r="Z20" s="196">
        <f t="shared" si="0"/>
        <v>0</v>
      </c>
      <c r="AA20" s="196">
        <f t="shared" si="0"/>
        <v>21403.44</v>
      </c>
      <c r="AB20" s="196">
        <f t="shared" si="0"/>
        <v>23543.784</v>
      </c>
      <c r="AC20" s="196">
        <f t="shared" si="0"/>
        <v>25684.128</v>
      </c>
      <c r="AD20" s="196">
        <f t="shared" si="0"/>
        <v>0</v>
      </c>
      <c r="AE20" s="196">
        <f t="shared" si="0"/>
        <v>0</v>
      </c>
      <c r="AF20" s="196">
        <f t="shared" si="0"/>
        <v>232650.9</v>
      </c>
      <c r="AG20" s="196">
        <f t="shared" si="0"/>
        <v>255915.99</v>
      </c>
      <c r="AH20" s="228">
        <f t="shared" si="0"/>
        <v>279181.08</v>
      </c>
      <c r="AI20" s="196">
        <f t="shared" si="0"/>
        <v>0</v>
      </c>
      <c r="AJ20" s="196">
        <f t="shared" si="0"/>
        <v>0</v>
      </c>
      <c r="EH20" s="179"/>
      <c r="EI20" s="179"/>
      <c r="EJ20" s="179"/>
      <c r="EK20" s="179"/>
      <c r="EL20" s="179"/>
      <c r="EM20" s="179"/>
      <c r="EN20" s="179"/>
      <c r="EO20" s="179"/>
      <c r="EP20" s="179"/>
      <c r="EQ20" s="179"/>
      <c r="ER20" s="179"/>
      <c r="ES20" s="179"/>
      <c r="ET20" s="179"/>
      <c r="EU20" s="179"/>
      <c r="EV20" s="179"/>
      <c r="EW20" s="179"/>
      <c r="EX20" s="179"/>
      <c r="EY20" s="179"/>
      <c r="EZ20" s="179"/>
      <c r="FA20" s="179"/>
      <c r="FB20" s="179"/>
      <c r="FC20" s="179"/>
      <c r="FD20" s="179"/>
      <c r="FE20" s="179"/>
      <c r="FF20" s="179"/>
      <c r="FG20" s="179"/>
      <c r="FH20" s="179"/>
      <c r="FI20" s="179"/>
      <c r="FJ20" s="179"/>
      <c r="FK20" s="179"/>
      <c r="FL20" s="179"/>
      <c r="FM20" s="179"/>
      <c r="FN20" s="179"/>
      <c r="FO20" s="179"/>
      <c r="FP20" s="179"/>
      <c r="FQ20" s="179"/>
      <c r="FR20" s="179"/>
      <c r="FS20" s="179"/>
      <c r="FT20" s="179"/>
      <c r="FU20" s="179"/>
      <c r="FV20" s="179"/>
      <c r="FW20" s="179"/>
      <c r="FX20" s="179"/>
      <c r="FY20" s="179"/>
      <c r="FZ20" s="179"/>
      <c r="GA20" s="179"/>
      <c r="GB20" s="179"/>
      <c r="GC20" s="179"/>
      <c r="GD20" s="179"/>
      <c r="GE20" s="179"/>
      <c r="GF20" s="179"/>
      <c r="GG20" s="179"/>
      <c r="GH20" s="179"/>
      <c r="GI20" s="179"/>
      <c r="GJ20" s="179"/>
      <c r="GK20" s="179"/>
      <c r="GL20" s="179"/>
      <c r="GM20" s="179"/>
      <c r="GN20" s="179"/>
      <c r="GO20" s="179"/>
      <c r="GP20" s="179"/>
      <c r="GQ20" s="179"/>
      <c r="GR20" s="179"/>
      <c r="GS20" s="179"/>
      <c r="GT20" s="179"/>
      <c r="GU20" s="179"/>
      <c r="GV20" s="179"/>
      <c r="GW20" s="179"/>
      <c r="GX20" s="179"/>
      <c r="GY20" s="179"/>
      <c r="GZ20" s="179"/>
      <c r="HA20" s="179"/>
    </row>
    <row r="21" s="176" customFormat="1" ht="12.95" customHeight="1" spans="1:201">
      <c r="A21" s="197">
        <v>18</v>
      </c>
      <c r="B21" s="7">
        <v>52</v>
      </c>
      <c r="C21" s="197" t="s">
        <v>36</v>
      </c>
      <c r="D21" s="197" t="s">
        <v>37</v>
      </c>
      <c r="E21" s="8">
        <v>3</v>
      </c>
      <c r="F21" s="9">
        <v>4</v>
      </c>
      <c r="G21" s="9">
        <v>5</v>
      </c>
      <c r="H21" s="187"/>
      <c r="I21" s="9"/>
      <c r="J21" s="208">
        <v>3281</v>
      </c>
      <c r="K21" s="209">
        <v>3609.1</v>
      </c>
      <c r="L21" s="209">
        <v>3937.2</v>
      </c>
      <c r="M21" s="209"/>
      <c r="N21" s="208"/>
      <c r="O21" s="9">
        <v>91</v>
      </c>
      <c r="P21" s="210">
        <v>100</v>
      </c>
      <c r="Q21" s="210">
        <v>109</v>
      </c>
      <c r="R21" s="186"/>
      <c r="S21" s="217"/>
      <c r="T21" s="197">
        <v>548.1</v>
      </c>
      <c r="U21" s="197">
        <v>602.91</v>
      </c>
      <c r="V21" s="197">
        <v>657.72</v>
      </c>
      <c r="W21" s="197"/>
      <c r="X21" s="197"/>
      <c r="Y21" s="218">
        <f>VLOOKUP(B:B,[1]查询时间段分门店销售明细!$B$1:$X$65536,23,0)</f>
        <v>7884.06</v>
      </c>
      <c r="Z21" s="197"/>
      <c r="AA21" s="197">
        <v>1675.44</v>
      </c>
      <c r="AB21" s="197">
        <v>1842.984</v>
      </c>
      <c r="AC21" s="197">
        <v>2010.528</v>
      </c>
      <c r="AD21" s="197"/>
      <c r="AE21" s="197"/>
      <c r="AF21" s="197">
        <v>11778.3</v>
      </c>
      <c r="AG21" s="197">
        <v>12956.13</v>
      </c>
      <c r="AH21" s="197">
        <v>14133.96</v>
      </c>
      <c r="AI21" s="197"/>
      <c r="AJ21" s="197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</row>
    <row r="22" s="176" customFormat="1" ht="12.95" customHeight="1" spans="1:201">
      <c r="A22" s="197">
        <v>19</v>
      </c>
      <c r="B22" s="7">
        <v>54</v>
      </c>
      <c r="C22" s="197" t="s">
        <v>38</v>
      </c>
      <c r="D22" s="197" t="s">
        <v>37</v>
      </c>
      <c r="E22" s="8">
        <v>6</v>
      </c>
      <c r="F22" s="9">
        <v>7</v>
      </c>
      <c r="G22" s="9">
        <v>8</v>
      </c>
      <c r="H22" s="187"/>
      <c r="I22" s="9"/>
      <c r="J22" s="208">
        <v>5780</v>
      </c>
      <c r="K22" s="209">
        <v>6358</v>
      </c>
      <c r="L22" s="209">
        <v>6936</v>
      </c>
      <c r="M22" s="209"/>
      <c r="N22" s="208"/>
      <c r="O22" s="9">
        <v>93</v>
      </c>
      <c r="P22" s="210">
        <v>102</v>
      </c>
      <c r="Q22" s="210">
        <v>112</v>
      </c>
      <c r="R22" s="186"/>
      <c r="S22" s="217"/>
      <c r="T22" s="197">
        <v>544.5</v>
      </c>
      <c r="U22" s="197">
        <v>598.95</v>
      </c>
      <c r="V22" s="197">
        <v>653.4</v>
      </c>
      <c r="W22" s="197"/>
      <c r="X22" s="197"/>
      <c r="Y22" s="218">
        <f>VLOOKUP(B:B,[1]查询时间段分门店销售明细!$B$1:$X$65536,23,0)</f>
        <v>7991.74</v>
      </c>
      <c r="Z22" s="197"/>
      <c r="AA22" s="197">
        <v>1659.6</v>
      </c>
      <c r="AB22" s="197">
        <v>1825.56</v>
      </c>
      <c r="AC22" s="197">
        <v>1991.52</v>
      </c>
      <c r="AD22" s="197"/>
      <c r="AE22" s="197"/>
      <c r="AF22" s="197">
        <v>24984.9</v>
      </c>
      <c r="AG22" s="197">
        <v>27483.39</v>
      </c>
      <c r="AH22" s="197">
        <v>29981.88</v>
      </c>
      <c r="AI22" s="197"/>
      <c r="AJ22" s="197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</row>
    <row r="23" s="176" customFormat="1" ht="12.95" customHeight="1" spans="1:173">
      <c r="A23" s="197">
        <v>20</v>
      </c>
      <c r="B23" s="7">
        <v>56</v>
      </c>
      <c r="C23" s="197" t="s">
        <v>39</v>
      </c>
      <c r="D23" s="197" t="s">
        <v>37</v>
      </c>
      <c r="E23" s="8">
        <v>2</v>
      </c>
      <c r="F23" s="9">
        <v>3</v>
      </c>
      <c r="G23" s="9">
        <v>4</v>
      </c>
      <c r="H23" s="187"/>
      <c r="I23" s="9"/>
      <c r="J23" s="208">
        <v>3421</v>
      </c>
      <c r="K23" s="209">
        <v>3763.1</v>
      </c>
      <c r="L23" s="209">
        <v>4105.2</v>
      </c>
      <c r="M23" s="209"/>
      <c r="N23" s="208"/>
      <c r="O23" s="9">
        <v>55</v>
      </c>
      <c r="P23" s="210">
        <v>61</v>
      </c>
      <c r="Q23" s="210">
        <v>66</v>
      </c>
      <c r="R23" s="186"/>
      <c r="S23" s="217"/>
      <c r="T23" s="197">
        <v>324</v>
      </c>
      <c r="U23" s="197">
        <v>356.4</v>
      </c>
      <c r="V23" s="197">
        <v>388.8</v>
      </c>
      <c r="W23" s="197"/>
      <c r="X23" s="197"/>
      <c r="Y23" s="218">
        <f>VLOOKUP(B:B,[1]查询时间段分门店销售明细!$B$1:$X$65536,23,0)</f>
        <v>4972.13</v>
      </c>
      <c r="Z23" s="197"/>
      <c r="AA23" s="197">
        <v>969.84</v>
      </c>
      <c r="AB23" s="197">
        <v>1066.824</v>
      </c>
      <c r="AC23" s="197">
        <v>1163.808</v>
      </c>
      <c r="AD23" s="197"/>
      <c r="AE23" s="197"/>
      <c r="AF23" s="197">
        <v>8718.3</v>
      </c>
      <c r="AG23" s="197">
        <v>9590.13</v>
      </c>
      <c r="AH23" s="197">
        <v>10461.96</v>
      </c>
      <c r="AI23" s="197"/>
      <c r="AJ23" s="197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</row>
    <row r="24" s="176" customFormat="1" ht="12.95" customHeight="1" spans="1:201">
      <c r="A24" s="197">
        <v>21</v>
      </c>
      <c r="B24" s="7">
        <v>351</v>
      </c>
      <c r="C24" s="197" t="s">
        <v>40</v>
      </c>
      <c r="D24" s="197" t="s">
        <v>37</v>
      </c>
      <c r="E24" s="8">
        <v>3</v>
      </c>
      <c r="F24" s="9">
        <v>4</v>
      </c>
      <c r="G24" s="9">
        <v>5</v>
      </c>
      <c r="H24" s="187"/>
      <c r="I24" s="9"/>
      <c r="J24" s="208">
        <v>2966</v>
      </c>
      <c r="K24" s="209">
        <v>3262.6</v>
      </c>
      <c r="L24" s="209">
        <v>3559.2</v>
      </c>
      <c r="M24" s="209"/>
      <c r="N24" s="208"/>
      <c r="O24" s="9">
        <v>54</v>
      </c>
      <c r="P24" s="210">
        <v>59</v>
      </c>
      <c r="Q24" s="210">
        <v>65</v>
      </c>
      <c r="R24" s="186"/>
      <c r="S24" s="217"/>
      <c r="T24" s="197">
        <v>279</v>
      </c>
      <c r="U24" s="197">
        <v>306.9</v>
      </c>
      <c r="V24" s="197">
        <v>334.8</v>
      </c>
      <c r="W24" s="197"/>
      <c r="X24" s="197"/>
      <c r="Y24" s="218">
        <f>VLOOKUP(B:B,[1]查询时间段分门店销售明细!$B$1:$X$65536,23,0)</f>
        <v>2545.4</v>
      </c>
      <c r="Z24" s="197"/>
      <c r="AA24" s="197">
        <v>1267.2</v>
      </c>
      <c r="AB24" s="197">
        <v>1393.92</v>
      </c>
      <c r="AC24" s="197">
        <v>1520.64</v>
      </c>
      <c r="AD24" s="197"/>
      <c r="AE24" s="197"/>
      <c r="AF24" s="197">
        <v>15444.9</v>
      </c>
      <c r="AG24" s="197">
        <v>16989.39</v>
      </c>
      <c r="AH24" s="197">
        <v>18533.88</v>
      </c>
      <c r="AI24" s="197"/>
      <c r="AJ24" s="197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</row>
    <row r="25" s="176" customFormat="1" ht="12.95" customHeight="1" spans="1:173">
      <c r="A25" s="197">
        <v>22</v>
      </c>
      <c r="B25" s="7">
        <v>367</v>
      </c>
      <c r="C25" s="197" t="s">
        <v>41</v>
      </c>
      <c r="D25" s="197" t="s">
        <v>37</v>
      </c>
      <c r="E25" s="8">
        <v>2</v>
      </c>
      <c r="F25" s="9">
        <v>3</v>
      </c>
      <c r="G25" s="9">
        <v>4</v>
      </c>
      <c r="H25" s="187"/>
      <c r="I25" s="9"/>
      <c r="J25" s="208">
        <v>1471</v>
      </c>
      <c r="K25" s="209">
        <v>1618.1</v>
      </c>
      <c r="L25" s="209">
        <v>1765.2</v>
      </c>
      <c r="M25" s="209"/>
      <c r="N25" s="208"/>
      <c r="O25" s="9">
        <v>82</v>
      </c>
      <c r="P25" s="210">
        <v>90</v>
      </c>
      <c r="Q25" s="210">
        <v>98</v>
      </c>
      <c r="R25" s="186"/>
      <c r="S25" s="217"/>
      <c r="T25" s="197">
        <v>558</v>
      </c>
      <c r="U25" s="197">
        <v>613.8</v>
      </c>
      <c r="V25" s="197">
        <v>669.6</v>
      </c>
      <c r="W25" s="197"/>
      <c r="X25" s="197"/>
      <c r="Y25" s="218">
        <f>VLOOKUP(B:B,[1]查询时间段分门店销售明细!$B$1:$X$65536,23,0)</f>
        <v>15098.4</v>
      </c>
      <c r="Z25" s="197"/>
      <c r="AA25" s="197">
        <v>1455.84</v>
      </c>
      <c r="AB25" s="197">
        <v>1601.424</v>
      </c>
      <c r="AC25" s="197">
        <v>1747.008</v>
      </c>
      <c r="AD25" s="197"/>
      <c r="AE25" s="197"/>
      <c r="AF25" s="197">
        <v>12486.6</v>
      </c>
      <c r="AG25" s="197">
        <v>13735.26</v>
      </c>
      <c r="AH25" s="197">
        <v>14983.92</v>
      </c>
      <c r="AI25" s="197"/>
      <c r="AJ25" s="197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</row>
    <row r="26" s="176" customFormat="1" ht="12.95" customHeight="1" spans="1:173">
      <c r="A26" s="197">
        <v>23</v>
      </c>
      <c r="B26" s="7">
        <v>587</v>
      </c>
      <c r="C26" s="197" t="s">
        <v>42</v>
      </c>
      <c r="D26" s="197" t="s">
        <v>37</v>
      </c>
      <c r="E26" s="8">
        <v>2</v>
      </c>
      <c r="F26" s="9">
        <v>3</v>
      </c>
      <c r="G26" s="9">
        <v>4</v>
      </c>
      <c r="H26" s="187"/>
      <c r="I26" s="9"/>
      <c r="J26" s="208">
        <v>2138</v>
      </c>
      <c r="K26" s="209">
        <v>2351.8</v>
      </c>
      <c r="L26" s="209">
        <v>2565.6</v>
      </c>
      <c r="M26" s="209"/>
      <c r="N26" s="208"/>
      <c r="O26" s="9">
        <v>91</v>
      </c>
      <c r="P26" s="210">
        <v>100</v>
      </c>
      <c r="Q26" s="210">
        <v>109</v>
      </c>
      <c r="R26" s="186"/>
      <c r="S26" s="217"/>
      <c r="T26" s="197">
        <v>540</v>
      </c>
      <c r="U26" s="197">
        <v>594</v>
      </c>
      <c r="V26" s="197">
        <v>648</v>
      </c>
      <c r="W26" s="197"/>
      <c r="X26" s="197"/>
      <c r="Y26" s="218">
        <f>VLOOKUP(B:B,[1]查询时间段分门店销售明细!$B$1:$X$65536,23,0)</f>
        <v>5678.3</v>
      </c>
      <c r="Z26" s="197"/>
      <c r="AA26" s="197">
        <v>1657.44</v>
      </c>
      <c r="AB26" s="197">
        <v>1823.184</v>
      </c>
      <c r="AC26" s="197">
        <v>1988.928</v>
      </c>
      <c r="AD26" s="197"/>
      <c r="AE26" s="197"/>
      <c r="AF26" s="197">
        <v>15597.9</v>
      </c>
      <c r="AG26" s="197">
        <v>17157.69</v>
      </c>
      <c r="AH26" s="197">
        <v>18717.48</v>
      </c>
      <c r="AI26" s="197"/>
      <c r="AJ26" s="197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</row>
    <row r="27" s="176" customFormat="1" ht="12.95" customHeight="1" spans="1:173">
      <c r="A27" s="197">
        <v>24</v>
      </c>
      <c r="B27" s="7">
        <v>704</v>
      </c>
      <c r="C27" s="197" t="s">
        <v>43</v>
      </c>
      <c r="D27" s="197" t="s">
        <v>37</v>
      </c>
      <c r="E27" s="8">
        <v>2</v>
      </c>
      <c r="F27" s="9">
        <v>3</v>
      </c>
      <c r="G27" s="9">
        <v>4</v>
      </c>
      <c r="H27" s="187"/>
      <c r="I27" s="9"/>
      <c r="J27" s="208">
        <v>1656</v>
      </c>
      <c r="K27" s="209">
        <v>1821.6</v>
      </c>
      <c r="L27" s="209">
        <v>1987.2</v>
      </c>
      <c r="M27" s="209"/>
      <c r="N27" s="208"/>
      <c r="O27" s="9">
        <v>68</v>
      </c>
      <c r="P27" s="210">
        <v>75</v>
      </c>
      <c r="Q27" s="210">
        <v>82</v>
      </c>
      <c r="R27" s="186"/>
      <c r="S27" s="217"/>
      <c r="T27" s="197">
        <v>392.4</v>
      </c>
      <c r="U27" s="197">
        <v>431.64</v>
      </c>
      <c r="V27" s="197">
        <v>470.88</v>
      </c>
      <c r="W27" s="197"/>
      <c r="X27" s="197"/>
      <c r="Y27" s="218">
        <f>VLOOKUP(B:B,[1]查询时间段分门店销售明细!$B$1:$X$65536,23,0)</f>
        <v>2931.1</v>
      </c>
      <c r="Z27" s="197"/>
      <c r="AA27" s="197">
        <v>1418.4</v>
      </c>
      <c r="AB27" s="197">
        <v>1560.24</v>
      </c>
      <c r="AC27" s="197">
        <v>1702.08</v>
      </c>
      <c r="AD27" s="197"/>
      <c r="AE27" s="197"/>
      <c r="AF27" s="197">
        <v>14818.5</v>
      </c>
      <c r="AG27" s="197">
        <v>16300.35</v>
      </c>
      <c r="AH27" s="197">
        <v>17782.2</v>
      </c>
      <c r="AI27" s="197"/>
      <c r="AJ27" s="197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</row>
    <row r="28" s="176" customFormat="1" ht="12.95" customHeight="1" spans="1:36">
      <c r="A28" s="197">
        <v>25</v>
      </c>
      <c r="B28" s="7">
        <v>706</v>
      </c>
      <c r="C28" s="197" t="s">
        <v>44</v>
      </c>
      <c r="D28" s="197" t="s">
        <v>37</v>
      </c>
      <c r="E28" s="8">
        <v>2</v>
      </c>
      <c r="F28" s="9">
        <v>3</v>
      </c>
      <c r="G28" s="9">
        <v>4</v>
      </c>
      <c r="H28" s="187"/>
      <c r="I28" s="9"/>
      <c r="J28" s="208">
        <v>1217</v>
      </c>
      <c r="K28" s="209">
        <v>1338.7</v>
      </c>
      <c r="L28" s="209">
        <v>1460.4</v>
      </c>
      <c r="M28" s="209"/>
      <c r="N28" s="208"/>
      <c r="O28" s="9">
        <v>45</v>
      </c>
      <c r="P28" s="210">
        <v>50</v>
      </c>
      <c r="Q28" s="210">
        <v>54</v>
      </c>
      <c r="R28" s="186"/>
      <c r="S28" s="217"/>
      <c r="T28" s="197">
        <v>311.4</v>
      </c>
      <c r="U28" s="197">
        <v>342.54</v>
      </c>
      <c r="V28" s="197">
        <v>373.68</v>
      </c>
      <c r="W28" s="197"/>
      <c r="X28" s="197"/>
      <c r="Y28" s="218">
        <f>VLOOKUP(B:B,[1]查询时间段分门店销售明细!$B$1:$X$65536,23,0)</f>
        <v>3609.83</v>
      </c>
      <c r="Z28" s="197"/>
      <c r="AA28" s="197">
        <v>853.92</v>
      </c>
      <c r="AB28" s="197">
        <v>939.312</v>
      </c>
      <c r="AC28" s="197">
        <v>1024.704</v>
      </c>
      <c r="AD28" s="197"/>
      <c r="AE28" s="197"/>
      <c r="AF28" s="197">
        <v>8960.4</v>
      </c>
      <c r="AG28" s="197">
        <v>9856.44</v>
      </c>
      <c r="AH28" s="197">
        <v>10752.48</v>
      </c>
      <c r="AI28" s="197"/>
      <c r="AJ28" s="197"/>
    </row>
    <row r="29" s="176" customFormat="1" customHeight="1" spans="1:173">
      <c r="A29" s="197">
        <v>26</v>
      </c>
      <c r="B29" s="7">
        <v>710</v>
      </c>
      <c r="C29" s="197" t="s">
        <v>45</v>
      </c>
      <c r="D29" s="197" t="s">
        <v>37</v>
      </c>
      <c r="E29" s="8">
        <v>2</v>
      </c>
      <c r="F29" s="9">
        <v>3</v>
      </c>
      <c r="G29" s="9">
        <v>4</v>
      </c>
      <c r="H29" s="187"/>
      <c r="I29" s="9"/>
      <c r="J29" s="208">
        <v>941</v>
      </c>
      <c r="K29" s="209">
        <v>1035.1</v>
      </c>
      <c r="L29" s="209">
        <v>1129.2</v>
      </c>
      <c r="M29" s="209"/>
      <c r="N29" s="208"/>
      <c r="O29" s="9">
        <v>50</v>
      </c>
      <c r="P29" s="210">
        <v>55</v>
      </c>
      <c r="Q29" s="210">
        <v>60</v>
      </c>
      <c r="R29" s="186"/>
      <c r="S29" s="217"/>
      <c r="T29" s="197">
        <v>329.4</v>
      </c>
      <c r="U29" s="197">
        <v>362.34</v>
      </c>
      <c r="V29" s="197">
        <v>395.28</v>
      </c>
      <c r="W29" s="197"/>
      <c r="X29" s="197"/>
      <c r="Y29" s="218">
        <f>VLOOKUP(B:B,[1]查询时间段分门店销售明细!$B$1:$X$65536,23,0)</f>
        <v>2723.4</v>
      </c>
      <c r="Z29" s="197"/>
      <c r="AA29" s="197">
        <v>858.24</v>
      </c>
      <c r="AB29" s="197">
        <v>944.064</v>
      </c>
      <c r="AC29" s="197">
        <v>1029.888</v>
      </c>
      <c r="AD29" s="197"/>
      <c r="AE29" s="197"/>
      <c r="AF29" s="197">
        <v>5038.2</v>
      </c>
      <c r="AG29" s="197">
        <v>5542.02</v>
      </c>
      <c r="AH29" s="197">
        <v>6045.84</v>
      </c>
      <c r="AI29" s="197"/>
      <c r="AJ29" s="197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</row>
    <row r="30" s="176" customFormat="1" customHeight="1" spans="1:173">
      <c r="A30" s="197">
        <v>27</v>
      </c>
      <c r="B30" s="7">
        <v>713</v>
      </c>
      <c r="C30" s="197" t="s">
        <v>46</v>
      </c>
      <c r="D30" s="197" t="s">
        <v>37</v>
      </c>
      <c r="E30" s="8">
        <v>1</v>
      </c>
      <c r="F30" s="9">
        <v>2</v>
      </c>
      <c r="G30" s="9">
        <v>3</v>
      </c>
      <c r="H30" s="187"/>
      <c r="I30" s="9"/>
      <c r="J30" s="208">
        <v>1428</v>
      </c>
      <c r="K30" s="209">
        <v>1570.8</v>
      </c>
      <c r="L30" s="209">
        <v>1713.6</v>
      </c>
      <c r="M30" s="209"/>
      <c r="N30" s="208"/>
      <c r="O30" s="9">
        <v>31</v>
      </c>
      <c r="P30" s="210">
        <v>34</v>
      </c>
      <c r="Q30" s="210">
        <v>37</v>
      </c>
      <c r="R30" s="186"/>
      <c r="S30" s="217"/>
      <c r="T30" s="197">
        <v>202.5</v>
      </c>
      <c r="U30" s="197">
        <v>222.75</v>
      </c>
      <c r="V30" s="197">
        <v>243</v>
      </c>
      <c r="W30" s="197"/>
      <c r="X30" s="197"/>
      <c r="Y30" s="218">
        <f>VLOOKUP(B:B,[1]查询时间段分门店销售明细!$B$1:$X$65536,23,0)</f>
        <v>2225</v>
      </c>
      <c r="Z30" s="197"/>
      <c r="AA30" s="197">
        <v>591.84</v>
      </c>
      <c r="AB30" s="197">
        <v>651.024</v>
      </c>
      <c r="AC30" s="197">
        <v>710.208</v>
      </c>
      <c r="AD30" s="197"/>
      <c r="AE30" s="197"/>
      <c r="AF30" s="197">
        <v>8478</v>
      </c>
      <c r="AG30" s="197">
        <v>9325.8</v>
      </c>
      <c r="AH30" s="197">
        <v>10173.6</v>
      </c>
      <c r="AI30" s="197"/>
      <c r="AJ30" s="197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</row>
    <row r="31" s="176" customFormat="1" customHeight="1" spans="1:173">
      <c r="A31" s="197">
        <v>28</v>
      </c>
      <c r="B31" s="7">
        <v>738</v>
      </c>
      <c r="C31" s="197" t="s">
        <v>47</v>
      </c>
      <c r="D31" s="197" t="s">
        <v>37</v>
      </c>
      <c r="E31" s="8">
        <v>2</v>
      </c>
      <c r="F31" s="9">
        <v>3</v>
      </c>
      <c r="G31" s="9">
        <v>4</v>
      </c>
      <c r="H31" s="187"/>
      <c r="I31" s="9"/>
      <c r="J31" s="208">
        <v>1646</v>
      </c>
      <c r="K31" s="209">
        <v>1810.6</v>
      </c>
      <c r="L31" s="209">
        <v>1975.2</v>
      </c>
      <c r="M31" s="209"/>
      <c r="N31" s="208"/>
      <c r="O31" s="9">
        <v>55</v>
      </c>
      <c r="P31" s="210">
        <v>61</v>
      </c>
      <c r="Q31" s="210">
        <v>66</v>
      </c>
      <c r="R31" s="186"/>
      <c r="S31" s="217"/>
      <c r="T31" s="197">
        <v>269.1</v>
      </c>
      <c r="U31" s="197">
        <v>296.01</v>
      </c>
      <c r="V31" s="197">
        <v>322.92</v>
      </c>
      <c r="W31" s="197"/>
      <c r="X31" s="197"/>
      <c r="Y31" s="218">
        <f>VLOOKUP(B:B,[1]查询时间段分门店销售明细!$B$1:$X$65536,23,0)</f>
        <v>3221.17</v>
      </c>
      <c r="Z31" s="197"/>
      <c r="AA31" s="197">
        <v>1026.72</v>
      </c>
      <c r="AB31" s="197">
        <v>1129.392</v>
      </c>
      <c r="AC31" s="197">
        <v>1232.064</v>
      </c>
      <c r="AD31" s="197"/>
      <c r="AE31" s="197"/>
      <c r="AF31" s="197">
        <v>10304.1</v>
      </c>
      <c r="AG31" s="197">
        <v>11334.51</v>
      </c>
      <c r="AH31" s="197">
        <v>12364.92</v>
      </c>
      <c r="AI31" s="197"/>
      <c r="AJ31" s="197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</row>
    <row r="32" s="176" customFormat="1" customHeight="1" spans="1:201">
      <c r="A32" s="197">
        <v>29</v>
      </c>
      <c r="B32" s="7">
        <v>329</v>
      </c>
      <c r="C32" s="197" t="s">
        <v>48</v>
      </c>
      <c r="D32" s="197" t="s">
        <v>37</v>
      </c>
      <c r="E32" s="8">
        <v>3</v>
      </c>
      <c r="F32" s="9">
        <v>4</v>
      </c>
      <c r="G32" s="9">
        <v>5</v>
      </c>
      <c r="H32" s="187"/>
      <c r="I32" s="9"/>
      <c r="J32" s="208">
        <v>2931</v>
      </c>
      <c r="K32" s="209">
        <v>3224.1</v>
      </c>
      <c r="L32" s="209">
        <v>3517.2</v>
      </c>
      <c r="M32" s="209"/>
      <c r="N32" s="208"/>
      <c r="O32" s="9">
        <v>92</v>
      </c>
      <c r="P32" s="210">
        <v>101</v>
      </c>
      <c r="Q32" s="210">
        <v>110</v>
      </c>
      <c r="R32" s="186"/>
      <c r="S32" s="217"/>
      <c r="T32" s="197">
        <v>441</v>
      </c>
      <c r="U32" s="197">
        <v>485.1</v>
      </c>
      <c r="V32" s="197">
        <v>529.2</v>
      </c>
      <c r="W32" s="197"/>
      <c r="X32" s="197"/>
      <c r="Y32" s="218">
        <f>VLOOKUP(B:B,[1]查询时间段分门店销售明细!$B$1:$X$65536,23,0)</f>
        <v>4641.54</v>
      </c>
      <c r="Z32" s="197"/>
      <c r="AA32" s="197">
        <v>1838.16</v>
      </c>
      <c r="AB32" s="197">
        <v>2021.976</v>
      </c>
      <c r="AC32" s="197">
        <v>2205.792</v>
      </c>
      <c r="AD32" s="197"/>
      <c r="AE32" s="197"/>
      <c r="AF32" s="197">
        <v>28483.2</v>
      </c>
      <c r="AG32" s="197">
        <v>31331.52</v>
      </c>
      <c r="AH32" s="197">
        <v>34179.84</v>
      </c>
      <c r="AI32" s="197"/>
      <c r="AJ32" s="197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</row>
    <row r="33" s="176" customFormat="1" customHeight="1" spans="1:173">
      <c r="A33" s="197">
        <v>30</v>
      </c>
      <c r="B33" s="80">
        <v>754</v>
      </c>
      <c r="C33" s="79" t="s">
        <v>49</v>
      </c>
      <c r="D33" s="197" t="s">
        <v>37</v>
      </c>
      <c r="E33" s="8">
        <v>2</v>
      </c>
      <c r="F33" s="9">
        <v>3</v>
      </c>
      <c r="G33" s="9">
        <v>4</v>
      </c>
      <c r="H33" s="187"/>
      <c r="I33" s="9"/>
      <c r="J33" s="208">
        <v>1234</v>
      </c>
      <c r="K33" s="209">
        <v>1357.4</v>
      </c>
      <c r="L33" s="209">
        <v>1480.8</v>
      </c>
      <c r="M33" s="209"/>
      <c r="N33" s="208"/>
      <c r="O33" s="9">
        <v>66</v>
      </c>
      <c r="P33" s="210">
        <v>73</v>
      </c>
      <c r="Q33" s="210">
        <v>79</v>
      </c>
      <c r="R33" s="186"/>
      <c r="S33" s="217"/>
      <c r="T33" s="197">
        <v>287.1</v>
      </c>
      <c r="U33" s="197">
        <v>315.81</v>
      </c>
      <c r="V33" s="197">
        <v>344.52</v>
      </c>
      <c r="W33" s="197"/>
      <c r="X33" s="197"/>
      <c r="Y33" s="218">
        <v>2000</v>
      </c>
      <c r="Z33" s="197"/>
      <c r="AA33" s="197">
        <v>1000.08</v>
      </c>
      <c r="AB33" s="197">
        <v>1100.088</v>
      </c>
      <c r="AC33" s="197">
        <v>1200.096</v>
      </c>
      <c r="AD33" s="197"/>
      <c r="AE33" s="197"/>
      <c r="AF33" s="197">
        <v>7475.34096</v>
      </c>
      <c r="AG33" s="197">
        <v>8222.875056</v>
      </c>
      <c r="AH33" s="197">
        <v>8970.409152</v>
      </c>
      <c r="AI33" s="197"/>
      <c r="AJ33" s="197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</row>
    <row r="34" s="176" customFormat="1" ht="12.95" customHeight="1" spans="1:173">
      <c r="A34" s="197">
        <v>31</v>
      </c>
      <c r="B34" s="80">
        <v>755</v>
      </c>
      <c r="C34" s="79" t="s">
        <v>50</v>
      </c>
      <c r="D34" s="197" t="s">
        <v>37</v>
      </c>
      <c r="E34" s="8">
        <v>1</v>
      </c>
      <c r="F34" s="9">
        <v>2</v>
      </c>
      <c r="G34" s="9">
        <v>3</v>
      </c>
      <c r="H34" s="187"/>
      <c r="I34" s="9"/>
      <c r="J34" s="208">
        <v>391</v>
      </c>
      <c r="K34" s="209">
        <v>430.1</v>
      </c>
      <c r="L34" s="209">
        <v>469.2</v>
      </c>
      <c r="M34" s="209"/>
      <c r="N34" s="208"/>
      <c r="O34" s="9">
        <v>25</v>
      </c>
      <c r="P34" s="210">
        <v>28</v>
      </c>
      <c r="Q34" s="210">
        <v>30</v>
      </c>
      <c r="R34" s="186"/>
      <c r="S34" s="217"/>
      <c r="T34" s="197">
        <v>175.5</v>
      </c>
      <c r="U34" s="197">
        <v>193.05</v>
      </c>
      <c r="V34" s="197">
        <v>210.6</v>
      </c>
      <c r="W34" s="197"/>
      <c r="X34" s="197"/>
      <c r="Y34" s="218">
        <v>800</v>
      </c>
      <c r="Z34" s="197"/>
      <c r="AA34" s="197">
        <v>396.72</v>
      </c>
      <c r="AB34" s="197">
        <v>436.392</v>
      </c>
      <c r="AC34" s="197">
        <v>476.064</v>
      </c>
      <c r="AD34" s="197"/>
      <c r="AE34" s="197"/>
      <c r="AF34" s="197">
        <v>6262.2</v>
      </c>
      <c r="AG34" s="197">
        <v>6888.42</v>
      </c>
      <c r="AH34" s="197">
        <v>7514.64</v>
      </c>
      <c r="AI34" s="197"/>
      <c r="AJ34" s="197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</row>
    <row r="35" s="176" customFormat="1" ht="12.95" customHeight="1" spans="1:173">
      <c r="A35" s="197">
        <v>32</v>
      </c>
      <c r="B35" s="80">
        <v>101453</v>
      </c>
      <c r="C35" s="79" t="s">
        <v>51</v>
      </c>
      <c r="D35" s="197" t="s">
        <v>37</v>
      </c>
      <c r="E35" s="8">
        <v>1</v>
      </c>
      <c r="F35" s="9">
        <v>2</v>
      </c>
      <c r="G35" s="9">
        <v>3</v>
      </c>
      <c r="H35" s="187"/>
      <c r="I35" s="9"/>
      <c r="J35" s="208">
        <v>586.5</v>
      </c>
      <c r="K35" s="209">
        <v>645.15</v>
      </c>
      <c r="L35" s="209">
        <v>703.8</v>
      </c>
      <c r="M35" s="209"/>
      <c r="N35" s="208"/>
      <c r="O35" s="9">
        <v>37</v>
      </c>
      <c r="P35" s="210">
        <v>42</v>
      </c>
      <c r="Q35" s="210">
        <v>45</v>
      </c>
      <c r="R35" s="186"/>
      <c r="S35" s="217"/>
      <c r="T35" s="197">
        <v>263.25</v>
      </c>
      <c r="U35" s="197">
        <v>289.575</v>
      </c>
      <c r="V35" s="197">
        <v>315.9</v>
      </c>
      <c r="W35" s="197"/>
      <c r="X35" s="197"/>
      <c r="Y35" s="218">
        <v>1200</v>
      </c>
      <c r="Z35" s="197"/>
      <c r="AA35" s="197">
        <v>595.08</v>
      </c>
      <c r="AB35" s="197">
        <v>654.588</v>
      </c>
      <c r="AC35" s="197">
        <v>714.096</v>
      </c>
      <c r="AD35" s="197"/>
      <c r="AE35" s="197"/>
      <c r="AF35" s="197">
        <v>9393.3</v>
      </c>
      <c r="AG35" s="197">
        <v>10332.63</v>
      </c>
      <c r="AH35" s="197">
        <v>11271.96</v>
      </c>
      <c r="AI35" s="197"/>
      <c r="AJ35" s="197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</row>
    <row r="36" s="172" customFormat="1" customHeight="1" spans="1:142">
      <c r="A36" s="181"/>
      <c r="B36" s="25"/>
      <c r="C36" s="181"/>
      <c r="D36" s="181" t="s">
        <v>37</v>
      </c>
      <c r="E36" s="196">
        <f>SUM(E21:E35)</f>
        <v>34</v>
      </c>
      <c r="F36" s="196">
        <f>SUM(F21:F35)</f>
        <v>49</v>
      </c>
      <c r="G36" s="196">
        <f>SUM(G21:G35)</f>
        <v>64</v>
      </c>
      <c r="H36" s="196">
        <f t="shared" ref="H36:AJ36" si="1">SUM(H21:H35)</f>
        <v>0</v>
      </c>
      <c r="I36" s="196">
        <f t="shared" si="1"/>
        <v>0</v>
      </c>
      <c r="J36" s="196">
        <f t="shared" si="1"/>
        <v>31087.5</v>
      </c>
      <c r="K36" s="196">
        <f t="shared" si="1"/>
        <v>34196.25</v>
      </c>
      <c r="L36" s="196">
        <f t="shared" si="1"/>
        <v>37305</v>
      </c>
      <c r="M36" s="196">
        <f t="shared" si="1"/>
        <v>0</v>
      </c>
      <c r="N36" s="196">
        <f t="shared" si="1"/>
        <v>0</v>
      </c>
      <c r="O36" s="196">
        <f t="shared" si="1"/>
        <v>935</v>
      </c>
      <c r="P36" s="196">
        <f t="shared" si="1"/>
        <v>1031</v>
      </c>
      <c r="Q36" s="196">
        <f t="shared" si="1"/>
        <v>1122</v>
      </c>
      <c r="R36" s="196">
        <f t="shared" si="1"/>
        <v>0</v>
      </c>
      <c r="S36" s="196">
        <f t="shared" si="1"/>
        <v>0</v>
      </c>
      <c r="T36" s="196">
        <f t="shared" si="1"/>
        <v>5465.25</v>
      </c>
      <c r="U36" s="196">
        <f t="shared" si="1"/>
        <v>6011.775</v>
      </c>
      <c r="V36" s="196">
        <f t="shared" si="1"/>
        <v>6558.3</v>
      </c>
      <c r="W36" s="196">
        <f t="shared" si="1"/>
        <v>0</v>
      </c>
      <c r="X36" s="196">
        <f t="shared" si="1"/>
        <v>0</v>
      </c>
      <c r="Y36" s="196">
        <f t="shared" si="1"/>
        <v>67522.07</v>
      </c>
      <c r="Z36" s="196">
        <f t="shared" si="1"/>
        <v>0</v>
      </c>
      <c r="AA36" s="196">
        <f t="shared" si="1"/>
        <v>17264.52</v>
      </c>
      <c r="AB36" s="196">
        <f t="shared" si="1"/>
        <v>18990.972</v>
      </c>
      <c r="AC36" s="196">
        <f t="shared" si="1"/>
        <v>20717.424</v>
      </c>
      <c r="AD36" s="196">
        <f t="shared" si="1"/>
        <v>0</v>
      </c>
      <c r="AE36" s="196">
        <f t="shared" si="1"/>
        <v>0</v>
      </c>
      <c r="AF36" s="196">
        <f t="shared" si="1"/>
        <v>188224.14096</v>
      </c>
      <c r="AG36" s="196">
        <f t="shared" si="1"/>
        <v>207046.555056</v>
      </c>
      <c r="AH36" s="228">
        <f t="shared" si="1"/>
        <v>225868.969152</v>
      </c>
      <c r="AI36" s="196">
        <f t="shared" si="1"/>
        <v>0</v>
      </c>
      <c r="AJ36" s="196">
        <f t="shared" si="1"/>
        <v>0</v>
      </c>
      <c r="EH36" s="179"/>
      <c r="EI36" s="179"/>
      <c r="EJ36" s="179"/>
      <c r="EK36" s="179"/>
      <c r="EL36" s="179"/>
    </row>
    <row r="37" s="3" customFormat="1" ht="12.95" customHeight="1" spans="1:201">
      <c r="A37" s="7">
        <v>33</v>
      </c>
      <c r="B37" s="7">
        <v>355</v>
      </c>
      <c r="C37" s="197" t="s">
        <v>52</v>
      </c>
      <c r="D37" s="197" t="s">
        <v>53</v>
      </c>
      <c r="E37" s="8">
        <v>4</v>
      </c>
      <c r="F37" s="9">
        <v>5</v>
      </c>
      <c r="G37" s="9">
        <v>6</v>
      </c>
      <c r="H37" s="187"/>
      <c r="I37" s="9"/>
      <c r="J37" s="208">
        <v>3743</v>
      </c>
      <c r="K37" s="209">
        <v>4117.3</v>
      </c>
      <c r="L37" s="209">
        <v>4491.6</v>
      </c>
      <c r="M37" s="209"/>
      <c r="N37" s="208"/>
      <c r="O37" s="9">
        <v>113</v>
      </c>
      <c r="P37" s="210">
        <v>124</v>
      </c>
      <c r="Q37" s="210">
        <v>136</v>
      </c>
      <c r="R37" s="186"/>
      <c r="S37" s="217"/>
      <c r="T37" s="197">
        <v>657.9</v>
      </c>
      <c r="U37" s="197">
        <v>723.69</v>
      </c>
      <c r="V37" s="197">
        <v>789.48</v>
      </c>
      <c r="W37" s="197"/>
      <c r="X37" s="197"/>
      <c r="Y37" s="218">
        <f>VLOOKUP(B:B,[1]查询时间段分门店销售明细!$B$1:$X$65536,23,0)</f>
        <v>4856.38</v>
      </c>
      <c r="Z37" s="197"/>
      <c r="AA37" s="197">
        <v>2029.68</v>
      </c>
      <c r="AB37" s="197">
        <v>2232.648</v>
      </c>
      <c r="AC37" s="197">
        <v>2435.616</v>
      </c>
      <c r="AD37" s="197"/>
      <c r="AE37" s="197"/>
      <c r="AF37" s="197">
        <v>21113.1</v>
      </c>
      <c r="AG37" s="197">
        <v>23224.41</v>
      </c>
      <c r="AH37" s="197">
        <v>25335.72</v>
      </c>
      <c r="AI37" s="197"/>
      <c r="AJ37" s="197"/>
      <c r="AK37" s="176"/>
      <c r="AL37" s="176"/>
      <c r="AM37" s="176"/>
      <c r="AN37" s="176"/>
      <c r="AO37" s="176"/>
      <c r="AP37" s="176"/>
      <c r="AQ37" s="176"/>
      <c r="AR37" s="176"/>
      <c r="AS37" s="176"/>
      <c r="AT37" s="176"/>
      <c r="AU37" s="176"/>
      <c r="AV37" s="176"/>
      <c r="AW37" s="176"/>
      <c r="AX37" s="176"/>
      <c r="AY37" s="176"/>
      <c r="AZ37" s="176"/>
      <c r="BA37" s="176"/>
      <c r="BB37" s="176"/>
      <c r="BC37" s="176"/>
      <c r="BD37" s="176"/>
      <c r="BE37" s="176"/>
      <c r="BF37" s="176"/>
      <c r="BG37" s="176"/>
      <c r="BH37" s="176"/>
      <c r="BI37" s="176"/>
      <c r="BJ37" s="176"/>
      <c r="BK37" s="176"/>
      <c r="BL37" s="176"/>
      <c r="BM37" s="176"/>
      <c r="BN37" s="176"/>
      <c r="BO37" s="176"/>
      <c r="BP37" s="176"/>
      <c r="BQ37" s="176"/>
      <c r="BR37" s="176"/>
      <c r="BS37" s="176"/>
      <c r="BT37" s="176"/>
      <c r="BU37" s="176"/>
      <c r="BV37" s="176"/>
      <c r="BW37" s="176"/>
      <c r="BX37" s="176"/>
      <c r="BY37" s="176"/>
      <c r="BZ37" s="176"/>
      <c r="CA37" s="176"/>
      <c r="CB37" s="176"/>
      <c r="CC37" s="176"/>
      <c r="CD37" s="176"/>
      <c r="CE37" s="176"/>
      <c r="CF37" s="176"/>
      <c r="CG37" s="176"/>
      <c r="CH37" s="176"/>
      <c r="CI37" s="176"/>
      <c r="CJ37" s="176"/>
      <c r="CK37" s="176"/>
      <c r="CL37" s="176"/>
      <c r="CM37" s="176"/>
      <c r="CN37" s="176"/>
      <c r="CO37" s="176"/>
      <c r="CP37" s="176"/>
      <c r="CQ37" s="176"/>
      <c r="CR37" s="176"/>
      <c r="CS37" s="176"/>
      <c r="CT37" s="176"/>
      <c r="CU37" s="176"/>
      <c r="CV37" s="176"/>
      <c r="CW37" s="176"/>
      <c r="CX37" s="176"/>
      <c r="CY37" s="176"/>
      <c r="CZ37" s="176"/>
      <c r="DA37" s="176"/>
      <c r="DB37" s="176"/>
      <c r="DC37" s="176"/>
      <c r="DD37" s="176"/>
      <c r="DE37" s="176"/>
      <c r="DF37" s="176"/>
      <c r="DG37" s="176"/>
      <c r="DH37" s="176"/>
      <c r="DI37" s="176"/>
      <c r="DJ37" s="176"/>
      <c r="DK37" s="176"/>
      <c r="DL37" s="176"/>
      <c r="DM37" s="176"/>
      <c r="DN37" s="176"/>
      <c r="DO37" s="176"/>
      <c r="DP37" s="176"/>
      <c r="DQ37" s="176"/>
      <c r="DR37" s="176"/>
      <c r="DS37" s="176"/>
      <c r="DT37" s="176"/>
      <c r="DU37" s="176"/>
      <c r="DV37" s="176"/>
      <c r="DW37" s="176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</row>
    <row r="38" s="3" customFormat="1" ht="12.95" customHeight="1" spans="1:201">
      <c r="A38" s="7">
        <v>34</v>
      </c>
      <c r="B38" s="7">
        <v>373</v>
      </c>
      <c r="C38" s="197" t="s">
        <v>54</v>
      </c>
      <c r="D38" s="197" t="s">
        <v>53</v>
      </c>
      <c r="E38" s="8">
        <v>3</v>
      </c>
      <c r="F38" s="9">
        <v>4</v>
      </c>
      <c r="G38" s="9">
        <v>5</v>
      </c>
      <c r="H38" s="187"/>
      <c r="I38" s="9"/>
      <c r="J38" s="208">
        <v>2186</v>
      </c>
      <c r="K38" s="209">
        <v>2404.6</v>
      </c>
      <c r="L38" s="209">
        <v>2623.2</v>
      </c>
      <c r="M38" s="209"/>
      <c r="N38" s="208"/>
      <c r="O38" s="9">
        <v>140</v>
      </c>
      <c r="P38" s="210">
        <v>154</v>
      </c>
      <c r="Q38" s="210">
        <v>168</v>
      </c>
      <c r="R38" s="186"/>
      <c r="S38" s="217"/>
      <c r="T38" s="7">
        <v>828</v>
      </c>
      <c r="U38" s="7">
        <v>910.8</v>
      </c>
      <c r="V38" s="7">
        <v>993.6</v>
      </c>
      <c r="W38" s="7"/>
      <c r="X38" s="7"/>
      <c r="Y38" s="218">
        <f>VLOOKUP(B:B,[1]查询时间段分门店销售明细!$B$1:$X$65536,23,0)</f>
        <v>7351.3</v>
      </c>
      <c r="Z38" s="7"/>
      <c r="AA38" s="7">
        <v>2144.16</v>
      </c>
      <c r="AB38" s="7">
        <v>2358.576</v>
      </c>
      <c r="AC38" s="7">
        <v>2572.992</v>
      </c>
      <c r="AD38" s="7"/>
      <c r="AE38" s="7"/>
      <c r="AF38" s="7">
        <v>16719.3</v>
      </c>
      <c r="AG38" s="7">
        <v>18391.23</v>
      </c>
      <c r="AH38" s="197">
        <v>20063.16</v>
      </c>
      <c r="AI38" s="7"/>
      <c r="AJ38" s="7"/>
      <c r="DX38" s="24"/>
      <c r="DY38" s="24"/>
      <c r="DZ38" s="24"/>
      <c r="EA38" s="24"/>
      <c r="EB38" s="24"/>
      <c r="EC38" s="24"/>
      <c r="ED38" s="24"/>
      <c r="EE38" s="24"/>
      <c r="EF38" s="24"/>
      <c r="EG38" s="24"/>
      <c r="EH38" s="24"/>
      <c r="EI38" s="24"/>
      <c r="EJ38" s="24"/>
      <c r="EK38" s="24"/>
      <c r="EL38" s="24"/>
      <c r="EM38" s="24"/>
      <c r="EN38" s="24"/>
      <c r="EO38" s="24"/>
      <c r="EP38" s="24"/>
      <c r="EQ38" s="24"/>
      <c r="ER38" s="24"/>
      <c r="ES38" s="24"/>
      <c r="ET38" s="24"/>
      <c r="EU38" s="24"/>
      <c r="EV38" s="24"/>
      <c r="EW38" s="24"/>
      <c r="EX38" s="24"/>
      <c r="EY38" s="24"/>
      <c r="EZ38" s="24"/>
      <c r="FA38" s="24"/>
      <c r="FB38" s="24"/>
      <c r="FC38" s="24"/>
      <c r="FD38" s="24"/>
      <c r="FE38" s="24"/>
      <c r="FF38" s="24"/>
      <c r="FG38" s="24"/>
      <c r="FH38" s="24"/>
      <c r="FI38" s="24"/>
      <c r="FJ38" s="24"/>
      <c r="FK38" s="24"/>
      <c r="FL38" s="24"/>
      <c r="FM38" s="24"/>
      <c r="FN38" s="24"/>
      <c r="FO38" s="24"/>
      <c r="FP38" s="24"/>
      <c r="FQ38" s="2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</row>
    <row r="39" s="3" customFormat="1" ht="12.95" customHeight="1" spans="1:201">
      <c r="A39" s="7">
        <v>35</v>
      </c>
      <c r="B39" s="7">
        <v>511</v>
      </c>
      <c r="C39" s="197" t="s">
        <v>55</v>
      </c>
      <c r="D39" s="197" t="s">
        <v>53</v>
      </c>
      <c r="E39" s="8">
        <v>3</v>
      </c>
      <c r="F39" s="9">
        <v>4</v>
      </c>
      <c r="G39" s="9">
        <v>5</v>
      </c>
      <c r="H39" s="187"/>
      <c r="I39" s="9"/>
      <c r="J39" s="208">
        <v>1130</v>
      </c>
      <c r="K39" s="209">
        <v>1243</v>
      </c>
      <c r="L39" s="209">
        <v>1356</v>
      </c>
      <c r="M39" s="209"/>
      <c r="N39" s="208"/>
      <c r="O39" s="9">
        <v>96</v>
      </c>
      <c r="P39" s="210">
        <v>106</v>
      </c>
      <c r="Q39" s="210">
        <v>115</v>
      </c>
      <c r="R39" s="186"/>
      <c r="S39" s="217"/>
      <c r="T39" s="197">
        <v>518.4</v>
      </c>
      <c r="U39" s="197">
        <v>570.24</v>
      </c>
      <c r="V39" s="197">
        <v>622.08</v>
      </c>
      <c r="W39" s="197"/>
      <c r="X39" s="197"/>
      <c r="Y39" s="218">
        <f>VLOOKUP(B:B,[1]查询时间段分门店销售明细!$B$1:$X$65536,23,0)</f>
        <v>4569.95</v>
      </c>
      <c r="Z39" s="197"/>
      <c r="AA39" s="197">
        <v>1460.16</v>
      </c>
      <c r="AB39" s="197">
        <v>1606.176</v>
      </c>
      <c r="AC39" s="197">
        <v>1752.192</v>
      </c>
      <c r="AD39" s="197"/>
      <c r="AE39" s="197"/>
      <c r="AF39" s="197">
        <v>8979.3</v>
      </c>
      <c r="AG39" s="197">
        <v>9877.23</v>
      </c>
      <c r="AH39" s="197">
        <v>10775.16</v>
      </c>
      <c r="AI39" s="197"/>
      <c r="AJ39" s="197"/>
      <c r="AK39" s="176"/>
      <c r="AL39" s="176"/>
      <c r="AM39" s="176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6"/>
      <c r="BC39" s="176"/>
      <c r="BD39" s="176"/>
      <c r="BE39" s="176"/>
      <c r="BF39" s="176"/>
      <c r="BG39" s="176"/>
      <c r="BH39" s="176"/>
      <c r="BI39" s="176"/>
      <c r="BJ39" s="176"/>
      <c r="BK39" s="176"/>
      <c r="BL39" s="176"/>
      <c r="BM39" s="176"/>
      <c r="BN39" s="176"/>
      <c r="BO39" s="176"/>
      <c r="BP39" s="176"/>
      <c r="BQ39" s="176"/>
      <c r="BR39" s="176"/>
      <c r="BS39" s="176"/>
      <c r="BT39" s="176"/>
      <c r="BU39" s="176"/>
      <c r="BV39" s="176"/>
      <c r="BW39" s="176"/>
      <c r="BX39" s="176"/>
      <c r="BY39" s="176"/>
      <c r="BZ39" s="176"/>
      <c r="CA39" s="176"/>
      <c r="CB39" s="176"/>
      <c r="CC39" s="176"/>
      <c r="CD39" s="176"/>
      <c r="CE39" s="176"/>
      <c r="CF39" s="176"/>
      <c r="CG39" s="176"/>
      <c r="CH39" s="176"/>
      <c r="CI39" s="176"/>
      <c r="CJ39" s="176"/>
      <c r="CK39" s="176"/>
      <c r="CL39" s="176"/>
      <c r="CM39" s="176"/>
      <c r="CN39" s="176"/>
      <c r="CO39" s="176"/>
      <c r="CP39" s="176"/>
      <c r="CQ39" s="176"/>
      <c r="CR39" s="176"/>
      <c r="CS39" s="176"/>
      <c r="CT39" s="176"/>
      <c r="CU39" s="176"/>
      <c r="CV39" s="176"/>
      <c r="CW39" s="176"/>
      <c r="CX39" s="176"/>
      <c r="CY39" s="176"/>
      <c r="CZ39" s="176"/>
      <c r="DA39" s="176"/>
      <c r="DB39" s="176"/>
      <c r="DC39" s="176"/>
      <c r="DD39" s="176"/>
      <c r="DE39" s="176"/>
      <c r="DF39" s="176"/>
      <c r="DG39" s="176"/>
      <c r="DH39" s="176"/>
      <c r="DI39" s="176"/>
      <c r="DJ39" s="176"/>
      <c r="DK39" s="176"/>
      <c r="DL39" s="176"/>
      <c r="DM39" s="176"/>
      <c r="DN39" s="176"/>
      <c r="DO39" s="176"/>
      <c r="DP39" s="176"/>
      <c r="DQ39" s="176"/>
      <c r="DR39" s="176"/>
      <c r="DS39" s="176"/>
      <c r="DT39" s="176"/>
      <c r="DU39" s="176"/>
      <c r="DV39" s="176"/>
      <c r="DW39" s="176"/>
      <c r="DX39" s="24"/>
      <c r="DY39" s="24"/>
      <c r="DZ39" s="24"/>
      <c r="EA39" s="24"/>
      <c r="EB39" s="24"/>
      <c r="EC39" s="24"/>
      <c r="ED39" s="24"/>
      <c r="EE39" s="24"/>
      <c r="EF39" s="24"/>
      <c r="EG39" s="24"/>
      <c r="EH39" s="24"/>
      <c r="EI39" s="24"/>
      <c r="EJ39" s="24"/>
      <c r="EK39" s="24"/>
      <c r="EL39" s="24"/>
      <c r="EM39" s="24"/>
      <c r="EN39" s="24"/>
      <c r="EO39" s="24"/>
      <c r="EP39" s="24"/>
      <c r="EQ39" s="24"/>
      <c r="ER39" s="24"/>
      <c r="ES39" s="24"/>
      <c r="ET39" s="24"/>
      <c r="EU39" s="24"/>
      <c r="EV39" s="24"/>
      <c r="EW39" s="24"/>
      <c r="EX39" s="24"/>
      <c r="EY39" s="24"/>
      <c r="EZ39" s="24"/>
      <c r="FA39" s="24"/>
      <c r="FB39" s="24"/>
      <c r="FC39" s="24"/>
      <c r="FD39" s="24"/>
      <c r="FE39" s="24"/>
      <c r="FF39" s="24"/>
      <c r="FG39" s="24"/>
      <c r="FH39" s="24"/>
      <c r="FI39" s="24"/>
      <c r="FJ39" s="24"/>
      <c r="FK39" s="24"/>
      <c r="FL39" s="24"/>
      <c r="FM39" s="24"/>
      <c r="FN39" s="24"/>
      <c r="FO39" s="24"/>
      <c r="FP39" s="24"/>
      <c r="FQ39" s="2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</row>
    <row r="40" s="3" customFormat="1" ht="12.95" customHeight="1" spans="1:173">
      <c r="A40" s="7">
        <v>36</v>
      </c>
      <c r="B40" s="7">
        <v>515</v>
      </c>
      <c r="C40" s="197" t="s">
        <v>56</v>
      </c>
      <c r="D40" s="197" t="s">
        <v>53</v>
      </c>
      <c r="E40" s="8">
        <v>2</v>
      </c>
      <c r="F40" s="9">
        <v>3</v>
      </c>
      <c r="G40" s="9">
        <v>4</v>
      </c>
      <c r="H40" s="187"/>
      <c r="I40" s="9"/>
      <c r="J40" s="208">
        <v>2802</v>
      </c>
      <c r="K40" s="209">
        <v>3082.2</v>
      </c>
      <c r="L40" s="209">
        <v>3362.4</v>
      </c>
      <c r="M40" s="209"/>
      <c r="N40" s="208"/>
      <c r="O40" s="9">
        <v>104</v>
      </c>
      <c r="P40" s="210">
        <v>114</v>
      </c>
      <c r="Q40" s="210">
        <v>125</v>
      </c>
      <c r="R40" s="186"/>
      <c r="S40" s="217"/>
      <c r="T40" s="7">
        <v>641.7</v>
      </c>
      <c r="U40" s="7">
        <v>705.87</v>
      </c>
      <c r="V40" s="7">
        <v>770.04</v>
      </c>
      <c r="W40" s="7"/>
      <c r="X40" s="7"/>
      <c r="Y40" s="218">
        <f>VLOOKUP(B:B,[1]查询时间段分门店销售明细!$B$1:$X$65536,23,0)</f>
        <v>4522.73</v>
      </c>
      <c r="Z40" s="7"/>
      <c r="AA40" s="7">
        <v>1733.04</v>
      </c>
      <c r="AB40" s="7">
        <v>1906.344</v>
      </c>
      <c r="AC40" s="7">
        <v>2079.648</v>
      </c>
      <c r="AD40" s="7"/>
      <c r="AE40" s="7"/>
      <c r="AF40" s="7">
        <v>15984</v>
      </c>
      <c r="AG40" s="7">
        <v>17582.4</v>
      </c>
      <c r="AH40" s="197">
        <v>19180.8</v>
      </c>
      <c r="AI40" s="7"/>
      <c r="AJ40" s="7"/>
      <c r="DX40" s="24"/>
      <c r="DY40" s="24"/>
      <c r="DZ40" s="24"/>
      <c r="EA40" s="24"/>
      <c r="EB40" s="24"/>
      <c r="EC40" s="24"/>
      <c r="ED40" s="24"/>
      <c r="EE40" s="24"/>
      <c r="EF40" s="24"/>
      <c r="EG40" s="24"/>
      <c r="EH40" s="24"/>
      <c r="EI40" s="24"/>
      <c r="EJ40" s="24"/>
      <c r="EK40" s="24"/>
      <c r="EL40" s="24"/>
      <c r="EM40" s="24"/>
      <c r="EN40" s="24"/>
      <c r="EO40" s="24"/>
      <c r="EP40" s="24"/>
      <c r="EQ40" s="24"/>
      <c r="ER40" s="24"/>
      <c r="ES40" s="24"/>
      <c r="ET40" s="24"/>
      <c r="EU40" s="24"/>
      <c r="EV40" s="24"/>
      <c r="EW40" s="24"/>
      <c r="EX40" s="24"/>
      <c r="EY40" s="24"/>
      <c r="EZ40" s="24"/>
      <c r="FA40" s="24"/>
      <c r="FB40" s="24"/>
      <c r="FC40" s="24"/>
      <c r="FD40" s="24"/>
      <c r="FE40" s="24"/>
      <c r="FF40" s="24"/>
      <c r="FG40" s="24"/>
      <c r="FH40" s="24"/>
      <c r="FI40" s="24"/>
      <c r="FJ40" s="24"/>
      <c r="FK40" s="24"/>
      <c r="FL40" s="24"/>
      <c r="FM40" s="24"/>
      <c r="FN40" s="24"/>
      <c r="FO40" s="24"/>
      <c r="FP40" s="24"/>
      <c r="FQ40" s="24"/>
    </row>
    <row r="41" s="3" customFormat="1" ht="12.95" customHeight="1" spans="1:173">
      <c r="A41" s="7">
        <v>37</v>
      </c>
      <c r="B41" s="7">
        <v>572</v>
      </c>
      <c r="C41" s="197" t="s">
        <v>57</v>
      </c>
      <c r="D41" s="197" t="s">
        <v>53</v>
      </c>
      <c r="E41" s="8">
        <v>2</v>
      </c>
      <c r="F41" s="9">
        <v>3</v>
      </c>
      <c r="G41" s="9">
        <v>4</v>
      </c>
      <c r="H41" s="187"/>
      <c r="I41" s="9"/>
      <c r="J41" s="208">
        <v>2863</v>
      </c>
      <c r="K41" s="209">
        <v>3149.3</v>
      </c>
      <c r="L41" s="209">
        <v>3435.6</v>
      </c>
      <c r="M41" s="209"/>
      <c r="N41" s="208"/>
      <c r="O41" s="9">
        <v>81</v>
      </c>
      <c r="P41" s="210">
        <v>89</v>
      </c>
      <c r="Q41" s="210">
        <v>97</v>
      </c>
      <c r="R41" s="186"/>
      <c r="S41" s="217"/>
      <c r="T41" s="7">
        <v>483.3</v>
      </c>
      <c r="U41" s="7">
        <v>531.63</v>
      </c>
      <c r="V41" s="7">
        <v>579.96</v>
      </c>
      <c r="W41" s="7"/>
      <c r="X41" s="7"/>
      <c r="Y41" s="218">
        <f>VLOOKUP(B:B,[1]查询时间段分门店销售明细!$B$1:$X$65536,23,0)</f>
        <v>4009.41</v>
      </c>
      <c r="Z41" s="7"/>
      <c r="AA41" s="7">
        <v>1571.76</v>
      </c>
      <c r="AB41" s="7">
        <v>1728.936</v>
      </c>
      <c r="AC41" s="7">
        <v>1886.112</v>
      </c>
      <c r="AD41" s="7"/>
      <c r="AE41" s="7"/>
      <c r="AF41" s="7">
        <v>14424.3</v>
      </c>
      <c r="AG41" s="7">
        <v>15866.73</v>
      </c>
      <c r="AH41" s="197">
        <v>17309.16</v>
      </c>
      <c r="AI41" s="7"/>
      <c r="AJ41" s="7"/>
      <c r="DX41" s="24"/>
      <c r="DY41" s="24"/>
      <c r="DZ41" s="24"/>
      <c r="EA41" s="24"/>
      <c r="EB41" s="24"/>
      <c r="EC41" s="24"/>
      <c r="ED41" s="24"/>
      <c r="EE41" s="24"/>
      <c r="EF41" s="24"/>
      <c r="EG41" s="24"/>
      <c r="EH41" s="24"/>
      <c r="EI41" s="24"/>
      <c r="EJ41" s="24"/>
      <c r="EK41" s="24"/>
      <c r="EL41" s="24"/>
      <c r="EM41" s="24"/>
      <c r="EN41" s="24"/>
      <c r="EO41" s="24"/>
      <c r="EP41" s="24"/>
      <c r="EQ41" s="24"/>
      <c r="ER41" s="24"/>
      <c r="ES41" s="24"/>
      <c r="ET41" s="24"/>
      <c r="EU41" s="24"/>
      <c r="EV41" s="24"/>
      <c r="EW41" s="24"/>
      <c r="EX41" s="24"/>
      <c r="EY41" s="24"/>
      <c r="EZ41" s="24"/>
      <c r="FA41" s="24"/>
      <c r="FB41" s="24"/>
      <c r="FC41" s="24"/>
      <c r="FD41" s="24"/>
      <c r="FE41" s="24"/>
      <c r="FF41" s="24"/>
      <c r="FG41" s="24"/>
      <c r="FH41" s="24"/>
      <c r="FI41" s="24"/>
      <c r="FJ41" s="24"/>
      <c r="FK41" s="24"/>
      <c r="FL41" s="24"/>
      <c r="FM41" s="24"/>
      <c r="FN41" s="24"/>
      <c r="FO41" s="24"/>
      <c r="FP41" s="24"/>
      <c r="FQ41" s="24"/>
    </row>
    <row r="42" s="3" customFormat="1" ht="12" customHeight="1" spans="1:173">
      <c r="A42" s="7">
        <v>38</v>
      </c>
      <c r="B42" s="7">
        <v>578</v>
      </c>
      <c r="C42" s="197" t="s">
        <v>58</v>
      </c>
      <c r="D42" s="197" t="s">
        <v>53</v>
      </c>
      <c r="E42" s="8">
        <v>2</v>
      </c>
      <c r="F42" s="9">
        <v>3</v>
      </c>
      <c r="G42" s="9">
        <v>4</v>
      </c>
      <c r="H42" s="187"/>
      <c r="I42" s="9"/>
      <c r="J42" s="208">
        <v>2173</v>
      </c>
      <c r="K42" s="209">
        <v>2390.3</v>
      </c>
      <c r="L42" s="209">
        <v>2607.6</v>
      </c>
      <c r="M42" s="209"/>
      <c r="N42" s="208"/>
      <c r="O42" s="9">
        <v>105</v>
      </c>
      <c r="P42" s="210">
        <v>116</v>
      </c>
      <c r="Q42" s="210">
        <v>126</v>
      </c>
      <c r="R42" s="186"/>
      <c r="S42" s="217"/>
      <c r="T42" s="7">
        <v>714.6</v>
      </c>
      <c r="U42" s="7">
        <v>786.06</v>
      </c>
      <c r="V42" s="7">
        <v>857.52</v>
      </c>
      <c r="W42" s="7"/>
      <c r="X42" s="7"/>
      <c r="Y42" s="218">
        <f>VLOOKUP(B:B,[1]查询时间段分门店销售明细!$B$1:$X$65536,23,0)</f>
        <v>14103.4</v>
      </c>
      <c r="Z42" s="7"/>
      <c r="AA42" s="7">
        <v>1522.8</v>
      </c>
      <c r="AB42" s="7">
        <v>1675.08</v>
      </c>
      <c r="AC42" s="7">
        <v>1827.36</v>
      </c>
      <c r="AD42" s="7"/>
      <c r="AE42" s="7"/>
      <c r="AF42" s="7">
        <v>16326.9</v>
      </c>
      <c r="AG42" s="7">
        <v>17959.59</v>
      </c>
      <c r="AH42" s="197">
        <v>19592.28</v>
      </c>
      <c r="AI42" s="7"/>
      <c r="AJ42" s="7"/>
      <c r="DX42" s="24"/>
      <c r="DY42" s="24"/>
      <c r="DZ42" s="24"/>
      <c r="EA42" s="24"/>
      <c r="EB42" s="24"/>
      <c r="EC42" s="24"/>
      <c r="ED42" s="24"/>
      <c r="EE42" s="24"/>
      <c r="EF42" s="24"/>
      <c r="EG42" s="24"/>
      <c r="EH42" s="24"/>
      <c r="EI42" s="24"/>
      <c r="EJ42" s="24"/>
      <c r="EK42" s="24"/>
      <c r="EL42" s="24"/>
      <c r="EM42" s="24"/>
      <c r="EN42" s="24"/>
      <c r="EO42" s="24"/>
      <c r="EP42" s="24"/>
      <c r="EQ42" s="24"/>
      <c r="ER42" s="24"/>
      <c r="ES42" s="24"/>
      <c r="ET42" s="24"/>
      <c r="EU42" s="24"/>
      <c r="EV42" s="24"/>
      <c r="EW42" s="24"/>
      <c r="EX42" s="24"/>
      <c r="EY42" s="24"/>
      <c r="EZ42" s="24"/>
      <c r="FA42" s="24"/>
      <c r="FB42" s="24"/>
      <c r="FC42" s="24"/>
      <c r="FD42" s="24"/>
      <c r="FE42" s="24"/>
      <c r="FF42" s="24"/>
      <c r="FG42" s="24"/>
      <c r="FH42" s="24"/>
      <c r="FI42" s="24"/>
      <c r="FJ42" s="24"/>
      <c r="FK42" s="24"/>
      <c r="FL42" s="24"/>
      <c r="FM42" s="24"/>
      <c r="FN42" s="24"/>
      <c r="FO42" s="24"/>
      <c r="FP42" s="24"/>
      <c r="FQ42" s="24"/>
    </row>
    <row r="43" s="3" customFormat="1" ht="12.95" customHeight="1" spans="1:36">
      <c r="A43" s="7">
        <v>39</v>
      </c>
      <c r="B43" s="7">
        <v>723</v>
      </c>
      <c r="C43" s="197" t="s">
        <v>59</v>
      </c>
      <c r="D43" s="197" t="s">
        <v>53</v>
      </c>
      <c r="E43" s="8">
        <v>1</v>
      </c>
      <c r="F43" s="9">
        <v>2</v>
      </c>
      <c r="G43" s="9">
        <v>3</v>
      </c>
      <c r="H43" s="187"/>
      <c r="I43" s="9"/>
      <c r="J43" s="208">
        <v>1056</v>
      </c>
      <c r="K43" s="209">
        <v>1161.6</v>
      </c>
      <c r="L43" s="209">
        <v>1267.2</v>
      </c>
      <c r="M43" s="209"/>
      <c r="N43" s="208"/>
      <c r="O43" s="9">
        <v>42</v>
      </c>
      <c r="P43" s="210">
        <v>46</v>
      </c>
      <c r="Q43" s="210">
        <v>50</v>
      </c>
      <c r="R43" s="186"/>
      <c r="S43" s="217"/>
      <c r="T43" s="7">
        <v>282.6</v>
      </c>
      <c r="U43" s="7">
        <v>310.86</v>
      </c>
      <c r="V43" s="7">
        <v>339.12</v>
      </c>
      <c r="W43" s="7"/>
      <c r="X43" s="7"/>
      <c r="Y43" s="218">
        <f>VLOOKUP(B:B,[1]查询时间段分门店销售明细!$B$1:$X$65536,23,0)</f>
        <v>3762.27</v>
      </c>
      <c r="Z43" s="7"/>
      <c r="AA43" s="7">
        <v>660.24</v>
      </c>
      <c r="AB43" s="7">
        <v>726.264</v>
      </c>
      <c r="AC43" s="7">
        <v>792.288</v>
      </c>
      <c r="AD43" s="7"/>
      <c r="AE43" s="7"/>
      <c r="AF43" s="7">
        <v>6117.3</v>
      </c>
      <c r="AG43" s="7">
        <v>6729.03</v>
      </c>
      <c r="AH43" s="197">
        <v>7340.76</v>
      </c>
      <c r="AI43" s="7"/>
      <c r="AJ43" s="7"/>
    </row>
    <row r="44" s="3" customFormat="1" ht="12.95" customHeight="1" spans="1:172">
      <c r="A44" s="7">
        <v>40</v>
      </c>
      <c r="B44" s="7">
        <v>718</v>
      </c>
      <c r="C44" s="197" t="s">
        <v>60</v>
      </c>
      <c r="D44" s="197" t="s">
        <v>53</v>
      </c>
      <c r="E44" s="8">
        <v>2</v>
      </c>
      <c r="F44" s="9">
        <v>3</v>
      </c>
      <c r="G44" s="9">
        <v>4</v>
      </c>
      <c r="H44" s="187"/>
      <c r="I44" s="9"/>
      <c r="J44" s="208">
        <v>1145</v>
      </c>
      <c r="K44" s="209">
        <v>1259.5</v>
      </c>
      <c r="L44" s="209">
        <v>1374</v>
      </c>
      <c r="M44" s="209"/>
      <c r="N44" s="208"/>
      <c r="O44" s="9">
        <v>45</v>
      </c>
      <c r="P44" s="210">
        <v>50</v>
      </c>
      <c r="Q44" s="210">
        <v>54</v>
      </c>
      <c r="R44" s="186"/>
      <c r="S44" s="217"/>
      <c r="T44" s="7">
        <v>234.9</v>
      </c>
      <c r="U44" s="7">
        <v>258.39</v>
      </c>
      <c r="V44" s="7">
        <v>281.88</v>
      </c>
      <c r="W44" s="7"/>
      <c r="X44" s="7"/>
      <c r="Y44" s="218">
        <f>VLOOKUP(B:B,[1]查询时间段分门店销售明细!$B$1:$X$65536,23,0)</f>
        <v>5234.09</v>
      </c>
      <c r="Z44" s="7"/>
      <c r="AA44" s="7">
        <v>806.4</v>
      </c>
      <c r="AB44" s="7">
        <v>887.04</v>
      </c>
      <c r="AC44" s="7">
        <v>967.68</v>
      </c>
      <c r="AD44" s="7"/>
      <c r="AE44" s="7"/>
      <c r="AF44" s="7">
        <v>8143.2</v>
      </c>
      <c r="AG44" s="7">
        <v>8957.52</v>
      </c>
      <c r="AH44" s="197">
        <v>9771.84</v>
      </c>
      <c r="AI44" s="7"/>
      <c r="AJ44" s="7"/>
      <c r="EH44" s="24"/>
      <c r="EI44" s="24"/>
      <c r="EJ44" s="24"/>
      <c r="EK44" s="24"/>
      <c r="EL44" s="24"/>
      <c r="EM44" s="24"/>
      <c r="EN44" s="24"/>
      <c r="EO44" s="24"/>
      <c r="EP44" s="24"/>
      <c r="EQ44" s="24"/>
      <c r="ER44" s="24"/>
      <c r="ES44" s="24"/>
      <c r="ET44" s="24"/>
      <c r="EU44" s="24"/>
      <c r="EV44" s="24"/>
      <c r="EW44" s="24"/>
      <c r="EX44" s="24"/>
      <c r="EY44" s="24"/>
      <c r="EZ44" s="24"/>
      <c r="FA44" s="24"/>
      <c r="FB44" s="24"/>
      <c r="FC44" s="24"/>
      <c r="FD44" s="24"/>
      <c r="FE44" s="24"/>
      <c r="FF44" s="24"/>
      <c r="FG44" s="24"/>
      <c r="FH44" s="24"/>
      <c r="FI44" s="24"/>
      <c r="FJ44" s="24"/>
      <c r="FK44" s="24"/>
      <c r="FL44" s="24"/>
      <c r="FM44" s="24"/>
      <c r="FN44" s="24"/>
      <c r="FO44" s="24"/>
      <c r="FP44" s="24"/>
    </row>
    <row r="45" s="3" customFormat="1" ht="12.95" customHeight="1" spans="1:36">
      <c r="A45" s="7">
        <v>41</v>
      </c>
      <c r="B45" s="7">
        <v>747</v>
      </c>
      <c r="C45" s="197" t="s">
        <v>61</v>
      </c>
      <c r="D45" s="197" t="s">
        <v>53</v>
      </c>
      <c r="E45" s="8">
        <v>2</v>
      </c>
      <c r="F45" s="9">
        <v>3</v>
      </c>
      <c r="G45" s="9">
        <v>4</v>
      </c>
      <c r="H45" s="187"/>
      <c r="I45" s="9"/>
      <c r="J45" s="208">
        <v>2082</v>
      </c>
      <c r="K45" s="209">
        <v>2290.2</v>
      </c>
      <c r="L45" s="209">
        <v>2498.4</v>
      </c>
      <c r="M45" s="209"/>
      <c r="N45" s="208"/>
      <c r="O45" s="9">
        <v>66</v>
      </c>
      <c r="P45" s="210">
        <v>73</v>
      </c>
      <c r="Q45" s="210">
        <v>79</v>
      </c>
      <c r="R45" s="186"/>
      <c r="S45" s="217"/>
      <c r="T45" s="7">
        <v>351</v>
      </c>
      <c r="U45" s="7">
        <v>386.1</v>
      </c>
      <c r="V45" s="7">
        <v>421.2</v>
      </c>
      <c r="W45" s="7"/>
      <c r="X45" s="7"/>
      <c r="Y45" s="218">
        <f>VLOOKUP(B:B,[1]查询时间段分门店销售明细!$B$1:$X$65536,23,0)</f>
        <v>1869</v>
      </c>
      <c r="Z45" s="7"/>
      <c r="AA45" s="7">
        <v>1439.28</v>
      </c>
      <c r="AB45" s="7">
        <v>1583.208</v>
      </c>
      <c r="AC45" s="7">
        <v>1727.136</v>
      </c>
      <c r="AD45" s="7"/>
      <c r="AE45" s="7"/>
      <c r="AF45" s="7">
        <v>18888.3</v>
      </c>
      <c r="AG45" s="7">
        <v>20777.13</v>
      </c>
      <c r="AH45" s="197">
        <v>22665.96</v>
      </c>
      <c r="AI45" s="7"/>
      <c r="AJ45" s="7"/>
    </row>
    <row r="46" s="3" customFormat="1" ht="12.95" customHeight="1" spans="1:201">
      <c r="A46" s="7">
        <v>42</v>
      </c>
      <c r="B46" s="7">
        <v>337</v>
      </c>
      <c r="C46" s="197" t="s">
        <v>62</v>
      </c>
      <c r="D46" s="197" t="s">
        <v>53</v>
      </c>
      <c r="E46" s="8">
        <v>5</v>
      </c>
      <c r="F46" s="9">
        <v>6</v>
      </c>
      <c r="G46" s="9">
        <v>7</v>
      </c>
      <c r="H46" s="187"/>
      <c r="I46" s="9"/>
      <c r="J46" s="208">
        <v>7930</v>
      </c>
      <c r="K46" s="209">
        <v>8723</v>
      </c>
      <c r="L46" s="209">
        <v>9516</v>
      </c>
      <c r="M46" s="209"/>
      <c r="N46" s="208"/>
      <c r="O46" s="9">
        <v>398</v>
      </c>
      <c r="P46" s="210">
        <v>438</v>
      </c>
      <c r="Q46" s="210">
        <v>478</v>
      </c>
      <c r="R46" s="186"/>
      <c r="S46" s="217"/>
      <c r="T46" s="197">
        <v>1757.7</v>
      </c>
      <c r="U46" s="197">
        <v>1933.47</v>
      </c>
      <c r="V46" s="197">
        <v>2109.24</v>
      </c>
      <c r="W46" s="197"/>
      <c r="X46" s="197"/>
      <c r="Y46" s="218">
        <f>VLOOKUP(B:B,[1]查询时间段分门店销售明细!$B$1:$X$65536,23,0)</f>
        <v>22023.86</v>
      </c>
      <c r="Z46" s="197"/>
      <c r="AA46" s="197">
        <v>6292.08</v>
      </c>
      <c r="AB46" s="197">
        <v>6921.288</v>
      </c>
      <c r="AC46" s="197">
        <v>7550.496</v>
      </c>
      <c r="AD46" s="197"/>
      <c r="AE46" s="197"/>
      <c r="AF46" s="197">
        <v>52536.6</v>
      </c>
      <c r="AG46" s="197">
        <v>57790.26</v>
      </c>
      <c r="AH46" s="197">
        <v>63043.92</v>
      </c>
      <c r="AI46" s="197"/>
      <c r="AJ46" s="197"/>
      <c r="AK46" s="176"/>
      <c r="AL46" s="176"/>
      <c r="AM46" s="176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6"/>
      <c r="BC46" s="176"/>
      <c r="BD46" s="176"/>
      <c r="BE46" s="176"/>
      <c r="BF46" s="176"/>
      <c r="BG46" s="176"/>
      <c r="BH46" s="176"/>
      <c r="BI46" s="176"/>
      <c r="BJ46" s="176"/>
      <c r="BK46" s="176"/>
      <c r="BL46" s="176"/>
      <c r="BM46" s="176"/>
      <c r="BN46" s="176"/>
      <c r="BO46" s="176"/>
      <c r="BP46" s="176"/>
      <c r="BQ46" s="176"/>
      <c r="BR46" s="176"/>
      <c r="BS46" s="176"/>
      <c r="BT46" s="176"/>
      <c r="BU46" s="176"/>
      <c r="BV46" s="176"/>
      <c r="BW46" s="176"/>
      <c r="BX46" s="176"/>
      <c r="BY46" s="176"/>
      <c r="BZ46" s="176"/>
      <c r="CA46" s="176"/>
      <c r="CB46" s="176"/>
      <c r="CC46" s="176"/>
      <c r="CD46" s="176"/>
      <c r="CE46" s="176"/>
      <c r="CF46" s="176"/>
      <c r="CG46" s="176"/>
      <c r="CH46" s="176"/>
      <c r="CI46" s="176"/>
      <c r="CJ46" s="176"/>
      <c r="CK46" s="176"/>
      <c r="CL46" s="176"/>
      <c r="CM46" s="176"/>
      <c r="CN46" s="176"/>
      <c r="CO46" s="176"/>
      <c r="CP46" s="176"/>
      <c r="CQ46" s="176"/>
      <c r="CR46" s="176"/>
      <c r="CS46" s="176"/>
      <c r="CT46" s="176"/>
      <c r="CU46" s="176"/>
      <c r="CV46" s="176"/>
      <c r="CW46" s="176"/>
      <c r="CX46" s="176"/>
      <c r="CY46" s="176"/>
      <c r="CZ46" s="176"/>
      <c r="DA46" s="176"/>
      <c r="DB46" s="176"/>
      <c r="DC46" s="176"/>
      <c r="DD46" s="176"/>
      <c r="DE46" s="176"/>
      <c r="DF46" s="176"/>
      <c r="DG46" s="176"/>
      <c r="DH46" s="176"/>
      <c r="DI46" s="176"/>
      <c r="DJ46" s="176"/>
      <c r="DK46" s="176"/>
      <c r="DL46" s="176"/>
      <c r="DM46" s="176"/>
      <c r="DN46" s="176"/>
      <c r="DO46" s="176"/>
      <c r="DP46" s="176"/>
      <c r="DQ46" s="176"/>
      <c r="DR46" s="176"/>
      <c r="DS46" s="176"/>
      <c r="DT46" s="176"/>
      <c r="DU46" s="176"/>
      <c r="DV46" s="176"/>
      <c r="DW46" s="176"/>
      <c r="DX46" s="4"/>
      <c r="DY46" s="4"/>
      <c r="DZ46" s="4"/>
      <c r="EA46" s="4"/>
      <c r="EB46" s="4"/>
      <c r="EC46" s="4"/>
      <c r="ED46" s="4"/>
      <c r="EE46" s="4"/>
      <c r="EF46" s="4"/>
      <c r="EG46" s="4"/>
      <c r="EH46" s="4"/>
      <c r="EI46" s="4"/>
      <c r="EJ46" s="4"/>
      <c r="EK46" s="4"/>
      <c r="EL46" s="4"/>
      <c r="EM46" s="4"/>
      <c r="EN46" s="4"/>
      <c r="EO46" s="4"/>
      <c r="EP46" s="4"/>
      <c r="EQ46" s="4"/>
      <c r="ER46" s="4"/>
      <c r="ES46" s="4"/>
      <c r="ET46" s="4"/>
      <c r="EU46" s="4"/>
      <c r="EV46" s="4"/>
      <c r="EW46" s="4"/>
      <c r="EX46" s="4"/>
      <c r="EY46" s="4"/>
      <c r="EZ46" s="4"/>
      <c r="FA46" s="4"/>
      <c r="FB46" s="4"/>
      <c r="FC46" s="4"/>
      <c r="FD46" s="4"/>
      <c r="FE46" s="4"/>
      <c r="FF46" s="4"/>
      <c r="FG46" s="4"/>
      <c r="FH46" s="4"/>
      <c r="FI46" s="4"/>
      <c r="FJ46" s="4"/>
      <c r="FK46" s="4"/>
      <c r="FL46" s="4"/>
      <c r="FM46" s="4"/>
      <c r="FN46" s="4"/>
      <c r="FO46" s="4"/>
      <c r="FP46" s="4"/>
      <c r="FQ46" s="4"/>
      <c r="FR46" s="4"/>
      <c r="FS46" s="4"/>
      <c r="FT46" s="4"/>
      <c r="FU46" s="4"/>
      <c r="FV46" s="4"/>
      <c r="FW46" s="4"/>
      <c r="FX46" s="4"/>
      <c r="FY46" s="4"/>
      <c r="FZ46" s="4"/>
      <c r="GA46" s="4"/>
      <c r="GB46" s="4"/>
      <c r="GC46" s="4"/>
      <c r="GD46" s="4"/>
      <c r="GE46" s="4"/>
      <c r="GF46" s="4"/>
      <c r="GG46" s="4"/>
      <c r="GH46" s="4"/>
      <c r="GI46" s="4"/>
      <c r="GJ46" s="4"/>
      <c r="GK46" s="4"/>
      <c r="GL46" s="4"/>
      <c r="GM46" s="4"/>
      <c r="GN46" s="4"/>
      <c r="GO46" s="4"/>
      <c r="GP46" s="4"/>
      <c r="GQ46" s="4"/>
      <c r="GR46" s="4"/>
      <c r="GS46" s="4"/>
    </row>
    <row r="47" s="3" customFormat="1" ht="12.95" customHeight="1" spans="1:201">
      <c r="A47" s="7">
        <v>43</v>
      </c>
      <c r="B47" s="7">
        <v>308</v>
      </c>
      <c r="C47" s="197" t="s">
        <v>63</v>
      </c>
      <c r="D47" s="197" t="s">
        <v>53</v>
      </c>
      <c r="E47" s="8">
        <v>3</v>
      </c>
      <c r="F47" s="9">
        <v>4</v>
      </c>
      <c r="G47" s="9">
        <v>5</v>
      </c>
      <c r="H47" s="187"/>
      <c r="I47" s="9"/>
      <c r="J47" s="208">
        <v>2993</v>
      </c>
      <c r="K47" s="209">
        <v>3292.3</v>
      </c>
      <c r="L47" s="209">
        <v>3591.6</v>
      </c>
      <c r="M47" s="209"/>
      <c r="N47" s="208"/>
      <c r="O47" s="9">
        <v>95</v>
      </c>
      <c r="P47" s="210">
        <v>105</v>
      </c>
      <c r="Q47" s="210">
        <v>114</v>
      </c>
      <c r="R47" s="186"/>
      <c r="S47" s="217"/>
      <c r="T47" s="197">
        <v>472.5</v>
      </c>
      <c r="U47" s="197">
        <v>519.75</v>
      </c>
      <c r="V47" s="197">
        <v>567</v>
      </c>
      <c r="W47" s="197"/>
      <c r="X47" s="197"/>
      <c r="Y47" s="218">
        <f>VLOOKUP(B:B,[1]查询时间段分门店销售明细!$B$1:$X$65536,23,0)</f>
        <v>5259.81</v>
      </c>
      <c r="Z47" s="197"/>
      <c r="AA47" s="197">
        <v>1800.72</v>
      </c>
      <c r="AB47" s="197">
        <v>1980.792</v>
      </c>
      <c r="AC47" s="197">
        <v>2160.864</v>
      </c>
      <c r="AD47" s="197"/>
      <c r="AE47" s="197"/>
      <c r="AF47" s="197">
        <v>14518.8</v>
      </c>
      <c r="AG47" s="197">
        <v>15970.68</v>
      </c>
      <c r="AH47" s="197">
        <v>17422.56</v>
      </c>
      <c r="AI47" s="197"/>
      <c r="AJ47" s="197"/>
      <c r="AK47" s="176"/>
      <c r="AL47" s="176"/>
      <c r="AM47" s="176"/>
      <c r="AN47" s="176"/>
      <c r="AO47" s="176"/>
      <c r="AP47" s="176"/>
      <c r="AQ47" s="176"/>
      <c r="AR47" s="176"/>
      <c r="AS47" s="176"/>
      <c r="AT47" s="176"/>
      <c r="AU47" s="176"/>
      <c r="AV47" s="176"/>
      <c r="AW47" s="176"/>
      <c r="AX47" s="176"/>
      <c r="AY47" s="176"/>
      <c r="AZ47" s="176"/>
      <c r="BA47" s="176"/>
      <c r="BB47" s="176"/>
      <c r="BC47" s="176"/>
      <c r="BD47" s="176"/>
      <c r="BE47" s="176"/>
      <c r="BF47" s="176"/>
      <c r="BG47" s="176"/>
      <c r="BH47" s="176"/>
      <c r="BI47" s="176"/>
      <c r="BJ47" s="176"/>
      <c r="BK47" s="176"/>
      <c r="BL47" s="176"/>
      <c r="BM47" s="176"/>
      <c r="BN47" s="176"/>
      <c r="BO47" s="176"/>
      <c r="BP47" s="176"/>
      <c r="BQ47" s="176"/>
      <c r="BR47" s="176"/>
      <c r="BS47" s="176"/>
      <c r="BT47" s="176"/>
      <c r="BU47" s="176"/>
      <c r="BV47" s="176"/>
      <c r="BW47" s="176"/>
      <c r="BX47" s="176"/>
      <c r="BY47" s="176"/>
      <c r="BZ47" s="176"/>
      <c r="CA47" s="176"/>
      <c r="CB47" s="176"/>
      <c r="CC47" s="176"/>
      <c r="CD47" s="176"/>
      <c r="CE47" s="176"/>
      <c r="CF47" s="176"/>
      <c r="CG47" s="176"/>
      <c r="CH47" s="176"/>
      <c r="CI47" s="176"/>
      <c r="CJ47" s="176"/>
      <c r="CK47" s="176"/>
      <c r="CL47" s="176"/>
      <c r="CM47" s="176"/>
      <c r="CN47" s="176"/>
      <c r="CO47" s="176"/>
      <c r="CP47" s="176"/>
      <c r="CQ47" s="176"/>
      <c r="CR47" s="176"/>
      <c r="CS47" s="176"/>
      <c r="CT47" s="176"/>
      <c r="CU47" s="176"/>
      <c r="CV47" s="176"/>
      <c r="CW47" s="176"/>
      <c r="CX47" s="176"/>
      <c r="CY47" s="176"/>
      <c r="CZ47" s="176"/>
      <c r="DA47" s="176"/>
      <c r="DB47" s="176"/>
      <c r="DC47" s="176"/>
      <c r="DD47" s="176"/>
      <c r="DE47" s="176"/>
      <c r="DF47" s="176"/>
      <c r="DG47" s="176"/>
      <c r="DH47" s="176"/>
      <c r="DI47" s="176"/>
      <c r="DJ47" s="176"/>
      <c r="DK47" s="176"/>
      <c r="DL47" s="176"/>
      <c r="DM47" s="176"/>
      <c r="DN47" s="176"/>
      <c r="DO47" s="176"/>
      <c r="DP47" s="176"/>
      <c r="DQ47" s="176"/>
      <c r="DR47" s="176"/>
      <c r="DS47" s="176"/>
      <c r="DT47" s="176"/>
      <c r="DU47" s="176"/>
      <c r="DV47" s="176"/>
      <c r="DW47" s="176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24"/>
      <c r="EI47" s="24"/>
      <c r="EJ47" s="24"/>
      <c r="EK47" s="24"/>
      <c r="EL47" s="24"/>
      <c r="EM47" s="24"/>
      <c r="EN47" s="24"/>
      <c r="EO47" s="24"/>
      <c r="EP47" s="24"/>
      <c r="EQ47" s="24"/>
      <c r="ER47" s="24"/>
      <c r="ES47" s="24"/>
      <c r="ET47" s="24"/>
      <c r="EU47" s="24"/>
      <c r="EV47" s="24"/>
      <c r="EW47" s="24"/>
      <c r="EX47" s="24"/>
      <c r="EY47" s="24"/>
      <c r="EZ47" s="24"/>
      <c r="FA47" s="24"/>
      <c r="FB47" s="24"/>
      <c r="FC47" s="24"/>
      <c r="FD47" s="24"/>
      <c r="FE47" s="24"/>
      <c r="FF47" s="24"/>
      <c r="FG47" s="24"/>
      <c r="FH47" s="24"/>
      <c r="FI47" s="24"/>
      <c r="FJ47" s="24"/>
      <c r="FK47" s="24"/>
      <c r="FL47" s="24"/>
      <c r="FM47" s="24"/>
      <c r="FN47" s="24"/>
      <c r="FO47" s="24"/>
      <c r="FP47" s="2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</row>
    <row r="48" s="3" customFormat="1" ht="12.95" customHeight="1" spans="1:36">
      <c r="A48" s="7">
        <v>44</v>
      </c>
      <c r="B48" s="7">
        <v>349</v>
      </c>
      <c r="C48" s="197" t="s">
        <v>64</v>
      </c>
      <c r="D48" s="197" t="s">
        <v>53</v>
      </c>
      <c r="E48" s="8">
        <v>2</v>
      </c>
      <c r="F48" s="9">
        <v>3</v>
      </c>
      <c r="G48" s="9">
        <v>4</v>
      </c>
      <c r="H48" s="187"/>
      <c r="I48" s="9"/>
      <c r="J48" s="208">
        <v>2010</v>
      </c>
      <c r="K48" s="209">
        <v>2211</v>
      </c>
      <c r="L48" s="209">
        <v>2412</v>
      </c>
      <c r="M48" s="209"/>
      <c r="N48" s="208"/>
      <c r="O48" s="9">
        <v>148</v>
      </c>
      <c r="P48" s="210">
        <v>163</v>
      </c>
      <c r="Q48" s="210">
        <v>178</v>
      </c>
      <c r="R48" s="186"/>
      <c r="S48" s="217"/>
      <c r="T48" s="7">
        <v>502.2</v>
      </c>
      <c r="U48" s="7">
        <v>552.42</v>
      </c>
      <c r="V48" s="7">
        <v>602.64</v>
      </c>
      <c r="W48" s="7"/>
      <c r="X48" s="7"/>
      <c r="Y48" s="218">
        <f>VLOOKUP(B:B,[1]查询时间段分门店销售明细!$B$1:$X$65536,23,0)</f>
        <v>4154.52</v>
      </c>
      <c r="Z48" s="7"/>
      <c r="AA48" s="7">
        <v>1625.04</v>
      </c>
      <c r="AB48" s="7">
        <v>1787.544</v>
      </c>
      <c r="AC48" s="7">
        <v>1950.048</v>
      </c>
      <c r="AD48" s="7"/>
      <c r="AE48" s="7"/>
      <c r="AF48" s="7">
        <v>11721.6</v>
      </c>
      <c r="AG48" s="7">
        <v>12893.76</v>
      </c>
      <c r="AH48" s="197">
        <v>14065.92</v>
      </c>
      <c r="AI48" s="7"/>
      <c r="AJ48" s="7"/>
    </row>
    <row r="49" s="3" customFormat="1" ht="12" customHeight="1" spans="1:173">
      <c r="A49" s="7">
        <v>45</v>
      </c>
      <c r="B49" s="7">
        <v>391</v>
      </c>
      <c r="C49" s="197" t="s">
        <v>65</v>
      </c>
      <c r="D49" s="197" t="s">
        <v>53</v>
      </c>
      <c r="E49" s="8">
        <v>2</v>
      </c>
      <c r="F49" s="9">
        <v>3</v>
      </c>
      <c r="G49" s="9">
        <v>4</v>
      </c>
      <c r="H49" s="187"/>
      <c r="I49" s="9"/>
      <c r="J49" s="208">
        <v>2521</v>
      </c>
      <c r="K49" s="209">
        <v>2773.1</v>
      </c>
      <c r="L49" s="209">
        <v>3025.2</v>
      </c>
      <c r="M49" s="209"/>
      <c r="N49" s="208"/>
      <c r="O49" s="9">
        <v>148</v>
      </c>
      <c r="P49" s="210">
        <v>163</v>
      </c>
      <c r="Q49" s="210">
        <v>178</v>
      </c>
      <c r="R49" s="186"/>
      <c r="S49" s="217"/>
      <c r="T49" s="7">
        <v>643.5</v>
      </c>
      <c r="U49" s="7">
        <v>707.85</v>
      </c>
      <c r="V49" s="7">
        <v>772.2</v>
      </c>
      <c r="W49" s="7"/>
      <c r="X49" s="7"/>
      <c r="Y49" s="218">
        <f>VLOOKUP(B:B,[1]查询时间段分门店销售明细!$B$1:$X$65536,23,0)</f>
        <v>11935.28</v>
      </c>
      <c r="Z49" s="7"/>
      <c r="AA49" s="7">
        <v>1699.2</v>
      </c>
      <c r="AB49" s="7">
        <v>1869.12</v>
      </c>
      <c r="AC49" s="7">
        <v>2039.04</v>
      </c>
      <c r="AD49" s="7"/>
      <c r="AE49" s="7"/>
      <c r="AF49" s="7">
        <v>13944.6</v>
      </c>
      <c r="AG49" s="7">
        <v>15339.06</v>
      </c>
      <c r="AH49" s="197">
        <v>16733.52</v>
      </c>
      <c r="AI49" s="7"/>
      <c r="AJ49" s="7"/>
      <c r="DX49" s="24"/>
      <c r="DY49" s="24"/>
      <c r="DZ49" s="24"/>
      <c r="EA49" s="24"/>
      <c r="EB49" s="24"/>
      <c r="EC49" s="24"/>
      <c r="ED49" s="24"/>
      <c r="EE49" s="24"/>
      <c r="EF49" s="24"/>
      <c r="EG49" s="24"/>
      <c r="EH49" s="24"/>
      <c r="EI49" s="24"/>
      <c r="EJ49" s="24"/>
      <c r="EK49" s="24"/>
      <c r="EL49" s="24"/>
      <c r="EM49" s="24"/>
      <c r="EN49" s="24"/>
      <c r="EO49" s="24"/>
      <c r="EP49" s="24"/>
      <c r="EQ49" s="24"/>
      <c r="ER49" s="24"/>
      <c r="ES49" s="24"/>
      <c r="ET49" s="24"/>
      <c r="EU49" s="24"/>
      <c r="EV49" s="24"/>
      <c r="EW49" s="24"/>
      <c r="EX49" s="24"/>
      <c r="EY49" s="24"/>
      <c r="EZ49" s="24"/>
      <c r="FA49" s="24"/>
      <c r="FB49" s="24"/>
      <c r="FC49" s="24"/>
      <c r="FD49" s="24"/>
      <c r="FE49" s="24"/>
      <c r="FF49" s="24"/>
      <c r="FG49" s="24"/>
      <c r="FH49" s="24"/>
      <c r="FI49" s="24"/>
      <c r="FJ49" s="24"/>
      <c r="FK49" s="24"/>
      <c r="FL49" s="24"/>
      <c r="FM49" s="24"/>
      <c r="FN49" s="24"/>
      <c r="FO49" s="24"/>
      <c r="FP49" s="24"/>
      <c r="FQ49" s="24"/>
    </row>
    <row r="50" s="3" customFormat="1" ht="12.95" customHeight="1" spans="1:201">
      <c r="A50" s="7">
        <v>46</v>
      </c>
      <c r="B50" s="7">
        <v>517</v>
      </c>
      <c r="C50" s="197" t="s">
        <v>66</v>
      </c>
      <c r="D50" s="197" t="s">
        <v>53</v>
      </c>
      <c r="E50" s="8">
        <v>3</v>
      </c>
      <c r="F50" s="9">
        <v>4</v>
      </c>
      <c r="G50" s="9">
        <v>5</v>
      </c>
      <c r="H50" s="187"/>
      <c r="I50" s="9"/>
      <c r="J50" s="208">
        <v>2849</v>
      </c>
      <c r="K50" s="209">
        <v>3133.9</v>
      </c>
      <c r="L50" s="209">
        <v>3418.8</v>
      </c>
      <c r="M50" s="209"/>
      <c r="N50" s="208"/>
      <c r="O50" s="9">
        <v>162</v>
      </c>
      <c r="P50" s="210">
        <v>178</v>
      </c>
      <c r="Q50" s="210">
        <v>194</v>
      </c>
      <c r="R50" s="186"/>
      <c r="S50" s="217"/>
      <c r="T50" s="197">
        <v>832.5</v>
      </c>
      <c r="U50" s="197">
        <v>915.75</v>
      </c>
      <c r="V50" s="197">
        <v>999</v>
      </c>
      <c r="W50" s="197"/>
      <c r="X50" s="197"/>
      <c r="Y50" s="218">
        <f>VLOOKUP(B:B,[1]查询时间段分门店销售明细!$B$1:$X$65536,23,0)</f>
        <v>9297.99</v>
      </c>
      <c r="Z50" s="197"/>
      <c r="AA50" s="197">
        <v>3181.68</v>
      </c>
      <c r="AB50" s="197">
        <v>3499.848</v>
      </c>
      <c r="AC50" s="197">
        <v>3818.016</v>
      </c>
      <c r="AD50" s="197"/>
      <c r="AE50" s="197"/>
      <c r="AF50" s="197">
        <v>15926.4</v>
      </c>
      <c r="AG50" s="197">
        <v>17519.04</v>
      </c>
      <c r="AH50" s="197">
        <v>19111.68</v>
      </c>
      <c r="AI50" s="197"/>
      <c r="AJ50" s="197"/>
      <c r="AK50" s="176"/>
      <c r="AL50" s="176"/>
      <c r="AM50" s="176"/>
      <c r="AN50" s="176"/>
      <c r="AO50" s="176"/>
      <c r="AP50" s="176"/>
      <c r="AQ50" s="176"/>
      <c r="AR50" s="176"/>
      <c r="AS50" s="176"/>
      <c r="AT50" s="176"/>
      <c r="AU50" s="176"/>
      <c r="AV50" s="176"/>
      <c r="AW50" s="176"/>
      <c r="AX50" s="176"/>
      <c r="AY50" s="176"/>
      <c r="AZ50" s="176"/>
      <c r="BA50" s="176"/>
      <c r="BB50" s="176"/>
      <c r="BC50" s="176"/>
      <c r="BD50" s="176"/>
      <c r="BE50" s="176"/>
      <c r="BF50" s="176"/>
      <c r="BG50" s="176"/>
      <c r="BH50" s="176"/>
      <c r="BI50" s="176"/>
      <c r="BJ50" s="176"/>
      <c r="BK50" s="176"/>
      <c r="BL50" s="176"/>
      <c r="BM50" s="176"/>
      <c r="BN50" s="176"/>
      <c r="BO50" s="176"/>
      <c r="BP50" s="176"/>
      <c r="BQ50" s="176"/>
      <c r="BR50" s="176"/>
      <c r="BS50" s="176"/>
      <c r="BT50" s="176"/>
      <c r="BU50" s="176"/>
      <c r="BV50" s="176"/>
      <c r="BW50" s="176"/>
      <c r="BX50" s="176"/>
      <c r="BY50" s="176"/>
      <c r="BZ50" s="176"/>
      <c r="CA50" s="176"/>
      <c r="CB50" s="176"/>
      <c r="CC50" s="176"/>
      <c r="CD50" s="176"/>
      <c r="CE50" s="176"/>
      <c r="CF50" s="176"/>
      <c r="CG50" s="176"/>
      <c r="CH50" s="176"/>
      <c r="CI50" s="176"/>
      <c r="CJ50" s="176"/>
      <c r="CK50" s="176"/>
      <c r="CL50" s="176"/>
      <c r="CM50" s="176"/>
      <c r="CN50" s="176"/>
      <c r="CO50" s="176"/>
      <c r="CP50" s="176"/>
      <c r="CQ50" s="176"/>
      <c r="CR50" s="176"/>
      <c r="CS50" s="176"/>
      <c r="CT50" s="176"/>
      <c r="CU50" s="176"/>
      <c r="CV50" s="176"/>
      <c r="CW50" s="176"/>
      <c r="CX50" s="176"/>
      <c r="CY50" s="176"/>
      <c r="CZ50" s="176"/>
      <c r="DA50" s="176"/>
      <c r="DB50" s="176"/>
      <c r="DC50" s="176"/>
      <c r="DD50" s="176"/>
      <c r="DE50" s="176"/>
      <c r="DF50" s="176"/>
      <c r="DG50" s="176"/>
      <c r="DH50" s="176"/>
      <c r="DI50" s="176"/>
      <c r="DJ50" s="176"/>
      <c r="DK50" s="176"/>
      <c r="DL50" s="176"/>
      <c r="DM50" s="176"/>
      <c r="DN50" s="176"/>
      <c r="DO50" s="176"/>
      <c r="DP50" s="176"/>
      <c r="DQ50" s="176"/>
      <c r="DR50" s="176"/>
      <c r="DS50" s="176"/>
      <c r="DT50" s="176"/>
      <c r="DU50" s="176"/>
      <c r="DV50" s="176"/>
      <c r="DW50" s="176"/>
      <c r="DX50" s="24"/>
      <c r="DY50" s="24"/>
      <c r="DZ50" s="24"/>
      <c r="EA50" s="24"/>
      <c r="EB50" s="24"/>
      <c r="EC50" s="24"/>
      <c r="ED50" s="24"/>
      <c r="EE50" s="24"/>
      <c r="EF50" s="24"/>
      <c r="EG50" s="24"/>
      <c r="EH50" s="24"/>
      <c r="EI50" s="24"/>
      <c r="EJ50" s="24"/>
      <c r="EK50" s="24"/>
      <c r="EL50" s="24"/>
      <c r="EM50" s="24"/>
      <c r="EN50" s="24"/>
      <c r="EO50" s="24"/>
      <c r="EP50" s="24"/>
      <c r="EQ50" s="24"/>
      <c r="ER50" s="24"/>
      <c r="ES50" s="24"/>
      <c r="ET50" s="24"/>
      <c r="EU50" s="24"/>
      <c r="EV50" s="24"/>
      <c r="EW50" s="24"/>
      <c r="EX50" s="24"/>
      <c r="EY50" s="24"/>
      <c r="EZ50" s="24"/>
      <c r="FA50" s="24"/>
      <c r="FB50" s="24"/>
      <c r="FC50" s="24"/>
      <c r="FD50" s="24"/>
      <c r="FE50" s="24"/>
      <c r="FF50" s="24"/>
      <c r="FG50" s="24"/>
      <c r="FH50" s="24"/>
      <c r="FI50" s="24"/>
      <c r="FJ50" s="24"/>
      <c r="FK50" s="24"/>
      <c r="FL50" s="24"/>
      <c r="FM50" s="24"/>
      <c r="FN50" s="24"/>
      <c r="FO50" s="24"/>
      <c r="FP50" s="24"/>
      <c r="FQ50" s="4"/>
      <c r="FR50" s="4"/>
      <c r="FS50" s="4"/>
      <c r="FT50" s="4"/>
      <c r="FU50" s="4"/>
      <c r="FV50" s="4"/>
      <c r="FW50" s="4"/>
      <c r="FX50" s="4"/>
      <c r="FY50" s="4"/>
      <c r="FZ50" s="4"/>
      <c r="GA50" s="4"/>
      <c r="GB50" s="4"/>
      <c r="GC50" s="4"/>
      <c r="GD50" s="4"/>
      <c r="GE50" s="4"/>
      <c r="GF50" s="4"/>
      <c r="GG50" s="4"/>
      <c r="GH50" s="4"/>
      <c r="GI50" s="4"/>
      <c r="GJ50" s="4"/>
      <c r="GK50" s="4"/>
      <c r="GL50" s="4"/>
      <c r="GM50" s="4"/>
      <c r="GN50" s="4"/>
      <c r="GO50" s="4"/>
      <c r="GP50" s="4"/>
      <c r="GQ50" s="4"/>
      <c r="GR50" s="4"/>
      <c r="GS50" s="4"/>
    </row>
    <row r="51" s="3" customFormat="1" ht="12.95" customHeight="1" spans="1:173">
      <c r="A51" s="7">
        <v>47</v>
      </c>
      <c r="B51" s="7">
        <v>742</v>
      </c>
      <c r="C51" s="197" t="s">
        <v>67</v>
      </c>
      <c r="D51" s="197" t="s">
        <v>53</v>
      </c>
      <c r="E51" s="8">
        <v>2</v>
      </c>
      <c r="F51" s="9">
        <v>3</v>
      </c>
      <c r="G51" s="9">
        <v>4</v>
      </c>
      <c r="H51" s="187"/>
      <c r="I51" s="9"/>
      <c r="J51" s="208">
        <v>1086</v>
      </c>
      <c r="K51" s="209">
        <v>1194.6</v>
      </c>
      <c r="L51" s="209">
        <v>1303.2</v>
      </c>
      <c r="M51" s="209"/>
      <c r="N51" s="208"/>
      <c r="O51" s="9">
        <v>113</v>
      </c>
      <c r="P51" s="210">
        <v>124</v>
      </c>
      <c r="Q51" s="210">
        <v>136</v>
      </c>
      <c r="R51" s="186"/>
      <c r="S51" s="217"/>
      <c r="T51" s="7">
        <v>703.8</v>
      </c>
      <c r="U51" s="7">
        <v>774.18</v>
      </c>
      <c r="V51" s="7">
        <v>844.56</v>
      </c>
      <c r="W51" s="7"/>
      <c r="X51" s="7"/>
      <c r="Y51" s="218">
        <f>VLOOKUP(B:B,[1]查询时间段分门店销售明细!$B$1:$X$65536,23,0)</f>
        <v>5470.12</v>
      </c>
      <c r="Z51" s="7"/>
      <c r="AA51" s="7">
        <v>2656.8</v>
      </c>
      <c r="AB51" s="7">
        <v>2922.48</v>
      </c>
      <c r="AC51" s="7">
        <v>3188.16</v>
      </c>
      <c r="AD51" s="7"/>
      <c r="AE51" s="7"/>
      <c r="AF51" s="7">
        <v>18828</v>
      </c>
      <c r="AG51" s="7">
        <v>20710.8</v>
      </c>
      <c r="AH51" s="197">
        <v>22593.6</v>
      </c>
      <c r="AI51" s="7"/>
      <c r="AJ51" s="7"/>
      <c r="DX51" s="24"/>
      <c r="DY51" s="24"/>
      <c r="DZ51" s="24"/>
      <c r="EA51" s="24"/>
      <c r="EB51" s="24"/>
      <c r="EC51" s="24"/>
      <c r="ED51" s="24"/>
      <c r="EE51" s="24"/>
      <c r="EF51" s="24"/>
      <c r="EG51" s="24"/>
      <c r="EH51" s="24"/>
      <c r="EI51" s="24"/>
      <c r="EJ51" s="24"/>
      <c r="EK51" s="24"/>
      <c r="EL51" s="24"/>
      <c r="EM51" s="24"/>
      <c r="EN51" s="24"/>
      <c r="EO51" s="24"/>
      <c r="EP51" s="24"/>
      <c r="EQ51" s="24"/>
      <c r="ER51" s="24"/>
      <c r="ES51" s="24"/>
      <c r="ET51" s="24"/>
      <c r="EU51" s="24"/>
      <c r="EV51" s="24"/>
      <c r="EW51" s="24"/>
      <c r="EX51" s="24"/>
      <c r="EY51" s="24"/>
      <c r="EZ51" s="24"/>
      <c r="FA51" s="24"/>
      <c r="FB51" s="24"/>
      <c r="FC51" s="24"/>
      <c r="FD51" s="24"/>
      <c r="FE51" s="24"/>
      <c r="FF51" s="24"/>
      <c r="FG51" s="24"/>
      <c r="FH51" s="24"/>
      <c r="FI51" s="24"/>
      <c r="FJ51" s="24"/>
      <c r="FK51" s="24"/>
      <c r="FL51" s="24"/>
      <c r="FM51" s="24"/>
      <c r="FN51" s="24"/>
      <c r="FO51" s="24"/>
      <c r="FP51" s="24"/>
      <c r="FQ51" s="24"/>
    </row>
    <row r="52" s="3" customFormat="1" ht="12.95" customHeight="1" spans="1:201">
      <c r="A52" s="7">
        <v>48</v>
      </c>
      <c r="B52" s="7">
        <v>744</v>
      </c>
      <c r="C52" s="197" t="s">
        <v>68</v>
      </c>
      <c r="D52" s="197" t="s">
        <v>53</v>
      </c>
      <c r="E52" s="8">
        <v>3</v>
      </c>
      <c r="F52" s="9">
        <v>4</v>
      </c>
      <c r="G52" s="9">
        <v>5</v>
      </c>
      <c r="H52" s="187"/>
      <c r="I52" s="9"/>
      <c r="J52" s="208">
        <v>2505</v>
      </c>
      <c r="K52" s="209">
        <v>2755.5</v>
      </c>
      <c r="L52" s="209">
        <v>3006</v>
      </c>
      <c r="M52" s="209"/>
      <c r="N52" s="208"/>
      <c r="O52" s="9">
        <v>110</v>
      </c>
      <c r="P52" s="210">
        <v>121</v>
      </c>
      <c r="Q52" s="210">
        <v>132</v>
      </c>
      <c r="R52" s="186"/>
      <c r="S52" s="217"/>
      <c r="T52" s="197">
        <v>540.9</v>
      </c>
      <c r="U52" s="197">
        <v>594.99</v>
      </c>
      <c r="V52" s="197">
        <v>649.08</v>
      </c>
      <c r="W52" s="197"/>
      <c r="X52" s="197"/>
      <c r="Y52" s="218">
        <f>VLOOKUP(B:B,[1]查询时间段分门店销售明细!$B$1:$X$65536,23,0)</f>
        <v>21052.41</v>
      </c>
      <c r="Z52" s="197"/>
      <c r="AA52" s="197">
        <v>1992.96</v>
      </c>
      <c r="AB52" s="197">
        <v>2192.256</v>
      </c>
      <c r="AC52" s="197">
        <v>2391.552</v>
      </c>
      <c r="AD52" s="197"/>
      <c r="AE52" s="197"/>
      <c r="AF52" s="197">
        <v>11927.7</v>
      </c>
      <c r="AG52" s="197">
        <v>13120.47</v>
      </c>
      <c r="AH52" s="197">
        <v>14313.24</v>
      </c>
      <c r="AI52" s="197"/>
      <c r="AJ52" s="197"/>
      <c r="AK52" s="176"/>
      <c r="AL52" s="176"/>
      <c r="AM52" s="176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6"/>
      <c r="BQ52" s="176"/>
      <c r="BR52" s="176"/>
      <c r="BS52" s="176"/>
      <c r="BT52" s="176"/>
      <c r="BU52" s="176"/>
      <c r="BV52" s="176"/>
      <c r="BW52" s="176"/>
      <c r="BX52" s="176"/>
      <c r="BY52" s="176"/>
      <c r="BZ52" s="176"/>
      <c r="CA52" s="176"/>
      <c r="CB52" s="176"/>
      <c r="CC52" s="176"/>
      <c r="CD52" s="176"/>
      <c r="CE52" s="176"/>
      <c r="CF52" s="176"/>
      <c r="CG52" s="176"/>
      <c r="CH52" s="176"/>
      <c r="CI52" s="176"/>
      <c r="CJ52" s="176"/>
      <c r="CK52" s="176"/>
      <c r="CL52" s="176"/>
      <c r="CM52" s="176"/>
      <c r="CN52" s="176"/>
      <c r="CO52" s="176"/>
      <c r="CP52" s="176"/>
      <c r="CQ52" s="176"/>
      <c r="CR52" s="176"/>
      <c r="CS52" s="176"/>
      <c r="CT52" s="176"/>
      <c r="CU52" s="176"/>
      <c r="CV52" s="176"/>
      <c r="CW52" s="176"/>
      <c r="CX52" s="176"/>
      <c r="CY52" s="176"/>
      <c r="CZ52" s="176"/>
      <c r="DA52" s="176"/>
      <c r="DB52" s="176"/>
      <c r="DC52" s="176"/>
      <c r="DD52" s="176"/>
      <c r="DE52" s="176"/>
      <c r="DF52" s="176"/>
      <c r="DG52" s="176"/>
      <c r="DH52" s="176"/>
      <c r="DI52" s="176"/>
      <c r="DJ52" s="176"/>
      <c r="DK52" s="176"/>
      <c r="DL52" s="176"/>
      <c r="DM52" s="176"/>
      <c r="DN52" s="176"/>
      <c r="DO52" s="176"/>
      <c r="DP52" s="176"/>
      <c r="DQ52" s="176"/>
      <c r="DR52" s="176"/>
      <c r="DS52" s="176"/>
      <c r="DT52" s="176"/>
      <c r="DU52" s="176"/>
      <c r="DV52" s="176"/>
      <c r="DW52" s="176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</row>
    <row r="53" s="3" customFormat="1" ht="12.95" customHeight="1" spans="1:201">
      <c r="A53" s="7">
        <v>49</v>
      </c>
      <c r="B53" s="7">
        <v>102479</v>
      </c>
      <c r="C53" s="197" t="s">
        <v>69</v>
      </c>
      <c r="D53" s="197" t="s">
        <v>53</v>
      </c>
      <c r="E53" s="198">
        <v>0</v>
      </c>
      <c r="F53" s="186">
        <v>0</v>
      </c>
      <c r="G53" s="186">
        <v>0</v>
      </c>
      <c r="H53" s="187"/>
      <c r="I53" s="9"/>
      <c r="J53" s="208">
        <v>0</v>
      </c>
      <c r="K53" s="209">
        <v>0</v>
      </c>
      <c r="L53" s="209">
        <v>0</v>
      </c>
      <c r="M53" s="209"/>
      <c r="N53" s="208"/>
      <c r="O53" s="9">
        <v>0</v>
      </c>
      <c r="P53" s="210">
        <v>0</v>
      </c>
      <c r="Q53" s="210">
        <v>0</v>
      </c>
      <c r="R53" s="186"/>
      <c r="S53" s="217"/>
      <c r="T53" s="197">
        <v>0</v>
      </c>
      <c r="U53" s="197">
        <v>0</v>
      </c>
      <c r="V53" s="197">
        <v>0</v>
      </c>
      <c r="W53" s="197"/>
      <c r="X53" s="197"/>
      <c r="Y53" s="218"/>
      <c r="Z53" s="197"/>
      <c r="AA53" s="197">
        <v>0</v>
      </c>
      <c r="AB53" s="197">
        <v>0</v>
      </c>
      <c r="AC53" s="197">
        <v>0</v>
      </c>
      <c r="AD53" s="197"/>
      <c r="AE53" s="197"/>
      <c r="AF53" s="197">
        <v>0</v>
      </c>
      <c r="AG53" s="197">
        <v>0</v>
      </c>
      <c r="AH53" s="197">
        <v>0</v>
      </c>
      <c r="AI53" s="197"/>
      <c r="AJ53" s="197"/>
      <c r="AK53" s="176"/>
      <c r="AL53" s="176"/>
      <c r="AM53" s="176"/>
      <c r="AN53" s="176"/>
      <c r="AO53" s="176"/>
      <c r="AP53" s="176"/>
      <c r="AQ53" s="176"/>
      <c r="AR53" s="176"/>
      <c r="AS53" s="176"/>
      <c r="AT53" s="176"/>
      <c r="AU53" s="176"/>
      <c r="AV53" s="176"/>
      <c r="AW53" s="176"/>
      <c r="AX53" s="176"/>
      <c r="AY53" s="176"/>
      <c r="AZ53" s="176"/>
      <c r="BA53" s="176"/>
      <c r="BB53" s="176"/>
      <c r="BC53" s="176"/>
      <c r="BD53" s="176"/>
      <c r="BE53" s="176"/>
      <c r="BF53" s="176"/>
      <c r="BG53" s="176"/>
      <c r="BH53" s="176"/>
      <c r="BI53" s="176"/>
      <c r="BJ53" s="176"/>
      <c r="BK53" s="176"/>
      <c r="BL53" s="176"/>
      <c r="BM53" s="176"/>
      <c r="BN53" s="176"/>
      <c r="BO53" s="176"/>
      <c r="BP53" s="176"/>
      <c r="BQ53" s="176"/>
      <c r="BR53" s="176"/>
      <c r="BS53" s="176"/>
      <c r="BT53" s="176"/>
      <c r="BU53" s="176"/>
      <c r="BV53" s="176"/>
      <c r="BW53" s="176"/>
      <c r="BX53" s="176"/>
      <c r="BY53" s="176"/>
      <c r="BZ53" s="176"/>
      <c r="CA53" s="176"/>
      <c r="CB53" s="176"/>
      <c r="CC53" s="176"/>
      <c r="CD53" s="176"/>
      <c r="CE53" s="176"/>
      <c r="CF53" s="176"/>
      <c r="CG53" s="176"/>
      <c r="CH53" s="176"/>
      <c r="CI53" s="176"/>
      <c r="CJ53" s="176"/>
      <c r="CK53" s="176"/>
      <c r="CL53" s="176"/>
      <c r="CM53" s="176"/>
      <c r="CN53" s="176"/>
      <c r="CO53" s="176"/>
      <c r="CP53" s="176"/>
      <c r="CQ53" s="176"/>
      <c r="CR53" s="176"/>
      <c r="CS53" s="176"/>
      <c r="CT53" s="176"/>
      <c r="CU53" s="176"/>
      <c r="CV53" s="176"/>
      <c r="CW53" s="176"/>
      <c r="CX53" s="176"/>
      <c r="CY53" s="176"/>
      <c r="CZ53" s="176"/>
      <c r="DA53" s="176"/>
      <c r="DB53" s="176"/>
      <c r="DC53" s="176"/>
      <c r="DD53" s="176"/>
      <c r="DE53" s="176"/>
      <c r="DF53" s="176"/>
      <c r="DG53" s="176"/>
      <c r="DH53" s="176"/>
      <c r="DI53" s="176"/>
      <c r="DJ53" s="176"/>
      <c r="DK53" s="176"/>
      <c r="DL53" s="176"/>
      <c r="DM53" s="176"/>
      <c r="DN53" s="176"/>
      <c r="DO53" s="176"/>
      <c r="DP53" s="176"/>
      <c r="DQ53" s="176"/>
      <c r="DR53" s="176"/>
      <c r="DS53" s="176"/>
      <c r="DT53" s="176"/>
      <c r="DU53" s="176"/>
      <c r="DV53" s="176"/>
      <c r="DW53" s="176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</row>
    <row r="54" s="3" customFormat="1" ht="12.95" customHeight="1" spans="1:201">
      <c r="A54" s="7">
        <v>50</v>
      </c>
      <c r="B54" s="7">
        <v>102478</v>
      </c>
      <c r="C54" s="197" t="s">
        <v>70</v>
      </c>
      <c r="D54" s="197" t="s">
        <v>53</v>
      </c>
      <c r="E54" s="198">
        <v>0</v>
      </c>
      <c r="F54" s="186">
        <v>0</v>
      </c>
      <c r="G54" s="186">
        <v>0</v>
      </c>
      <c r="H54" s="187"/>
      <c r="I54" s="9"/>
      <c r="J54" s="208">
        <v>0</v>
      </c>
      <c r="K54" s="209">
        <v>0</v>
      </c>
      <c r="L54" s="209">
        <v>0</v>
      </c>
      <c r="M54" s="209"/>
      <c r="N54" s="208"/>
      <c r="O54" s="9">
        <v>0</v>
      </c>
      <c r="P54" s="210">
        <v>0</v>
      </c>
      <c r="Q54" s="210">
        <v>0</v>
      </c>
      <c r="R54" s="186"/>
      <c r="S54" s="217"/>
      <c r="T54" s="197">
        <v>0</v>
      </c>
      <c r="U54" s="197">
        <v>0</v>
      </c>
      <c r="V54" s="197">
        <v>0</v>
      </c>
      <c r="W54" s="197"/>
      <c r="X54" s="197"/>
      <c r="Y54" s="218"/>
      <c r="Z54" s="197"/>
      <c r="AA54" s="197">
        <v>0</v>
      </c>
      <c r="AB54" s="197">
        <v>0</v>
      </c>
      <c r="AC54" s="197">
        <v>0</v>
      </c>
      <c r="AD54" s="197"/>
      <c r="AE54" s="197"/>
      <c r="AF54" s="197">
        <v>0</v>
      </c>
      <c r="AG54" s="197">
        <v>0</v>
      </c>
      <c r="AH54" s="197">
        <v>0</v>
      </c>
      <c r="AI54" s="197"/>
      <c r="AJ54" s="197"/>
      <c r="AK54" s="176"/>
      <c r="AL54" s="176"/>
      <c r="AM54" s="176"/>
      <c r="AN54" s="176"/>
      <c r="AO54" s="176"/>
      <c r="AP54" s="176"/>
      <c r="AQ54" s="176"/>
      <c r="AR54" s="176"/>
      <c r="AS54" s="176"/>
      <c r="AT54" s="176"/>
      <c r="AU54" s="176"/>
      <c r="AV54" s="176"/>
      <c r="AW54" s="176"/>
      <c r="AX54" s="176"/>
      <c r="AY54" s="176"/>
      <c r="AZ54" s="176"/>
      <c r="BA54" s="176"/>
      <c r="BB54" s="176"/>
      <c r="BC54" s="176"/>
      <c r="BD54" s="176"/>
      <c r="BE54" s="176"/>
      <c r="BF54" s="176"/>
      <c r="BG54" s="176"/>
      <c r="BH54" s="176"/>
      <c r="BI54" s="176"/>
      <c r="BJ54" s="176"/>
      <c r="BK54" s="176"/>
      <c r="BL54" s="176"/>
      <c r="BM54" s="176"/>
      <c r="BN54" s="176"/>
      <c r="BO54" s="176"/>
      <c r="BP54" s="176"/>
      <c r="BQ54" s="176"/>
      <c r="BR54" s="176"/>
      <c r="BS54" s="176"/>
      <c r="BT54" s="176"/>
      <c r="BU54" s="176"/>
      <c r="BV54" s="176"/>
      <c r="BW54" s="176"/>
      <c r="BX54" s="176"/>
      <c r="BY54" s="176"/>
      <c r="BZ54" s="176"/>
      <c r="CA54" s="176"/>
      <c r="CB54" s="176"/>
      <c r="CC54" s="176"/>
      <c r="CD54" s="176"/>
      <c r="CE54" s="176"/>
      <c r="CF54" s="176"/>
      <c r="CG54" s="176"/>
      <c r="CH54" s="176"/>
      <c r="CI54" s="176"/>
      <c r="CJ54" s="176"/>
      <c r="CK54" s="176"/>
      <c r="CL54" s="176"/>
      <c r="CM54" s="176"/>
      <c r="CN54" s="176"/>
      <c r="CO54" s="176"/>
      <c r="CP54" s="176"/>
      <c r="CQ54" s="176"/>
      <c r="CR54" s="176"/>
      <c r="CS54" s="176"/>
      <c r="CT54" s="176"/>
      <c r="CU54" s="176"/>
      <c r="CV54" s="176"/>
      <c r="CW54" s="176"/>
      <c r="CX54" s="176"/>
      <c r="CY54" s="176"/>
      <c r="CZ54" s="176"/>
      <c r="DA54" s="176"/>
      <c r="DB54" s="176"/>
      <c r="DC54" s="176"/>
      <c r="DD54" s="176"/>
      <c r="DE54" s="176"/>
      <c r="DF54" s="176"/>
      <c r="DG54" s="176"/>
      <c r="DH54" s="176"/>
      <c r="DI54" s="176"/>
      <c r="DJ54" s="176"/>
      <c r="DK54" s="176"/>
      <c r="DL54" s="176"/>
      <c r="DM54" s="176"/>
      <c r="DN54" s="176"/>
      <c r="DO54" s="176"/>
      <c r="DP54" s="176"/>
      <c r="DQ54" s="176"/>
      <c r="DR54" s="176"/>
      <c r="DS54" s="176"/>
      <c r="DT54" s="176"/>
      <c r="DU54" s="176"/>
      <c r="DV54" s="176"/>
      <c r="DW54" s="176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</row>
    <row r="55" s="176" customFormat="1" customHeight="1" spans="1:142">
      <c r="A55" s="197">
        <v>51</v>
      </c>
      <c r="B55" s="7">
        <v>102935</v>
      </c>
      <c r="C55" s="197" t="s">
        <v>71</v>
      </c>
      <c r="D55" s="197" t="s">
        <v>53</v>
      </c>
      <c r="E55" s="199"/>
      <c r="F55" s="199"/>
      <c r="G55" s="199"/>
      <c r="H55" s="199"/>
      <c r="I55" s="199"/>
      <c r="J55" s="199"/>
      <c r="K55" s="199"/>
      <c r="L55" s="199"/>
      <c r="M55" s="199"/>
      <c r="N55" s="199"/>
      <c r="O55" s="199"/>
      <c r="P55" s="199"/>
      <c r="Q55" s="199"/>
      <c r="R55" s="199"/>
      <c r="S55" s="199"/>
      <c r="T55" s="197"/>
      <c r="U55" s="197"/>
      <c r="V55" s="197"/>
      <c r="W55" s="197"/>
      <c r="X55" s="197"/>
      <c r="Y55" s="218"/>
      <c r="Z55" s="197"/>
      <c r="AA55" s="197"/>
      <c r="AB55" s="197"/>
      <c r="AC55" s="197"/>
      <c r="AD55" s="197"/>
      <c r="AE55" s="197"/>
      <c r="AF55" s="197"/>
      <c r="AG55" s="197"/>
      <c r="AH55" s="197"/>
      <c r="AI55" s="197"/>
      <c r="AJ55" s="197"/>
      <c r="EH55" s="4"/>
      <c r="EI55" s="4"/>
      <c r="EJ55" s="4"/>
      <c r="EK55" s="4"/>
      <c r="EL55" s="4"/>
    </row>
    <row r="56" s="172" customFormat="1" ht="13.05" customHeight="1" spans="1:36">
      <c r="A56" s="181"/>
      <c r="B56" s="25"/>
      <c r="C56" s="181"/>
      <c r="D56" s="181" t="s">
        <v>53</v>
      </c>
      <c r="E56" s="200">
        <f>SUM(E37:E55)</f>
        <v>41</v>
      </c>
      <c r="F56" s="200">
        <f t="shared" ref="F56:AJ56" si="2">SUM(F37:F55)</f>
        <v>57</v>
      </c>
      <c r="G56" s="200">
        <f t="shared" si="2"/>
        <v>73</v>
      </c>
      <c r="H56" s="200">
        <f t="shared" si="2"/>
        <v>0</v>
      </c>
      <c r="I56" s="200">
        <f t="shared" si="2"/>
        <v>0</v>
      </c>
      <c r="J56" s="200">
        <f t="shared" si="2"/>
        <v>41074</v>
      </c>
      <c r="K56" s="200">
        <f t="shared" si="2"/>
        <v>45181.4</v>
      </c>
      <c r="L56" s="200">
        <f t="shared" si="2"/>
        <v>49288.8</v>
      </c>
      <c r="M56" s="200">
        <f t="shared" si="2"/>
        <v>0</v>
      </c>
      <c r="N56" s="200">
        <f t="shared" si="2"/>
        <v>0</v>
      </c>
      <c r="O56" s="200">
        <f t="shared" si="2"/>
        <v>1966</v>
      </c>
      <c r="P56" s="200">
        <f t="shared" si="2"/>
        <v>2164</v>
      </c>
      <c r="Q56" s="200">
        <f t="shared" si="2"/>
        <v>2360</v>
      </c>
      <c r="R56" s="200">
        <f t="shared" si="2"/>
        <v>0</v>
      </c>
      <c r="S56" s="200">
        <f t="shared" si="2"/>
        <v>0</v>
      </c>
      <c r="T56" s="200">
        <f t="shared" si="2"/>
        <v>10165.5</v>
      </c>
      <c r="U56" s="200">
        <f t="shared" si="2"/>
        <v>11182.05</v>
      </c>
      <c r="V56" s="200">
        <f t="shared" si="2"/>
        <v>12198.6</v>
      </c>
      <c r="W56" s="200">
        <f t="shared" si="2"/>
        <v>0</v>
      </c>
      <c r="X56" s="200">
        <f t="shared" si="2"/>
        <v>0</v>
      </c>
      <c r="Y56" s="200">
        <f t="shared" si="2"/>
        <v>129472.52</v>
      </c>
      <c r="Z56" s="200">
        <f t="shared" si="2"/>
        <v>0</v>
      </c>
      <c r="AA56" s="200">
        <f t="shared" si="2"/>
        <v>32616</v>
      </c>
      <c r="AB56" s="200">
        <f t="shared" si="2"/>
        <v>35877.6</v>
      </c>
      <c r="AC56" s="200">
        <f t="shared" si="2"/>
        <v>39139.2</v>
      </c>
      <c r="AD56" s="200">
        <f t="shared" si="2"/>
        <v>0</v>
      </c>
      <c r="AE56" s="200">
        <f t="shared" si="2"/>
        <v>0</v>
      </c>
      <c r="AF56" s="200">
        <f t="shared" si="2"/>
        <v>266099.4</v>
      </c>
      <c r="AG56" s="200">
        <f t="shared" si="2"/>
        <v>292709.34</v>
      </c>
      <c r="AH56" s="229">
        <f t="shared" si="2"/>
        <v>319319.28</v>
      </c>
      <c r="AI56" s="200">
        <f t="shared" si="2"/>
        <v>0</v>
      </c>
      <c r="AJ56" s="200">
        <f t="shared" si="2"/>
        <v>0</v>
      </c>
    </row>
    <row r="57" s="176" customFormat="1" ht="12.95" customHeight="1" spans="1:36">
      <c r="A57" s="197">
        <v>52</v>
      </c>
      <c r="B57" s="7">
        <v>545</v>
      </c>
      <c r="C57" s="197" t="s">
        <v>72</v>
      </c>
      <c r="D57" s="197" t="s">
        <v>73</v>
      </c>
      <c r="E57" s="8">
        <v>1</v>
      </c>
      <c r="F57" s="9">
        <v>2</v>
      </c>
      <c r="G57" s="9">
        <v>3</v>
      </c>
      <c r="H57" s="187"/>
      <c r="I57" s="9"/>
      <c r="J57" s="208">
        <v>1925</v>
      </c>
      <c r="K57" s="209">
        <v>2117.5</v>
      </c>
      <c r="L57" s="209">
        <v>2310</v>
      </c>
      <c r="M57" s="209"/>
      <c r="N57" s="208"/>
      <c r="O57" s="9">
        <v>49</v>
      </c>
      <c r="P57" s="210">
        <v>54</v>
      </c>
      <c r="Q57" s="210">
        <v>59</v>
      </c>
      <c r="R57" s="186"/>
      <c r="S57" s="217"/>
      <c r="T57" s="197">
        <v>284.4</v>
      </c>
      <c r="U57" s="197">
        <v>312.84</v>
      </c>
      <c r="V57" s="197">
        <v>341.28</v>
      </c>
      <c r="W57" s="197"/>
      <c r="X57" s="197"/>
      <c r="Y57" s="218">
        <f>VLOOKUP(B:B,[1]查询时间段分门店销售明细!$B$1:$X$65536,23,0)</f>
        <v>3996.16</v>
      </c>
      <c r="Z57" s="197"/>
      <c r="AA57" s="197">
        <v>770.4</v>
      </c>
      <c r="AB57" s="197">
        <v>847.44</v>
      </c>
      <c r="AC57" s="197">
        <v>924.48</v>
      </c>
      <c r="AD57" s="197"/>
      <c r="AE57" s="197"/>
      <c r="AF57" s="197">
        <v>5892.3</v>
      </c>
      <c r="AG57" s="197">
        <v>6481.53</v>
      </c>
      <c r="AH57" s="197">
        <v>7070.76</v>
      </c>
      <c r="AI57" s="197"/>
      <c r="AJ57" s="197"/>
    </row>
    <row r="58" s="176" customFormat="1" ht="13.05" customHeight="1" spans="1:201">
      <c r="A58" s="197">
        <v>53</v>
      </c>
      <c r="B58" s="7">
        <v>598</v>
      </c>
      <c r="C58" s="197" t="s">
        <v>74</v>
      </c>
      <c r="D58" s="197" t="s">
        <v>73</v>
      </c>
      <c r="E58" s="8">
        <v>2</v>
      </c>
      <c r="F58" s="9">
        <v>3</v>
      </c>
      <c r="G58" s="9">
        <v>4</v>
      </c>
      <c r="H58" s="187"/>
      <c r="I58" s="9"/>
      <c r="J58" s="208">
        <v>1373</v>
      </c>
      <c r="K58" s="209">
        <v>1510.3</v>
      </c>
      <c r="L58" s="209">
        <v>1647.6</v>
      </c>
      <c r="M58" s="209"/>
      <c r="N58" s="208"/>
      <c r="O58" s="9">
        <v>94</v>
      </c>
      <c r="P58" s="210">
        <v>103</v>
      </c>
      <c r="Q58" s="210">
        <v>113</v>
      </c>
      <c r="R58" s="186"/>
      <c r="S58" s="217"/>
      <c r="T58" s="197">
        <v>590.4</v>
      </c>
      <c r="U58" s="197">
        <v>649.44</v>
      </c>
      <c r="V58" s="197">
        <v>708.48</v>
      </c>
      <c r="W58" s="197"/>
      <c r="X58" s="197"/>
      <c r="Y58" s="218">
        <f>VLOOKUP(B:B,[1]查询时间段分门店销售明细!$B$1:$X$65536,23,0)</f>
        <v>7058.94</v>
      </c>
      <c r="Z58" s="197"/>
      <c r="AA58" s="197">
        <v>1491.84</v>
      </c>
      <c r="AB58" s="197">
        <v>1641.024</v>
      </c>
      <c r="AC58" s="197">
        <v>1790.208</v>
      </c>
      <c r="AD58" s="197"/>
      <c r="AE58" s="197"/>
      <c r="AF58" s="197">
        <v>17755.2</v>
      </c>
      <c r="AG58" s="197">
        <v>19530.72</v>
      </c>
      <c r="AH58" s="197">
        <v>21306.24</v>
      </c>
      <c r="AI58" s="197"/>
      <c r="AJ58" s="197"/>
      <c r="DX58" s="4"/>
      <c r="DY58" s="4"/>
      <c r="DZ58" s="4"/>
      <c r="EA58" s="4"/>
      <c r="EB58" s="4"/>
      <c r="EC58" s="4"/>
      <c r="ED58" s="4"/>
      <c r="EE58" s="4"/>
      <c r="EF58" s="4"/>
      <c r="EG58" s="4"/>
      <c r="EH58" s="4"/>
      <c r="EI58" s="4"/>
      <c r="EJ58" s="4"/>
      <c r="EK58" s="4"/>
      <c r="EL58" s="4"/>
      <c r="EM58" s="4"/>
      <c r="EN58" s="4"/>
      <c r="EO58" s="4"/>
      <c r="EP58" s="4"/>
      <c r="EQ58" s="4"/>
      <c r="ER58" s="4"/>
      <c r="ES58" s="4"/>
      <c r="ET58" s="4"/>
      <c r="EU58" s="4"/>
      <c r="EV58" s="4"/>
      <c r="EW58" s="4"/>
      <c r="EX58" s="4"/>
      <c r="EY58" s="4"/>
      <c r="EZ58" s="4"/>
      <c r="FA58" s="4"/>
      <c r="FB58" s="4"/>
      <c r="FC58" s="4"/>
      <c r="FD58" s="4"/>
      <c r="FE58" s="4"/>
      <c r="FF58" s="4"/>
      <c r="FG58" s="4"/>
      <c r="FH58" s="4"/>
      <c r="FI58" s="4"/>
      <c r="FJ58" s="4"/>
      <c r="FK58" s="4"/>
      <c r="FL58" s="4"/>
      <c r="FM58" s="4"/>
      <c r="FN58" s="4"/>
      <c r="FO58" s="4"/>
      <c r="FP58" s="4"/>
      <c r="FQ58" s="4"/>
      <c r="FR58" s="4"/>
      <c r="FS58" s="4"/>
      <c r="FT58" s="4"/>
      <c r="FU58" s="4"/>
      <c r="FV58" s="4"/>
      <c r="FW58" s="4"/>
      <c r="FX58" s="4"/>
      <c r="FY58" s="4"/>
      <c r="FZ58" s="4"/>
      <c r="GA58" s="4"/>
      <c r="GB58" s="4"/>
      <c r="GC58" s="4"/>
      <c r="GD58" s="4"/>
      <c r="GE58" s="4"/>
      <c r="GF58" s="4"/>
      <c r="GG58" s="4"/>
      <c r="GH58" s="4"/>
      <c r="GI58" s="4"/>
      <c r="GJ58" s="4"/>
      <c r="GK58" s="4"/>
      <c r="GL58" s="4"/>
      <c r="GM58" s="4"/>
      <c r="GN58" s="4"/>
      <c r="GO58" s="4"/>
      <c r="GP58" s="4"/>
      <c r="GQ58" s="4"/>
      <c r="GR58" s="4"/>
      <c r="GS58" s="4"/>
    </row>
    <row r="59" s="176" customFormat="1" ht="13.05" customHeight="1" spans="1:201">
      <c r="A59" s="197">
        <v>54</v>
      </c>
      <c r="B59" s="7">
        <v>707</v>
      </c>
      <c r="C59" s="197" t="s">
        <v>75</v>
      </c>
      <c r="D59" s="197" t="s">
        <v>73</v>
      </c>
      <c r="E59" s="9">
        <v>4</v>
      </c>
      <c r="F59" s="9">
        <v>5</v>
      </c>
      <c r="G59" s="9">
        <v>6</v>
      </c>
      <c r="H59" s="187"/>
      <c r="I59" s="9"/>
      <c r="J59" s="208">
        <v>2613</v>
      </c>
      <c r="K59" s="209">
        <v>2874.3</v>
      </c>
      <c r="L59" s="209">
        <v>3135.6</v>
      </c>
      <c r="M59" s="209"/>
      <c r="N59" s="208"/>
      <c r="O59" s="9">
        <v>140</v>
      </c>
      <c r="P59" s="210">
        <v>154</v>
      </c>
      <c r="Q59" s="210">
        <v>168</v>
      </c>
      <c r="R59" s="186"/>
      <c r="S59" s="217"/>
      <c r="T59" s="197">
        <v>890.1</v>
      </c>
      <c r="U59" s="197">
        <v>979.11</v>
      </c>
      <c r="V59" s="197">
        <v>1068.12</v>
      </c>
      <c r="W59" s="197"/>
      <c r="X59" s="197"/>
      <c r="Y59" s="218">
        <f>VLOOKUP(B:B,[1]查询时间段分门店销售明细!$B$1:$X$65536,23,0)</f>
        <v>8663.43</v>
      </c>
      <c r="Z59" s="197"/>
      <c r="AA59" s="197">
        <v>2566.08</v>
      </c>
      <c r="AB59" s="197">
        <v>2822.688</v>
      </c>
      <c r="AC59" s="197">
        <v>3079.296</v>
      </c>
      <c r="AD59" s="197"/>
      <c r="AE59" s="197"/>
      <c r="AF59" s="197">
        <v>21058.2</v>
      </c>
      <c r="AG59" s="197">
        <v>23164.02</v>
      </c>
      <c r="AH59" s="197">
        <v>25269.84</v>
      </c>
      <c r="AI59" s="197"/>
      <c r="AJ59" s="197"/>
      <c r="DX59" s="4"/>
      <c r="DY59" s="4"/>
      <c r="DZ59" s="4"/>
      <c r="EA59" s="4"/>
      <c r="EB59" s="4"/>
      <c r="EC59" s="4"/>
      <c r="ED59" s="4"/>
      <c r="EE59" s="4"/>
      <c r="EF59" s="4"/>
      <c r="EG59" s="4"/>
      <c r="EH59" s="4"/>
      <c r="EI59" s="4"/>
      <c r="EJ59" s="4"/>
      <c r="EK59" s="4"/>
      <c r="EL59" s="4"/>
      <c r="EM59" s="4"/>
      <c r="EN59" s="4"/>
      <c r="EO59" s="4"/>
      <c r="EP59" s="4"/>
      <c r="EQ59" s="4"/>
      <c r="ER59" s="4"/>
      <c r="ES59" s="4"/>
      <c r="ET59" s="4"/>
      <c r="EU59" s="4"/>
      <c r="EV59" s="4"/>
      <c r="EW59" s="4"/>
      <c r="EX59" s="4"/>
      <c r="EY59" s="4"/>
      <c r="EZ59" s="4"/>
      <c r="FA59" s="4"/>
      <c r="FB59" s="4"/>
      <c r="FC59" s="4"/>
      <c r="FD59" s="4"/>
      <c r="FE59" s="4"/>
      <c r="FF59" s="4"/>
      <c r="FG59" s="4"/>
      <c r="FH59" s="4"/>
      <c r="FI59" s="4"/>
      <c r="FJ59" s="4"/>
      <c r="FK59" s="4"/>
      <c r="FL59" s="4"/>
      <c r="FM59" s="4"/>
      <c r="FN59" s="4"/>
      <c r="FO59" s="4"/>
      <c r="FP59" s="4"/>
      <c r="FQ59" s="4"/>
      <c r="FR59" s="4"/>
      <c r="FS59" s="4"/>
      <c r="FT59" s="4"/>
      <c r="FU59" s="4"/>
      <c r="FV59" s="4"/>
      <c r="FW59" s="4"/>
      <c r="FX59" s="4"/>
      <c r="FY59" s="4"/>
      <c r="FZ59" s="4"/>
      <c r="GA59" s="4"/>
      <c r="GB59" s="4"/>
      <c r="GC59" s="4"/>
      <c r="GD59" s="4"/>
      <c r="GE59" s="4"/>
      <c r="GF59" s="4"/>
      <c r="GG59" s="4"/>
      <c r="GH59" s="4"/>
      <c r="GI59" s="4"/>
      <c r="GJ59" s="4"/>
      <c r="GK59" s="4"/>
      <c r="GL59" s="4"/>
      <c r="GM59" s="4"/>
      <c r="GN59" s="4"/>
      <c r="GO59" s="4"/>
      <c r="GP59" s="4"/>
      <c r="GQ59" s="4"/>
      <c r="GR59" s="4"/>
      <c r="GS59" s="4"/>
    </row>
    <row r="60" s="177" customFormat="1" ht="13.05" customHeight="1" spans="1:201">
      <c r="A60" s="201">
        <v>55</v>
      </c>
      <c r="B60" s="202">
        <v>712</v>
      </c>
      <c r="C60" s="201" t="s">
        <v>76</v>
      </c>
      <c r="D60" s="201" t="s">
        <v>73</v>
      </c>
      <c r="E60" s="203">
        <v>4</v>
      </c>
      <c r="F60" s="204">
        <v>5</v>
      </c>
      <c r="G60" s="204">
        <v>6</v>
      </c>
      <c r="H60" s="205">
        <v>2</v>
      </c>
      <c r="I60" s="204">
        <v>5</v>
      </c>
      <c r="J60" s="211">
        <v>6467</v>
      </c>
      <c r="K60" s="212">
        <v>7113.7</v>
      </c>
      <c r="L60" s="212">
        <v>7760.4</v>
      </c>
      <c r="M60" s="212">
        <v>1</v>
      </c>
      <c r="N60" s="211">
        <v>6467</v>
      </c>
      <c r="O60" s="204">
        <v>243</v>
      </c>
      <c r="P60" s="213">
        <v>267</v>
      </c>
      <c r="Q60" s="213">
        <v>292</v>
      </c>
      <c r="R60" s="220">
        <v>3</v>
      </c>
      <c r="S60" s="221">
        <v>292</v>
      </c>
      <c r="T60" s="201">
        <v>981.9</v>
      </c>
      <c r="U60" s="201">
        <v>1080.09</v>
      </c>
      <c r="V60" s="201">
        <v>1178.28</v>
      </c>
      <c r="W60" s="201">
        <v>3</v>
      </c>
      <c r="X60" s="201">
        <v>1178.28</v>
      </c>
      <c r="Y60" s="222">
        <f>VLOOKUP(B:B,[1]查询时间段分门店销售明细!$B$1:$X$65536,23,0)</f>
        <v>16619.1</v>
      </c>
      <c r="Z60" s="201">
        <v>16619.1</v>
      </c>
      <c r="AA60" s="201">
        <v>3008.16</v>
      </c>
      <c r="AB60" s="201">
        <v>3308.976</v>
      </c>
      <c r="AC60" s="201">
        <v>3609.792</v>
      </c>
      <c r="AD60" s="201">
        <v>3</v>
      </c>
      <c r="AE60" s="201">
        <v>3609.79</v>
      </c>
      <c r="AF60" s="201">
        <v>30089.7</v>
      </c>
      <c r="AG60" s="201">
        <v>33098.67</v>
      </c>
      <c r="AH60" s="201">
        <v>36107.64</v>
      </c>
      <c r="AI60" s="201">
        <v>2</v>
      </c>
      <c r="AJ60" s="201">
        <v>33098.67</v>
      </c>
      <c r="DX60" s="233"/>
      <c r="DY60" s="233"/>
      <c r="DZ60" s="233"/>
      <c r="EA60" s="233"/>
      <c r="EB60" s="233"/>
      <c r="EC60" s="233"/>
      <c r="ED60" s="233"/>
      <c r="EE60" s="233"/>
      <c r="EF60" s="233"/>
      <c r="EG60" s="233"/>
      <c r="EH60" s="233"/>
      <c r="EI60" s="233"/>
      <c r="EJ60" s="233"/>
      <c r="EK60" s="233"/>
      <c r="EL60" s="233"/>
      <c r="EM60" s="233"/>
      <c r="EN60" s="233"/>
      <c r="EO60" s="233"/>
      <c r="EP60" s="233"/>
      <c r="EQ60" s="233"/>
      <c r="ER60" s="233"/>
      <c r="ES60" s="233"/>
      <c r="ET60" s="233"/>
      <c r="EU60" s="233"/>
      <c r="EV60" s="233"/>
      <c r="EW60" s="233"/>
      <c r="EX60" s="233"/>
      <c r="EY60" s="233"/>
      <c r="EZ60" s="233"/>
      <c r="FA60" s="233"/>
      <c r="FB60" s="233"/>
      <c r="FC60" s="233"/>
      <c r="FD60" s="233"/>
      <c r="FE60" s="233"/>
      <c r="FF60" s="233"/>
      <c r="FG60" s="233"/>
      <c r="FH60" s="233"/>
      <c r="FI60" s="233"/>
      <c r="FJ60" s="233"/>
      <c r="FK60" s="233"/>
      <c r="FL60" s="233"/>
      <c r="FM60" s="233"/>
      <c r="FN60" s="233"/>
      <c r="FO60" s="233"/>
      <c r="FP60" s="233"/>
      <c r="FQ60" s="233"/>
      <c r="FR60" s="233"/>
      <c r="FS60" s="233"/>
      <c r="FT60" s="233"/>
      <c r="FU60" s="233"/>
      <c r="FV60" s="233"/>
      <c r="FW60" s="233"/>
      <c r="FX60" s="233"/>
      <c r="FY60" s="233"/>
      <c r="FZ60" s="233"/>
      <c r="GA60" s="233"/>
      <c r="GB60" s="233"/>
      <c r="GC60" s="233"/>
      <c r="GD60" s="233"/>
      <c r="GE60" s="233"/>
      <c r="GF60" s="233"/>
      <c r="GG60" s="233"/>
      <c r="GH60" s="233"/>
      <c r="GI60" s="233"/>
      <c r="GJ60" s="233"/>
      <c r="GK60" s="233"/>
      <c r="GL60" s="233"/>
      <c r="GM60" s="233"/>
      <c r="GN60" s="233"/>
      <c r="GO60" s="233"/>
      <c r="GP60" s="233"/>
      <c r="GQ60" s="233"/>
      <c r="GR60" s="233"/>
      <c r="GS60" s="233"/>
    </row>
    <row r="61" s="176" customFormat="1" ht="13.05" customHeight="1" spans="1:173">
      <c r="A61" s="197">
        <v>56</v>
      </c>
      <c r="B61" s="7">
        <v>724</v>
      </c>
      <c r="C61" s="197" t="s">
        <v>77</v>
      </c>
      <c r="D61" s="197" t="s">
        <v>73</v>
      </c>
      <c r="E61" s="9">
        <v>3</v>
      </c>
      <c r="F61" s="9">
        <v>4</v>
      </c>
      <c r="G61" s="9">
        <v>5</v>
      </c>
      <c r="H61" s="187"/>
      <c r="I61" s="9"/>
      <c r="J61" s="208">
        <v>2571</v>
      </c>
      <c r="K61" s="209">
        <v>2828.1</v>
      </c>
      <c r="L61" s="209">
        <v>3085.2</v>
      </c>
      <c r="M61" s="209"/>
      <c r="N61" s="208"/>
      <c r="O61" s="9">
        <v>141</v>
      </c>
      <c r="P61" s="210">
        <v>155</v>
      </c>
      <c r="Q61" s="210">
        <v>169</v>
      </c>
      <c r="R61" s="186"/>
      <c r="S61" s="217"/>
      <c r="T61" s="197">
        <v>828</v>
      </c>
      <c r="U61" s="197">
        <v>910.8</v>
      </c>
      <c r="V61" s="197">
        <v>993.6</v>
      </c>
      <c r="W61" s="197"/>
      <c r="X61" s="197"/>
      <c r="Y61" s="218">
        <f>VLOOKUP(B:B,[1]查询时间段分门店销售明细!$B$1:$X$65536,23,0)</f>
        <v>6023.44</v>
      </c>
      <c r="Z61" s="197"/>
      <c r="AA61" s="197">
        <v>2306.16</v>
      </c>
      <c r="AB61" s="197">
        <v>2536.776</v>
      </c>
      <c r="AC61" s="197">
        <v>2767.392</v>
      </c>
      <c r="AD61" s="197"/>
      <c r="AE61" s="197"/>
      <c r="AF61" s="197">
        <v>18337.5</v>
      </c>
      <c r="AG61" s="197">
        <v>20171.25</v>
      </c>
      <c r="AH61" s="197">
        <v>22005</v>
      </c>
      <c r="AI61" s="197"/>
      <c r="AJ61" s="197"/>
      <c r="DX61" s="4"/>
      <c r="DY61" s="4"/>
      <c r="DZ61" s="4"/>
      <c r="EA61" s="4"/>
      <c r="EB61" s="4"/>
      <c r="EC61" s="4"/>
      <c r="ED61" s="4"/>
      <c r="EE61" s="4"/>
      <c r="EF61" s="4"/>
      <c r="EG61" s="4"/>
      <c r="EH61" s="4"/>
      <c r="EI61" s="4"/>
      <c r="EJ61" s="4"/>
      <c r="EK61" s="4"/>
      <c r="EL61" s="4"/>
      <c r="EM61" s="4"/>
      <c r="EN61" s="4"/>
      <c r="EO61" s="4"/>
      <c r="EP61" s="4"/>
      <c r="EQ61" s="4"/>
      <c r="ER61" s="4"/>
      <c r="ES61" s="4"/>
      <c r="ET61" s="4"/>
      <c r="EU61" s="4"/>
      <c r="EV61" s="4"/>
      <c r="EW61" s="4"/>
      <c r="EX61" s="4"/>
      <c r="EY61" s="4"/>
      <c r="EZ61" s="4"/>
      <c r="FA61" s="4"/>
      <c r="FB61" s="4"/>
      <c r="FC61" s="4"/>
      <c r="FD61" s="4"/>
      <c r="FE61" s="4"/>
      <c r="FF61" s="4"/>
      <c r="FG61" s="4"/>
      <c r="FH61" s="4"/>
      <c r="FI61" s="4"/>
      <c r="FJ61" s="4"/>
      <c r="FK61" s="4"/>
      <c r="FL61" s="4"/>
      <c r="FM61" s="4"/>
      <c r="FN61" s="4"/>
      <c r="FO61" s="4"/>
      <c r="FP61" s="4"/>
      <c r="FQ61" s="4"/>
    </row>
    <row r="62" s="176" customFormat="1" ht="13.2" customHeight="1" spans="1:173">
      <c r="A62" s="197">
        <v>57</v>
      </c>
      <c r="B62" s="206">
        <v>740</v>
      </c>
      <c r="C62" s="207" t="s">
        <v>78</v>
      </c>
      <c r="D62" s="207" t="s">
        <v>73</v>
      </c>
      <c r="E62" s="9">
        <v>1</v>
      </c>
      <c r="F62" s="9">
        <v>2</v>
      </c>
      <c r="G62" s="9">
        <v>3</v>
      </c>
      <c r="H62" s="187"/>
      <c r="I62" s="9"/>
      <c r="J62" s="208">
        <v>2198</v>
      </c>
      <c r="K62" s="209">
        <v>2417.8</v>
      </c>
      <c r="L62" s="209">
        <v>2637.6</v>
      </c>
      <c r="M62" s="209"/>
      <c r="N62" s="208"/>
      <c r="O62" s="9">
        <v>54</v>
      </c>
      <c r="P62" s="210">
        <v>59</v>
      </c>
      <c r="Q62" s="210">
        <v>65</v>
      </c>
      <c r="R62" s="186"/>
      <c r="S62" s="217"/>
      <c r="T62" s="207">
        <v>324.9</v>
      </c>
      <c r="U62" s="207">
        <v>357.39</v>
      </c>
      <c r="V62" s="207">
        <v>389.88</v>
      </c>
      <c r="W62" s="207"/>
      <c r="X62" s="207"/>
      <c r="Y62" s="218">
        <f>VLOOKUP(B:B,[1]查询时间段分门店销售明细!$B$1:$X$65536,23,0)</f>
        <v>2438.55</v>
      </c>
      <c r="Z62" s="207"/>
      <c r="AA62" s="207">
        <v>956.16</v>
      </c>
      <c r="AB62" s="207">
        <v>1051.776</v>
      </c>
      <c r="AC62" s="207">
        <v>1147.392</v>
      </c>
      <c r="AD62" s="207"/>
      <c r="AE62" s="207"/>
      <c r="AF62" s="207">
        <v>7321.5</v>
      </c>
      <c r="AG62" s="207">
        <v>8053.65</v>
      </c>
      <c r="AH62" s="207">
        <v>8785.8</v>
      </c>
      <c r="AI62" s="207"/>
      <c r="AJ62" s="207"/>
      <c r="AK62" s="230"/>
      <c r="AL62" s="230"/>
      <c r="AM62" s="230"/>
      <c r="AN62" s="230"/>
      <c r="AO62" s="230"/>
      <c r="AP62" s="230"/>
      <c r="AQ62" s="230"/>
      <c r="AR62" s="230"/>
      <c r="AS62" s="230"/>
      <c r="AT62" s="230"/>
      <c r="AU62" s="230"/>
      <c r="AV62" s="230"/>
      <c r="AW62" s="230"/>
      <c r="AX62" s="230"/>
      <c r="AY62" s="230"/>
      <c r="AZ62" s="230"/>
      <c r="BA62" s="230"/>
      <c r="BB62" s="230"/>
      <c r="BC62" s="230"/>
      <c r="BD62" s="230"/>
      <c r="BE62" s="230"/>
      <c r="BF62" s="230"/>
      <c r="BG62" s="230"/>
      <c r="BH62" s="230"/>
      <c r="BI62" s="230"/>
      <c r="BJ62" s="230"/>
      <c r="BK62" s="230"/>
      <c r="BL62" s="230"/>
      <c r="BM62" s="230"/>
      <c r="BN62" s="230"/>
      <c r="BO62" s="230"/>
      <c r="BP62" s="230"/>
      <c r="BQ62" s="230"/>
      <c r="BR62" s="230"/>
      <c r="BS62" s="230"/>
      <c r="BT62" s="230"/>
      <c r="BU62" s="230"/>
      <c r="BV62" s="230"/>
      <c r="BW62" s="230"/>
      <c r="BX62" s="230"/>
      <c r="BY62" s="230"/>
      <c r="BZ62" s="230"/>
      <c r="CA62" s="230"/>
      <c r="CB62" s="230"/>
      <c r="CC62" s="230"/>
      <c r="CD62" s="230"/>
      <c r="CE62" s="230"/>
      <c r="CF62" s="230"/>
      <c r="CG62" s="230"/>
      <c r="CH62" s="230"/>
      <c r="CI62" s="230"/>
      <c r="CJ62" s="230"/>
      <c r="CK62" s="230"/>
      <c r="CL62" s="230"/>
      <c r="CM62" s="230"/>
      <c r="CN62" s="230"/>
      <c r="CO62" s="230"/>
      <c r="CP62" s="230"/>
      <c r="CQ62" s="230"/>
      <c r="CR62" s="230"/>
      <c r="CS62" s="230"/>
      <c r="CT62" s="230"/>
      <c r="CU62" s="230"/>
      <c r="CV62" s="230"/>
      <c r="CW62" s="230"/>
      <c r="CX62" s="230"/>
      <c r="CY62" s="230"/>
      <c r="CZ62" s="230"/>
      <c r="DA62" s="230"/>
      <c r="DB62" s="230"/>
      <c r="DC62" s="230"/>
      <c r="DD62" s="230"/>
      <c r="DE62" s="230"/>
      <c r="DF62" s="230"/>
      <c r="DG62" s="230"/>
      <c r="DH62" s="230"/>
      <c r="DI62" s="230"/>
      <c r="DJ62" s="230"/>
      <c r="DK62" s="230"/>
      <c r="DL62" s="230"/>
      <c r="DM62" s="230"/>
      <c r="DN62" s="230"/>
      <c r="DO62" s="230"/>
      <c r="DP62" s="230"/>
      <c r="DQ62" s="230"/>
      <c r="DR62" s="230"/>
      <c r="DS62" s="230"/>
      <c r="DT62" s="230"/>
      <c r="DU62" s="230"/>
      <c r="DV62" s="230"/>
      <c r="DW62" s="230"/>
      <c r="DX62" s="230"/>
      <c r="DY62" s="230"/>
      <c r="DZ62" s="230"/>
      <c r="EA62" s="230"/>
      <c r="EB62" s="230"/>
      <c r="EC62" s="230"/>
      <c r="ED62" s="230"/>
      <c r="EE62" s="230"/>
      <c r="EF62" s="230"/>
      <c r="EG62" s="230"/>
      <c r="EH62" s="230"/>
      <c r="EI62" s="230"/>
      <c r="EJ62" s="230"/>
      <c r="EK62" s="230"/>
      <c r="EL62" s="230"/>
      <c r="EM62" s="230"/>
      <c r="EN62" s="230"/>
      <c r="EO62" s="230"/>
      <c r="EP62" s="230"/>
      <c r="EQ62" s="230"/>
      <c r="ER62" s="230"/>
      <c r="ES62" s="230"/>
      <c r="ET62" s="230"/>
      <c r="EU62" s="230"/>
      <c r="EV62" s="230"/>
      <c r="EW62" s="230"/>
      <c r="EX62" s="230"/>
      <c r="EY62" s="230"/>
      <c r="EZ62" s="230"/>
      <c r="FA62" s="230"/>
      <c r="FB62" s="230"/>
      <c r="FC62" s="230"/>
      <c r="FD62" s="230"/>
      <c r="FE62" s="230"/>
      <c r="FF62" s="230"/>
      <c r="FG62" s="230"/>
      <c r="FH62" s="230"/>
      <c r="FI62" s="230"/>
      <c r="FJ62" s="230"/>
      <c r="FK62" s="230"/>
      <c r="FL62" s="230"/>
      <c r="FM62" s="230"/>
      <c r="FN62" s="230"/>
      <c r="FO62" s="230"/>
      <c r="FP62" s="230"/>
      <c r="FQ62" s="230"/>
    </row>
    <row r="63" s="176" customFormat="1" ht="13.05" customHeight="1" spans="1:36">
      <c r="A63" s="197">
        <v>58</v>
      </c>
      <c r="B63" s="7">
        <v>743</v>
      </c>
      <c r="C63" s="197" t="s">
        <v>79</v>
      </c>
      <c r="D63" s="197" t="s">
        <v>73</v>
      </c>
      <c r="E63" s="9">
        <v>1</v>
      </c>
      <c r="F63" s="9">
        <v>2</v>
      </c>
      <c r="G63" s="9">
        <v>3</v>
      </c>
      <c r="H63" s="187"/>
      <c r="I63" s="9"/>
      <c r="J63" s="208">
        <v>1478</v>
      </c>
      <c r="K63" s="209">
        <v>1625.8</v>
      </c>
      <c r="L63" s="209">
        <v>1773.6</v>
      </c>
      <c r="M63" s="209"/>
      <c r="N63" s="208"/>
      <c r="O63" s="9">
        <v>69</v>
      </c>
      <c r="P63" s="210">
        <v>76</v>
      </c>
      <c r="Q63" s="210">
        <v>83</v>
      </c>
      <c r="R63" s="186"/>
      <c r="S63" s="217"/>
      <c r="T63" s="197">
        <v>367.2</v>
      </c>
      <c r="U63" s="197">
        <v>403.92</v>
      </c>
      <c r="V63" s="197">
        <v>440.64</v>
      </c>
      <c r="W63" s="197"/>
      <c r="X63" s="197"/>
      <c r="Y63" s="218">
        <f>VLOOKUP(B:B,[1]查询时间段分门店销售明细!$B$1:$X$65536,23,0)</f>
        <v>4315</v>
      </c>
      <c r="Z63" s="197"/>
      <c r="AA63" s="197">
        <v>1030.32</v>
      </c>
      <c r="AB63" s="197">
        <v>1133.352</v>
      </c>
      <c r="AC63" s="197">
        <v>1236.384</v>
      </c>
      <c r="AD63" s="197"/>
      <c r="AE63" s="197"/>
      <c r="AF63" s="197">
        <v>8591.4</v>
      </c>
      <c r="AG63" s="197">
        <v>9450.54</v>
      </c>
      <c r="AH63" s="197">
        <v>10309.68</v>
      </c>
      <c r="AI63" s="197"/>
      <c r="AJ63" s="197"/>
    </row>
    <row r="64" s="176" customFormat="1" ht="12.95" customHeight="1" spans="1:201">
      <c r="A64" s="197">
        <v>59</v>
      </c>
      <c r="B64" s="7">
        <v>377</v>
      </c>
      <c r="C64" s="197" t="s">
        <v>80</v>
      </c>
      <c r="D64" s="197" t="s">
        <v>73</v>
      </c>
      <c r="E64" s="9">
        <v>3</v>
      </c>
      <c r="F64" s="9">
        <v>4</v>
      </c>
      <c r="G64" s="9">
        <v>5</v>
      </c>
      <c r="H64" s="187"/>
      <c r="I64" s="9"/>
      <c r="J64" s="208">
        <v>2908</v>
      </c>
      <c r="K64" s="209">
        <v>3198.8</v>
      </c>
      <c r="L64" s="209">
        <v>3489.6</v>
      </c>
      <c r="M64" s="209"/>
      <c r="N64" s="208"/>
      <c r="O64" s="9">
        <v>124</v>
      </c>
      <c r="P64" s="210">
        <v>136</v>
      </c>
      <c r="Q64" s="210">
        <v>149</v>
      </c>
      <c r="R64" s="186"/>
      <c r="S64" s="217"/>
      <c r="T64" s="197">
        <v>653.4</v>
      </c>
      <c r="U64" s="197">
        <v>718.74</v>
      </c>
      <c r="V64" s="197">
        <v>784.08</v>
      </c>
      <c r="W64" s="197"/>
      <c r="X64" s="197"/>
      <c r="Y64" s="218">
        <f>VLOOKUP(B:B,[1]查询时间段分门店销售明细!$B$1:$X$65536,23,0)</f>
        <v>7778.6</v>
      </c>
      <c r="Z64" s="197"/>
      <c r="AA64" s="197">
        <v>1895.76</v>
      </c>
      <c r="AB64" s="197">
        <v>2085.336</v>
      </c>
      <c r="AC64" s="197">
        <v>2274.912</v>
      </c>
      <c r="AD64" s="197"/>
      <c r="AE64" s="197"/>
      <c r="AF64" s="197">
        <v>15975.9</v>
      </c>
      <c r="AG64" s="197">
        <v>17573.49</v>
      </c>
      <c r="AH64" s="197">
        <v>19171.08</v>
      </c>
      <c r="AI64" s="197"/>
      <c r="AJ64" s="197"/>
      <c r="DX64" s="4"/>
      <c r="DY64" s="4"/>
      <c r="DZ64" s="4"/>
      <c r="EA64" s="4"/>
      <c r="EB64" s="4"/>
      <c r="EC64" s="4"/>
      <c r="ED64" s="4"/>
      <c r="EE64" s="4"/>
      <c r="EF64" s="4"/>
      <c r="EG64" s="4"/>
      <c r="EH64" s="4"/>
      <c r="EI64" s="4"/>
      <c r="EJ64" s="4"/>
      <c r="EK64" s="4"/>
      <c r="EL64" s="4"/>
      <c r="EM64" s="4"/>
      <c r="EN64" s="4"/>
      <c r="EO64" s="4"/>
      <c r="EP64" s="4"/>
      <c r="EQ64" s="4"/>
      <c r="ER64" s="4"/>
      <c r="ES64" s="4"/>
      <c r="ET64" s="4"/>
      <c r="EU64" s="4"/>
      <c r="EV64" s="4"/>
      <c r="EW64" s="4"/>
      <c r="EX64" s="4"/>
      <c r="EY64" s="4"/>
      <c r="EZ64" s="4"/>
      <c r="FA64" s="4"/>
      <c r="FB64" s="4"/>
      <c r="FC64" s="4"/>
      <c r="FD64" s="4"/>
      <c r="FE64" s="4"/>
      <c r="FF64" s="4"/>
      <c r="FG64" s="4"/>
      <c r="FH64" s="4"/>
      <c r="FI64" s="4"/>
      <c r="FJ64" s="4"/>
      <c r="FK64" s="4"/>
      <c r="FL64" s="4"/>
      <c r="FM64" s="4"/>
      <c r="FN64" s="4"/>
      <c r="FO64" s="4"/>
      <c r="FP64" s="4"/>
      <c r="FQ64" s="4"/>
      <c r="FR64" s="4"/>
      <c r="FS64" s="4"/>
      <c r="FT64" s="4"/>
      <c r="FU64" s="4"/>
      <c r="FV64" s="4"/>
      <c r="FW64" s="4"/>
      <c r="FX64" s="4"/>
      <c r="FY64" s="4"/>
      <c r="FZ64" s="4"/>
      <c r="GA64" s="4"/>
      <c r="GB64" s="4"/>
      <c r="GC64" s="4"/>
      <c r="GD64" s="4"/>
      <c r="GE64" s="4"/>
      <c r="GF64" s="4"/>
      <c r="GG64" s="4"/>
      <c r="GH64" s="4"/>
      <c r="GI64" s="4"/>
      <c r="GJ64" s="4"/>
      <c r="GK64" s="4"/>
      <c r="GL64" s="4"/>
      <c r="GM64" s="4"/>
      <c r="GN64" s="4"/>
      <c r="GO64" s="4"/>
      <c r="GP64" s="4"/>
      <c r="GQ64" s="4"/>
      <c r="GR64" s="4"/>
      <c r="GS64" s="4"/>
    </row>
    <row r="65" s="176" customFormat="1" ht="13.5" spans="1:201">
      <c r="A65" s="197">
        <v>60</v>
      </c>
      <c r="B65" s="235">
        <v>387</v>
      </c>
      <c r="C65" s="236" t="s">
        <v>81</v>
      </c>
      <c r="D65" s="236" t="s">
        <v>73</v>
      </c>
      <c r="E65" s="9">
        <v>4</v>
      </c>
      <c r="F65" s="9">
        <v>5</v>
      </c>
      <c r="G65" s="9">
        <v>6</v>
      </c>
      <c r="H65" s="187"/>
      <c r="I65" s="9"/>
      <c r="J65" s="208">
        <v>3078</v>
      </c>
      <c r="K65" s="209">
        <v>3385.8</v>
      </c>
      <c r="L65" s="209">
        <v>3693.6</v>
      </c>
      <c r="M65" s="209"/>
      <c r="N65" s="208"/>
      <c r="O65" s="9">
        <v>166</v>
      </c>
      <c r="P65" s="210">
        <v>183</v>
      </c>
      <c r="Q65" s="210">
        <v>199</v>
      </c>
      <c r="R65" s="186"/>
      <c r="S65" s="217"/>
      <c r="T65" s="236">
        <v>1029.6</v>
      </c>
      <c r="U65" s="236">
        <v>1132.56</v>
      </c>
      <c r="V65" s="236">
        <v>1235.52</v>
      </c>
      <c r="W65" s="236"/>
      <c r="X65" s="236"/>
      <c r="Y65" s="218">
        <f>VLOOKUP(B:B,[1]查询时间段分门店销售明细!$B$1:$X$65536,23,0)</f>
        <v>8378.67</v>
      </c>
      <c r="Z65" s="236"/>
      <c r="AA65" s="236">
        <v>2988</v>
      </c>
      <c r="AB65" s="236">
        <v>3286.8</v>
      </c>
      <c r="AC65" s="236">
        <v>3585.6</v>
      </c>
      <c r="AD65" s="236"/>
      <c r="AE65" s="236"/>
      <c r="AF65" s="236">
        <v>25481.7</v>
      </c>
      <c r="AG65" s="236">
        <v>28029.87</v>
      </c>
      <c r="AH65" s="236">
        <v>30578.04</v>
      </c>
      <c r="AI65" s="236"/>
      <c r="AJ65" s="236"/>
      <c r="AK65" s="238"/>
      <c r="AL65" s="238"/>
      <c r="AM65" s="238"/>
      <c r="AN65" s="238"/>
      <c r="AO65" s="238"/>
      <c r="AP65" s="238"/>
      <c r="AQ65" s="238"/>
      <c r="AR65" s="238"/>
      <c r="AS65" s="238"/>
      <c r="AT65" s="238"/>
      <c r="AU65" s="238"/>
      <c r="AV65" s="238"/>
      <c r="AW65" s="238"/>
      <c r="AX65" s="238"/>
      <c r="AY65" s="238"/>
      <c r="AZ65" s="238"/>
      <c r="BA65" s="238"/>
      <c r="BB65" s="238"/>
      <c r="BC65" s="238"/>
      <c r="BD65" s="238"/>
      <c r="BE65" s="238"/>
      <c r="BF65" s="238"/>
      <c r="BG65" s="238"/>
      <c r="BH65" s="238"/>
      <c r="BI65" s="238"/>
      <c r="BJ65" s="238"/>
      <c r="BK65" s="238"/>
      <c r="BL65" s="238"/>
      <c r="BM65" s="238"/>
      <c r="BN65" s="238"/>
      <c r="BO65" s="238"/>
      <c r="BP65" s="238"/>
      <c r="BQ65" s="238"/>
      <c r="BR65" s="238"/>
      <c r="BS65" s="238"/>
      <c r="BT65" s="238"/>
      <c r="BU65" s="238"/>
      <c r="BV65" s="238"/>
      <c r="BW65" s="238"/>
      <c r="BX65" s="238"/>
      <c r="BY65" s="238"/>
      <c r="BZ65" s="238"/>
      <c r="CA65" s="238"/>
      <c r="CB65" s="238"/>
      <c r="CC65" s="238"/>
      <c r="CD65" s="238"/>
      <c r="CE65" s="238"/>
      <c r="CF65" s="238"/>
      <c r="CG65" s="238"/>
      <c r="CH65" s="238"/>
      <c r="CI65" s="238"/>
      <c r="CJ65" s="238"/>
      <c r="CK65" s="238"/>
      <c r="CL65" s="238"/>
      <c r="CM65" s="238"/>
      <c r="CN65" s="238"/>
      <c r="CO65" s="238"/>
      <c r="CP65" s="238"/>
      <c r="CQ65" s="238"/>
      <c r="CR65" s="238"/>
      <c r="CS65" s="238"/>
      <c r="CT65" s="238"/>
      <c r="CU65" s="238"/>
      <c r="CV65" s="238"/>
      <c r="CW65" s="238"/>
      <c r="CX65" s="238"/>
      <c r="CY65" s="238"/>
      <c r="CZ65" s="238"/>
      <c r="DA65" s="238"/>
      <c r="DB65" s="238"/>
      <c r="DC65" s="238"/>
      <c r="DD65" s="238"/>
      <c r="DE65" s="238"/>
      <c r="DF65" s="238"/>
      <c r="DG65" s="238"/>
      <c r="DH65" s="238"/>
      <c r="DI65" s="238"/>
      <c r="DJ65" s="238"/>
      <c r="DK65" s="238"/>
      <c r="DL65" s="238"/>
      <c r="DM65" s="238"/>
      <c r="DN65" s="238"/>
      <c r="DO65" s="238"/>
      <c r="DP65" s="238"/>
      <c r="DQ65" s="238"/>
      <c r="DR65" s="238"/>
      <c r="DS65" s="238"/>
      <c r="DT65" s="238"/>
      <c r="DU65" s="238"/>
      <c r="DV65" s="238"/>
      <c r="DW65" s="238"/>
      <c r="DX65" s="238"/>
      <c r="DY65" s="238"/>
      <c r="DZ65" s="238"/>
      <c r="EA65" s="238"/>
      <c r="EB65" s="238"/>
      <c r="EC65" s="238"/>
      <c r="ED65" s="238"/>
      <c r="EE65" s="238"/>
      <c r="EF65" s="238"/>
      <c r="EG65" s="238"/>
      <c r="EH65" s="238"/>
      <c r="EI65" s="238"/>
      <c r="EJ65" s="238"/>
      <c r="EK65" s="238"/>
      <c r="EL65" s="238"/>
      <c r="EM65" s="238"/>
      <c r="EN65" s="238"/>
      <c r="EO65" s="238"/>
      <c r="EP65" s="238"/>
      <c r="EQ65" s="238"/>
      <c r="ER65" s="238"/>
      <c r="ES65" s="238"/>
      <c r="ET65" s="238"/>
      <c r="EU65" s="238"/>
      <c r="EV65" s="238"/>
      <c r="EW65" s="238"/>
      <c r="EX65" s="238"/>
      <c r="EY65" s="238"/>
      <c r="EZ65" s="238"/>
      <c r="FA65" s="238"/>
      <c r="FB65" s="238"/>
      <c r="FC65" s="238"/>
      <c r="FD65" s="238"/>
      <c r="FE65" s="238"/>
      <c r="FF65" s="238"/>
      <c r="FG65" s="238"/>
      <c r="FH65" s="238"/>
      <c r="FI65" s="238"/>
      <c r="FJ65" s="238"/>
      <c r="FK65" s="238"/>
      <c r="FL65" s="238"/>
      <c r="FM65" s="238"/>
      <c r="FN65" s="238"/>
      <c r="FO65" s="238"/>
      <c r="FP65" s="238"/>
      <c r="FQ65" s="238"/>
      <c r="FR65" s="241"/>
      <c r="FS65" s="241"/>
      <c r="FT65" s="241"/>
      <c r="FU65" s="241"/>
      <c r="FV65" s="241"/>
      <c r="FW65" s="241"/>
      <c r="FX65" s="241"/>
      <c r="FY65" s="241"/>
      <c r="FZ65" s="241"/>
      <c r="GA65" s="241"/>
      <c r="GB65" s="241"/>
      <c r="GC65" s="241"/>
      <c r="GD65" s="241"/>
      <c r="GE65" s="241"/>
      <c r="GF65" s="241"/>
      <c r="GG65" s="241"/>
      <c r="GH65" s="241"/>
      <c r="GI65" s="241"/>
      <c r="GJ65" s="241"/>
      <c r="GK65" s="241"/>
      <c r="GL65" s="241"/>
      <c r="GM65" s="241"/>
      <c r="GN65" s="241"/>
      <c r="GO65" s="241"/>
      <c r="GP65" s="241"/>
      <c r="GQ65" s="241"/>
      <c r="GR65" s="241"/>
      <c r="GS65" s="241"/>
    </row>
    <row r="66" s="176" customFormat="1" ht="13.05" customHeight="1" spans="1:201">
      <c r="A66" s="197">
        <v>61</v>
      </c>
      <c r="B66" s="7">
        <v>399</v>
      </c>
      <c r="C66" s="197" t="s">
        <v>82</v>
      </c>
      <c r="D66" s="197" t="s">
        <v>73</v>
      </c>
      <c r="E66" s="8">
        <v>2</v>
      </c>
      <c r="F66" s="9">
        <v>3</v>
      </c>
      <c r="G66" s="9">
        <v>4</v>
      </c>
      <c r="H66" s="187"/>
      <c r="I66" s="9"/>
      <c r="J66" s="208">
        <v>3287</v>
      </c>
      <c r="K66" s="209">
        <v>3615.7</v>
      </c>
      <c r="L66" s="209">
        <v>3944.4</v>
      </c>
      <c r="M66" s="209"/>
      <c r="N66" s="208"/>
      <c r="O66" s="9">
        <v>110</v>
      </c>
      <c r="P66" s="210">
        <v>121</v>
      </c>
      <c r="Q66" s="210">
        <v>132</v>
      </c>
      <c r="R66" s="186"/>
      <c r="S66" s="217"/>
      <c r="T66" s="197">
        <v>564.3</v>
      </c>
      <c r="U66" s="197">
        <v>620.73</v>
      </c>
      <c r="V66" s="197">
        <v>677.16</v>
      </c>
      <c r="W66" s="197"/>
      <c r="X66" s="197"/>
      <c r="Y66" s="218">
        <f>VLOOKUP(B:B,[1]查询时间段分门店销售明细!$B$1:$X$65536,23,0)</f>
        <v>4018.59</v>
      </c>
      <c r="Z66" s="197"/>
      <c r="AA66" s="197">
        <v>1876.32</v>
      </c>
      <c r="AB66" s="197">
        <v>2063.952</v>
      </c>
      <c r="AC66" s="197">
        <v>2251.584</v>
      </c>
      <c r="AD66" s="197"/>
      <c r="AE66" s="197"/>
      <c r="AF66" s="197">
        <v>15026.4</v>
      </c>
      <c r="AG66" s="197">
        <v>16529.04</v>
      </c>
      <c r="AH66" s="197">
        <v>18031.68</v>
      </c>
      <c r="AI66" s="197"/>
      <c r="AJ66" s="197"/>
      <c r="DX66" s="4"/>
      <c r="DY66" s="4"/>
      <c r="DZ66" s="4"/>
      <c r="EA66" s="4"/>
      <c r="EB66" s="4"/>
      <c r="EC66" s="4"/>
      <c r="ED66" s="4"/>
      <c r="EE66" s="4"/>
      <c r="EF66" s="4"/>
      <c r="EG66" s="4"/>
      <c r="EH66" s="4"/>
      <c r="EI66" s="4"/>
      <c r="EJ66" s="4"/>
      <c r="EK66" s="4"/>
      <c r="EL66" s="4"/>
      <c r="EM66" s="4"/>
      <c r="EN66" s="4"/>
      <c r="EO66" s="4"/>
      <c r="EP66" s="4"/>
      <c r="EQ66" s="4"/>
      <c r="ER66" s="4"/>
      <c r="ES66" s="4"/>
      <c r="ET66" s="4"/>
      <c r="EU66" s="4"/>
      <c r="EV66" s="4"/>
      <c r="EW66" s="4"/>
      <c r="EX66" s="4"/>
      <c r="EY66" s="4"/>
      <c r="EZ66" s="4"/>
      <c r="FA66" s="4"/>
      <c r="FB66" s="4"/>
      <c r="FC66" s="4"/>
      <c r="FD66" s="4"/>
      <c r="FE66" s="4"/>
      <c r="FF66" s="4"/>
      <c r="FG66" s="4"/>
      <c r="FH66" s="4"/>
      <c r="FI66" s="4"/>
      <c r="FJ66" s="4"/>
      <c r="FK66" s="4"/>
      <c r="FL66" s="4"/>
      <c r="FM66" s="4"/>
      <c r="FN66" s="4"/>
      <c r="FO66" s="4"/>
      <c r="FP66" s="4"/>
      <c r="FQ66" s="4"/>
      <c r="FR66" s="4"/>
      <c r="FS66" s="4"/>
      <c r="FT66" s="4"/>
      <c r="FU66" s="4"/>
      <c r="FV66" s="4"/>
      <c r="FW66" s="4"/>
      <c r="FX66" s="4"/>
      <c r="FY66" s="4"/>
      <c r="FZ66" s="4"/>
      <c r="GA66" s="4"/>
      <c r="GB66" s="4"/>
      <c r="GC66" s="4"/>
      <c r="GD66" s="4"/>
      <c r="GE66" s="4"/>
      <c r="GF66" s="4"/>
      <c r="GG66" s="4"/>
      <c r="GH66" s="4"/>
      <c r="GI66" s="4"/>
      <c r="GJ66" s="4"/>
      <c r="GK66" s="4"/>
      <c r="GL66" s="4"/>
      <c r="GM66" s="4"/>
      <c r="GN66" s="4"/>
      <c r="GO66" s="4"/>
      <c r="GP66" s="4"/>
      <c r="GQ66" s="4"/>
      <c r="GR66" s="4"/>
      <c r="GS66" s="4"/>
    </row>
    <row r="67" s="176" customFormat="1" ht="13.05" customHeight="1" spans="1:201">
      <c r="A67" s="197">
        <v>62</v>
      </c>
      <c r="B67" s="7">
        <v>541</v>
      </c>
      <c r="C67" s="197" t="s">
        <v>83</v>
      </c>
      <c r="D67" s="197" t="s">
        <v>73</v>
      </c>
      <c r="E67" s="8">
        <v>3</v>
      </c>
      <c r="F67" s="9">
        <v>4</v>
      </c>
      <c r="G67" s="9">
        <v>5</v>
      </c>
      <c r="H67" s="187"/>
      <c r="I67" s="9"/>
      <c r="J67" s="208">
        <v>2543</v>
      </c>
      <c r="K67" s="209">
        <v>2797.3</v>
      </c>
      <c r="L67" s="209">
        <v>3051.6</v>
      </c>
      <c r="M67" s="209"/>
      <c r="N67" s="208"/>
      <c r="O67" s="9">
        <v>168</v>
      </c>
      <c r="P67" s="210">
        <v>185</v>
      </c>
      <c r="Q67" s="210">
        <v>202</v>
      </c>
      <c r="R67" s="186"/>
      <c r="S67" s="217"/>
      <c r="T67" s="197">
        <v>946.8</v>
      </c>
      <c r="U67" s="197">
        <v>1041.48</v>
      </c>
      <c r="V67" s="197">
        <v>1136.16</v>
      </c>
      <c r="W67" s="197"/>
      <c r="X67" s="197"/>
      <c r="Y67" s="218">
        <f>VLOOKUP(B:B,[1]查询时间段分门店销售明细!$B$1:$X$65536,23,0)</f>
        <v>7214.53</v>
      </c>
      <c r="Z67" s="197"/>
      <c r="AA67" s="197">
        <v>2827.44</v>
      </c>
      <c r="AB67" s="197">
        <v>3110.184</v>
      </c>
      <c r="AC67" s="197">
        <v>3392.928</v>
      </c>
      <c r="AD67" s="197"/>
      <c r="AE67" s="197"/>
      <c r="AF67" s="197">
        <v>25188.3</v>
      </c>
      <c r="AG67" s="197">
        <v>27707.13</v>
      </c>
      <c r="AH67" s="197">
        <v>30225.96</v>
      </c>
      <c r="AI67" s="197"/>
      <c r="AJ67" s="197"/>
      <c r="DX67" s="4"/>
      <c r="DY67" s="4"/>
      <c r="DZ67" s="4"/>
      <c r="EA67" s="4"/>
      <c r="EB67" s="4"/>
      <c r="EC67" s="4"/>
      <c r="ED67" s="4"/>
      <c r="EE67" s="4"/>
      <c r="EF67" s="4"/>
      <c r="EG67" s="4"/>
      <c r="EH67" s="4"/>
      <c r="EI67" s="4"/>
      <c r="EJ67" s="4"/>
      <c r="EK67" s="4"/>
      <c r="EL67" s="4"/>
      <c r="EM67" s="4"/>
      <c r="EN67" s="4"/>
      <c r="EO67" s="4"/>
      <c r="EP67" s="4"/>
      <c r="EQ67" s="4"/>
      <c r="ER67" s="4"/>
      <c r="ES67" s="4"/>
      <c r="ET67" s="4"/>
      <c r="EU67" s="4"/>
      <c r="EV67" s="4"/>
      <c r="EW67" s="4"/>
      <c r="EX67" s="4"/>
      <c r="EY67" s="4"/>
      <c r="EZ67" s="4"/>
      <c r="FA67" s="4"/>
      <c r="FB67" s="4"/>
      <c r="FC67" s="4"/>
      <c r="FD67" s="4"/>
      <c r="FE67" s="4"/>
      <c r="FF67" s="4"/>
      <c r="FG67" s="4"/>
      <c r="FH67" s="4"/>
      <c r="FI67" s="4"/>
      <c r="FJ67" s="4"/>
      <c r="FK67" s="4"/>
      <c r="FL67" s="4"/>
      <c r="FM67" s="4"/>
      <c r="FN67" s="4"/>
      <c r="FO67" s="4"/>
      <c r="FP67" s="4"/>
      <c r="FQ67" s="4"/>
      <c r="FR67" s="4"/>
      <c r="FS67" s="4"/>
      <c r="FT67" s="4"/>
      <c r="FU67" s="4"/>
      <c r="FV67" s="4"/>
      <c r="FW67" s="4"/>
      <c r="FX67" s="4"/>
      <c r="FY67" s="4"/>
      <c r="FZ67" s="4"/>
      <c r="GA67" s="4"/>
      <c r="GB67" s="4"/>
      <c r="GC67" s="4"/>
      <c r="GD67" s="4"/>
      <c r="GE67" s="4"/>
      <c r="GF67" s="4"/>
      <c r="GG67" s="4"/>
      <c r="GH67" s="4"/>
      <c r="GI67" s="4"/>
      <c r="GJ67" s="4"/>
      <c r="GK67" s="4"/>
      <c r="GL67" s="4"/>
      <c r="GM67" s="4"/>
      <c r="GN67" s="4"/>
      <c r="GO67" s="4"/>
      <c r="GP67" s="4"/>
      <c r="GQ67" s="4"/>
      <c r="GR67" s="4"/>
      <c r="GS67" s="4"/>
    </row>
    <row r="68" s="176" customFormat="1" ht="13.05" customHeight="1" spans="1:36">
      <c r="A68" s="197">
        <v>63</v>
      </c>
      <c r="B68" s="7">
        <v>571</v>
      </c>
      <c r="C68" s="197" t="s">
        <v>84</v>
      </c>
      <c r="D68" s="197" t="s">
        <v>73</v>
      </c>
      <c r="E68" s="9">
        <v>4</v>
      </c>
      <c r="F68" s="9">
        <v>5</v>
      </c>
      <c r="G68" s="9">
        <v>6</v>
      </c>
      <c r="H68" s="187"/>
      <c r="I68" s="9"/>
      <c r="J68" s="208">
        <v>3613</v>
      </c>
      <c r="K68" s="209">
        <v>3974.3</v>
      </c>
      <c r="L68" s="209">
        <v>4335.6</v>
      </c>
      <c r="M68" s="209"/>
      <c r="N68" s="208"/>
      <c r="O68" s="9">
        <v>258</v>
      </c>
      <c r="P68" s="210">
        <v>284</v>
      </c>
      <c r="Q68" s="210">
        <v>310</v>
      </c>
      <c r="R68" s="186"/>
      <c r="S68" s="217"/>
      <c r="T68" s="197">
        <v>1529.1</v>
      </c>
      <c r="U68" s="197">
        <v>1682.01</v>
      </c>
      <c r="V68" s="197">
        <v>1834.92</v>
      </c>
      <c r="W68" s="197"/>
      <c r="X68" s="197"/>
      <c r="Y68" s="218">
        <f>VLOOKUP(B:B,[1]查询时间段分门店销售明细!$B$1:$X$65536,23,0)</f>
        <v>12464.6</v>
      </c>
      <c r="Z68" s="197"/>
      <c r="AA68" s="197">
        <v>3996.72</v>
      </c>
      <c r="AB68" s="197">
        <v>4396.392</v>
      </c>
      <c r="AC68" s="197">
        <v>4796.064</v>
      </c>
      <c r="AD68" s="197"/>
      <c r="AE68" s="197"/>
      <c r="AF68" s="197">
        <v>36903.6</v>
      </c>
      <c r="AG68" s="197">
        <v>40593.96</v>
      </c>
      <c r="AH68" s="197">
        <v>44284.32</v>
      </c>
      <c r="AI68" s="197"/>
      <c r="AJ68" s="197"/>
    </row>
    <row r="69" s="176" customFormat="1" ht="13.05" customHeight="1" spans="1:36">
      <c r="A69" s="197">
        <v>64</v>
      </c>
      <c r="B69" s="7">
        <v>573</v>
      </c>
      <c r="C69" s="197" t="s">
        <v>85</v>
      </c>
      <c r="D69" s="197" t="s">
        <v>73</v>
      </c>
      <c r="E69" s="8">
        <v>2</v>
      </c>
      <c r="F69" s="9">
        <v>3</v>
      </c>
      <c r="G69" s="9">
        <v>4</v>
      </c>
      <c r="H69" s="187"/>
      <c r="I69" s="9"/>
      <c r="J69" s="208">
        <v>1241</v>
      </c>
      <c r="K69" s="209">
        <v>1365.1</v>
      </c>
      <c r="L69" s="209">
        <v>1489.2</v>
      </c>
      <c r="M69" s="209"/>
      <c r="N69" s="208"/>
      <c r="O69" s="9">
        <v>79</v>
      </c>
      <c r="P69" s="210">
        <v>87</v>
      </c>
      <c r="Q69" s="210">
        <v>95</v>
      </c>
      <c r="R69" s="186"/>
      <c r="S69" s="217"/>
      <c r="T69" s="197">
        <v>441</v>
      </c>
      <c r="U69" s="197">
        <v>485.1</v>
      </c>
      <c r="V69" s="197">
        <v>529.2</v>
      </c>
      <c r="W69" s="197"/>
      <c r="X69" s="197"/>
      <c r="Y69" s="218">
        <f>VLOOKUP(B:B,[1]查询时间段分门店销售明细!$B$1:$X$65536,23,0)</f>
        <v>3021.56</v>
      </c>
      <c r="Z69" s="197"/>
      <c r="AA69" s="197">
        <v>1246.32</v>
      </c>
      <c r="AB69" s="197">
        <v>1370.952</v>
      </c>
      <c r="AC69" s="197">
        <v>1495.584</v>
      </c>
      <c r="AD69" s="197"/>
      <c r="AE69" s="197"/>
      <c r="AF69" s="197">
        <v>11430.9</v>
      </c>
      <c r="AG69" s="197">
        <v>12573.99</v>
      </c>
      <c r="AH69" s="197">
        <v>13717.08</v>
      </c>
      <c r="AI69" s="197"/>
      <c r="AJ69" s="197"/>
    </row>
    <row r="70" s="176" customFormat="1" ht="13.8" customHeight="1" spans="1:173">
      <c r="A70" s="197">
        <v>65</v>
      </c>
      <c r="B70" s="7">
        <v>584</v>
      </c>
      <c r="C70" s="197" t="s">
        <v>86</v>
      </c>
      <c r="D70" s="197" t="s">
        <v>73</v>
      </c>
      <c r="E70" s="9">
        <v>2</v>
      </c>
      <c r="F70" s="9">
        <v>3</v>
      </c>
      <c r="G70" s="9">
        <v>4</v>
      </c>
      <c r="H70" s="187"/>
      <c r="I70" s="9"/>
      <c r="J70" s="208">
        <v>1376</v>
      </c>
      <c r="K70" s="209">
        <v>1513.6</v>
      </c>
      <c r="L70" s="209">
        <v>1651.2</v>
      </c>
      <c r="M70" s="209"/>
      <c r="N70" s="208"/>
      <c r="O70" s="9">
        <v>58</v>
      </c>
      <c r="P70" s="210">
        <v>64</v>
      </c>
      <c r="Q70" s="210">
        <v>70</v>
      </c>
      <c r="R70" s="186"/>
      <c r="S70" s="217"/>
      <c r="T70" s="197">
        <v>313.2</v>
      </c>
      <c r="U70" s="197">
        <v>344.52</v>
      </c>
      <c r="V70" s="197">
        <v>375.84</v>
      </c>
      <c r="W70" s="197"/>
      <c r="X70" s="197"/>
      <c r="Y70" s="218">
        <f>VLOOKUP(B:B,[1]查询时间段分门店销售明细!$B$1:$X$65536,23,0)</f>
        <v>3610.59</v>
      </c>
      <c r="Z70" s="197"/>
      <c r="AA70" s="197">
        <v>1031.76</v>
      </c>
      <c r="AB70" s="197">
        <v>1134.936</v>
      </c>
      <c r="AC70" s="197">
        <v>1238.112</v>
      </c>
      <c r="AD70" s="197"/>
      <c r="AE70" s="197"/>
      <c r="AF70" s="197">
        <v>6723</v>
      </c>
      <c r="AG70" s="197">
        <v>7395.3</v>
      </c>
      <c r="AH70" s="197">
        <v>8067.6</v>
      </c>
      <c r="AI70" s="197"/>
      <c r="AJ70" s="197"/>
      <c r="DX70" s="4"/>
      <c r="DY70" s="4"/>
      <c r="DZ70" s="4"/>
      <c r="EA70" s="4"/>
      <c r="EB70" s="4"/>
      <c r="EC70" s="4"/>
      <c r="ED70" s="4"/>
      <c r="EE70" s="4"/>
      <c r="EF70" s="4"/>
      <c r="EG70" s="4"/>
      <c r="EH70" s="4"/>
      <c r="EI70" s="4"/>
      <c r="EJ70" s="4"/>
      <c r="EK70" s="4"/>
      <c r="EL70" s="4"/>
      <c r="EM70" s="4"/>
      <c r="EN70" s="4"/>
      <c r="EO70" s="4"/>
      <c r="EP70" s="4"/>
      <c r="EQ70" s="4"/>
      <c r="ER70" s="4"/>
      <c r="ES70" s="4"/>
      <c r="ET70" s="4"/>
      <c r="EU70" s="4"/>
      <c r="EV70" s="4"/>
      <c r="EW70" s="4"/>
      <c r="EX70" s="4"/>
      <c r="EY70" s="4"/>
      <c r="EZ70" s="4"/>
      <c r="FA70" s="4"/>
      <c r="FB70" s="4"/>
      <c r="FC70" s="4"/>
      <c r="FD70" s="4"/>
      <c r="FE70" s="4"/>
      <c r="FF70" s="4"/>
      <c r="FG70" s="4"/>
      <c r="FH70" s="4"/>
      <c r="FI70" s="4"/>
      <c r="FJ70" s="4"/>
      <c r="FK70" s="4"/>
      <c r="FL70" s="4"/>
      <c r="FM70" s="4"/>
      <c r="FN70" s="4"/>
      <c r="FO70" s="4"/>
      <c r="FP70" s="4"/>
      <c r="FQ70" s="4"/>
    </row>
    <row r="71" s="176" customFormat="1" ht="13.05" customHeight="1" spans="1:172">
      <c r="A71" s="197">
        <v>66</v>
      </c>
      <c r="B71" s="7">
        <v>737</v>
      </c>
      <c r="C71" s="197" t="s">
        <v>87</v>
      </c>
      <c r="D71" s="197" t="s">
        <v>73</v>
      </c>
      <c r="E71" s="9">
        <v>2</v>
      </c>
      <c r="F71" s="9">
        <v>3</v>
      </c>
      <c r="G71" s="9">
        <v>4</v>
      </c>
      <c r="H71" s="187"/>
      <c r="I71" s="9"/>
      <c r="J71" s="208">
        <v>1769</v>
      </c>
      <c r="K71" s="209">
        <v>1945.9</v>
      </c>
      <c r="L71" s="209">
        <v>2122.8</v>
      </c>
      <c r="M71" s="209"/>
      <c r="N71" s="208"/>
      <c r="O71" s="9">
        <v>103</v>
      </c>
      <c r="P71" s="210">
        <v>113</v>
      </c>
      <c r="Q71" s="210">
        <v>124</v>
      </c>
      <c r="R71" s="186"/>
      <c r="S71" s="217"/>
      <c r="T71" s="197">
        <v>516.6</v>
      </c>
      <c r="U71" s="197">
        <v>568.26</v>
      </c>
      <c r="V71" s="197">
        <v>619.92</v>
      </c>
      <c r="W71" s="197"/>
      <c r="X71" s="197"/>
      <c r="Y71" s="218">
        <f>VLOOKUP(B:B,[1]查询时间段分门店销售明细!$B$1:$X$65536,23,0)</f>
        <v>5193.2</v>
      </c>
      <c r="Z71" s="197"/>
      <c r="AA71" s="197">
        <v>1427.76</v>
      </c>
      <c r="AB71" s="197">
        <v>1570.536</v>
      </c>
      <c r="AC71" s="197">
        <v>1713.312</v>
      </c>
      <c r="AD71" s="197"/>
      <c r="AE71" s="197"/>
      <c r="AF71" s="197">
        <v>11531.7</v>
      </c>
      <c r="AG71" s="197">
        <v>12684.87</v>
      </c>
      <c r="AH71" s="197">
        <v>13838.04</v>
      </c>
      <c r="AI71" s="197"/>
      <c r="AJ71" s="197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</row>
    <row r="72" s="176" customFormat="1" ht="13.05" customHeight="1" spans="1:172">
      <c r="A72" s="197">
        <v>67</v>
      </c>
      <c r="B72" s="7">
        <v>546</v>
      </c>
      <c r="C72" s="197" t="s">
        <v>88</v>
      </c>
      <c r="D72" s="197" t="s">
        <v>73</v>
      </c>
      <c r="E72" s="9">
        <v>2</v>
      </c>
      <c r="F72" s="9">
        <v>3</v>
      </c>
      <c r="G72" s="9">
        <v>4</v>
      </c>
      <c r="H72" s="187"/>
      <c r="I72" s="9"/>
      <c r="J72" s="208">
        <v>2922</v>
      </c>
      <c r="K72" s="209">
        <v>3214.2</v>
      </c>
      <c r="L72" s="209">
        <v>3506.4</v>
      </c>
      <c r="M72" s="209"/>
      <c r="N72" s="208"/>
      <c r="O72" s="9">
        <v>176</v>
      </c>
      <c r="P72" s="210">
        <v>194</v>
      </c>
      <c r="Q72" s="210">
        <v>211</v>
      </c>
      <c r="R72" s="186"/>
      <c r="S72" s="217"/>
      <c r="T72" s="197">
        <v>817.2</v>
      </c>
      <c r="U72" s="197">
        <v>898.92</v>
      </c>
      <c r="V72" s="197">
        <v>980.64</v>
      </c>
      <c r="W72" s="197"/>
      <c r="X72" s="197"/>
      <c r="Y72" s="218">
        <f>VLOOKUP(B:B,[1]查询时间段分门店销售明细!$B$1:$X$65536,23,0)</f>
        <v>16861.6</v>
      </c>
      <c r="Z72" s="197"/>
      <c r="AA72" s="197">
        <v>2101.68</v>
      </c>
      <c r="AB72" s="197">
        <v>2311.848</v>
      </c>
      <c r="AC72" s="197">
        <v>2522.016</v>
      </c>
      <c r="AD72" s="197"/>
      <c r="AE72" s="197"/>
      <c r="AF72" s="197">
        <v>24993.036</v>
      </c>
      <c r="AG72" s="197">
        <v>27492.3396</v>
      </c>
      <c r="AH72" s="197">
        <v>29991.6432</v>
      </c>
      <c r="AI72" s="197"/>
      <c r="AJ72" s="197"/>
      <c r="EH72" s="4"/>
      <c r="EI72" s="4"/>
      <c r="EJ72" s="4"/>
      <c r="EK72" s="4"/>
      <c r="EL72" s="4"/>
      <c r="EM72" s="4"/>
      <c r="EN72" s="4"/>
      <c r="EO72" s="4"/>
      <c r="EP72" s="4"/>
      <c r="EQ72" s="4"/>
      <c r="ER72" s="4"/>
      <c r="ES72" s="4"/>
      <c r="ET72" s="4"/>
      <c r="EU72" s="4"/>
      <c r="EV72" s="4"/>
      <c r="EW72" s="4"/>
      <c r="EX72" s="4"/>
      <c r="EY72" s="4"/>
      <c r="EZ72" s="4"/>
      <c r="FA72" s="4"/>
      <c r="FB72" s="4"/>
      <c r="FC72" s="4"/>
      <c r="FD72" s="4"/>
      <c r="FE72" s="4"/>
      <c r="FF72" s="4"/>
      <c r="FG72" s="4"/>
      <c r="FH72" s="4"/>
      <c r="FI72" s="4"/>
      <c r="FJ72" s="4"/>
      <c r="FK72" s="4"/>
      <c r="FL72" s="4"/>
      <c r="FM72" s="4"/>
      <c r="FN72" s="4"/>
      <c r="FO72" s="4"/>
      <c r="FP72" s="4"/>
    </row>
    <row r="73" s="176" customFormat="1" ht="14" customHeight="1" spans="1:201">
      <c r="A73" s="197">
        <v>68</v>
      </c>
      <c r="B73" s="7">
        <v>733</v>
      </c>
      <c r="C73" s="197" t="s">
        <v>89</v>
      </c>
      <c r="D73" s="197" t="s">
        <v>73</v>
      </c>
      <c r="E73" s="9">
        <v>2</v>
      </c>
      <c r="F73" s="9">
        <v>3</v>
      </c>
      <c r="G73" s="9">
        <v>4</v>
      </c>
      <c r="H73" s="187"/>
      <c r="I73" s="9"/>
      <c r="J73" s="208">
        <v>1158</v>
      </c>
      <c r="K73" s="209">
        <v>1273.8</v>
      </c>
      <c r="L73" s="209">
        <v>1389.6</v>
      </c>
      <c r="M73" s="209"/>
      <c r="N73" s="208"/>
      <c r="O73" s="9">
        <v>55</v>
      </c>
      <c r="P73" s="210">
        <v>61</v>
      </c>
      <c r="Q73" s="210">
        <v>66</v>
      </c>
      <c r="R73" s="186"/>
      <c r="S73" s="217"/>
      <c r="T73" s="197">
        <v>295.2</v>
      </c>
      <c r="U73" s="197">
        <v>324.72</v>
      </c>
      <c r="V73" s="197">
        <v>354.24</v>
      </c>
      <c r="W73" s="197"/>
      <c r="X73" s="197"/>
      <c r="Y73" s="218">
        <f>VLOOKUP(B:B,[1]查询时间段分门店销售明细!$B$1:$X$65536,23,0)</f>
        <v>7630.5</v>
      </c>
      <c r="Z73" s="197"/>
      <c r="AA73" s="197">
        <v>989.28</v>
      </c>
      <c r="AB73" s="197">
        <v>1088.208</v>
      </c>
      <c r="AC73" s="197">
        <v>1187.136</v>
      </c>
      <c r="AD73" s="197"/>
      <c r="AE73" s="197"/>
      <c r="AF73" s="197">
        <v>6048.9</v>
      </c>
      <c r="AG73" s="197">
        <v>6653.79</v>
      </c>
      <c r="AH73" s="197">
        <v>7258.68</v>
      </c>
      <c r="AI73" s="197"/>
      <c r="AJ73" s="197"/>
      <c r="DX73" s="4"/>
      <c r="DY73" s="4"/>
      <c r="DZ73" s="4"/>
      <c r="EA73" s="4"/>
      <c r="EB73" s="4"/>
      <c r="EC73" s="4"/>
      <c r="ED73" s="4"/>
      <c r="EE73" s="4"/>
      <c r="EF73" s="4"/>
      <c r="EG73" s="4"/>
      <c r="EH73" s="4"/>
      <c r="EI73" s="4"/>
      <c r="EJ73" s="4"/>
      <c r="EK73" s="4"/>
      <c r="EL73" s="4"/>
      <c r="EM73" s="4"/>
      <c r="EN73" s="4"/>
      <c r="EO73" s="4"/>
      <c r="EP73" s="4"/>
      <c r="EQ73" s="4"/>
      <c r="ER73" s="4"/>
      <c r="ES73" s="4"/>
      <c r="ET73" s="4"/>
      <c r="EU73" s="4"/>
      <c r="EV73" s="4"/>
      <c r="EW73" s="4"/>
      <c r="EX73" s="4"/>
      <c r="EY73" s="4"/>
      <c r="EZ73" s="4"/>
      <c r="FA73" s="4"/>
      <c r="FB73" s="4"/>
      <c r="FC73" s="4"/>
      <c r="FD73" s="4"/>
      <c r="FE73" s="4"/>
      <c r="FF73" s="4"/>
      <c r="FG73" s="4"/>
      <c r="FH73" s="4"/>
      <c r="FI73" s="4"/>
      <c r="FJ73" s="4"/>
      <c r="FK73" s="4"/>
      <c r="FL73" s="4"/>
      <c r="FM73" s="4"/>
      <c r="FN73" s="4"/>
      <c r="FO73" s="4"/>
      <c r="FP73" s="4"/>
      <c r="FQ73" s="4"/>
      <c r="FR73" s="4"/>
      <c r="FS73" s="4"/>
      <c r="FT73" s="4"/>
      <c r="FU73" s="4"/>
      <c r="FV73" s="4"/>
      <c r="FW73" s="4"/>
      <c r="FX73" s="4"/>
      <c r="FY73" s="4"/>
      <c r="FZ73" s="4"/>
      <c r="GA73" s="4"/>
      <c r="GB73" s="4"/>
      <c r="GC73" s="4"/>
      <c r="GD73" s="4"/>
      <c r="GE73" s="4"/>
      <c r="GF73" s="4"/>
      <c r="GG73" s="4"/>
      <c r="GH73" s="4"/>
      <c r="GI73" s="4"/>
      <c r="GJ73" s="4"/>
      <c r="GK73" s="4"/>
      <c r="GL73" s="4"/>
      <c r="GM73" s="4"/>
      <c r="GN73" s="4"/>
      <c r="GO73" s="4"/>
      <c r="GP73" s="4"/>
      <c r="GQ73" s="4"/>
      <c r="GR73" s="4"/>
      <c r="GS73" s="4"/>
    </row>
    <row r="74" s="176" customFormat="1" ht="13.05" customHeight="1" spans="1:173">
      <c r="A74" s="197">
        <v>69</v>
      </c>
      <c r="B74" s="79">
        <v>750</v>
      </c>
      <c r="C74" s="79" t="s">
        <v>90</v>
      </c>
      <c r="D74" s="79" t="s">
        <v>73</v>
      </c>
      <c r="E74" s="9">
        <v>6</v>
      </c>
      <c r="F74" s="9">
        <v>7</v>
      </c>
      <c r="G74" s="9">
        <v>8</v>
      </c>
      <c r="H74" s="187"/>
      <c r="I74" s="9"/>
      <c r="J74" s="208">
        <v>3418</v>
      </c>
      <c r="K74" s="209">
        <v>3759.8</v>
      </c>
      <c r="L74" s="209">
        <v>4101.6</v>
      </c>
      <c r="M74" s="209"/>
      <c r="N74" s="208"/>
      <c r="O74" s="9">
        <v>241</v>
      </c>
      <c r="P74" s="210">
        <v>265</v>
      </c>
      <c r="Q74" s="210">
        <v>292</v>
      </c>
      <c r="R74" s="186"/>
      <c r="S74" s="217"/>
      <c r="T74" s="197">
        <v>819</v>
      </c>
      <c r="U74" s="197">
        <v>900.9</v>
      </c>
      <c r="V74" s="197">
        <v>982.8</v>
      </c>
      <c r="W74" s="197"/>
      <c r="X74" s="197"/>
      <c r="Y74" s="218">
        <f>VLOOKUP(B:B,[1]查询时间段分门店销售明细!$B$1:$X$65536,23,0)</f>
        <v>4252.79</v>
      </c>
      <c r="Z74" s="197"/>
      <c r="AA74" s="197">
        <v>2921.6</v>
      </c>
      <c r="AB74" s="197">
        <v>3213.76</v>
      </c>
      <c r="AC74" s="197">
        <v>3505.92</v>
      </c>
      <c r="AD74" s="197"/>
      <c r="AE74" s="197"/>
      <c r="AF74" s="197">
        <v>41004</v>
      </c>
      <c r="AG74" s="197">
        <v>44284.32</v>
      </c>
      <c r="AH74" s="197">
        <v>47827.0656</v>
      </c>
      <c r="AI74" s="197"/>
      <c r="AJ74" s="197"/>
      <c r="DX74" s="240"/>
      <c r="DY74" s="240"/>
      <c r="DZ74" s="240"/>
      <c r="EA74" s="240"/>
      <c r="EB74" s="240"/>
      <c r="EC74" s="240"/>
      <c r="ED74" s="240"/>
      <c r="EE74" s="240"/>
      <c r="EF74" s="240"/>
      <c r="EG74" s="240"/>
      <c r="EH74" s="240"/>
      <c r="EI74" s="240"/>
      <c r="EJ74" s="240"/>
      <c r="EK74" s="240"/>
      <c r="EL74" s="240"/>
      <c r="EM74" s="240"/>
      <c r="EN74" s="240"/>
      <c r="EO74" s="240"/>
      <c r="EP74" s="240"/>
      <c r="EQ74" s="240"/>
      <c r="ER74" s="240"/>
      <c r="ES74" s="240"/>
      <c r="ET74" s="240"/>
      <c r="EU74" s="240"/>
      <c r="EV74" s="240"/>
      <c r="EW74" s="240"/>
      <c r="EX74" s="240"/>
      <c r="EY74" s="240"/>
      <c r="EZ74" s="240"/>
      <c r="FA74" s="240"/>
      <c r="FB74" s="240"/>
      <c r="FC74" s="240"/>
      <c r="FD74" s="240"/>
      <c r="FE74" s="240"/>
      <c r="FF74" s="240"/>
      <c r="FG74" s="240"/>
      <c r="FH74" s="240"/>
      <c r="FI74" s="240"/>
      <c r="FJ74" s="240"/>
      <c r="FK74" s="240"/>
      <c r="FL74" s="240"/>
      <c r="FM74" s="240"/>
      <c r="FN74" s="240"/>
      <c r="FO74" s="240"/>
      <c r="FP74" s="240"/>
      <c r="FQ74" s="240"/>
    </row>
    <row r="75" s="176" customFormat="1" customHeight="1" spans="1:142">
      <c r="A75" s="197">
        <v>70</v>
      </c>
      <c r="B75" s="7">
        <v>753</v>
      </c>
      <c r="C75" s="197" t="s">
        <v>91</v>
      </c>
      <c r="D75" s="79" t="s">
        <v>73</v>
      </c>
      <c r="E75" s="199">
        <v>1</v>
      </c>
      <c r="F75" s="199">
        <v>2</v>
      </c>
      <c r="G75" s="199">
        <v>3</v>
      </c>
      <c r="H75" s="199"/>
      <c r="I75" s="199"/>
      <c r="J75" s="199">
        <v>517</v>
      </c>
      <c r="K75" s="199">
        <v>568.7</v>
      </c>
      <c r="L75" s="199">
        <v>620.4</v>
      </c>
      <c r="M75" s="199"/>
      <c r="N75" s="199"/>
      <c r="O75" s="199">
        <v>23</v>
      </c>
      <c r="P75" s="199">
        <v>25</v>
      </c>
      <c r="Q75" s="199">
        <v>28</v>
      </c>
      <c r="R75" s="199"/>
      <c r="S75" s="199"/>
      <c r="T75" s="197">
        <v>180</v>
      </c>
      <c r="U75" s="197">
        <v>198</v>
      </c>
      <c r="V75" s="197">
        <v>216</v>
      </c>
      <c r="W75" s="197"/>
      <c r="X75" s="197"/>
      <c r="Y75" s="218">
        <v>1500</v>
      </c>
      <c r="Z75" s="197"/>
      <c r="AA75" s="197">
        <v>501.84</v>
      </c>
      <c r="AB75" s="197">
        <v>552.024</v>
      </c>
      <c r="AC75" s="197">
        <v>602.208</v>
      </c>
      <c r="AD75" s="197"/>
      <c r="AE75" s="197"/>
      <c r="AF75" s="197">
        <v>3281.54976</v>
      </c>
      <c r="AG75" s="197">
        <v>3609.704736</v>
      </c>
      <c r="AH75" s="197">
        <v>3937.859712</v>
      </c>
      <c r="AI75" s="197"/>
      <c r="AJ75" s="197"/>
      <c r="EH75" s="4"/>
      <c r="EI75" s="4"/>
      <c r="EJ75" s="4"/>
      <c r="EK75" s="4"/>
      <c r="EL75" s="4"/>
    </row>
    <row r="76" s="178" customFormat="1" customHeight="1" spans="1:142">
      <c r="A76" s="197">
        <v>71</v>
      </c>
      <c r="B76" s="7">
        <v>103639</v>
      </c>
      <c r="C76" s="197" t="s">
        <v>92</v>
      </c>
      <c r="D76" s="79" t="s">
        <v>73</v>
      </c>
      <c r="E76" s="9"/>
      <c r="F76" s="9"/>
      <c r="G76" s="9"/>
      <c r="H76" s="187"/>
      <c r="I76" s="9"/>
      <c r="J76" s="208"/>
      <c r="K76" s="209"/>
      <c r="L76" s="209"/>
      <c r="M76" s="209"/>
      <c r="N76" s="208"/>
      <c r="O76" s="9"/>
      <c r="P76" s="210"/>
      <c r="Q76" s="210"/>
      <c r="R76" s="186"/>
      <c r="S76" s="217"/>
      <c r="T76" s="197"/>
      <c r="U76" s="197"/>
      <c r="V76" s="197"/>
      <c r="W76" s="197"/>
      <c r="X76" s="197"/>
      <c r="Y76" s="218"/>
      <c r="Z76" s="197"/>
      <c r="AA76" s="197"/>
      <c r="AB76" s="197"/>
      <c r="AC76" s="197"/>
      <c r="AD76" s="197"/>
      <c r="AE76" s="197"/>
      <c r="AF76" s="197"/>
      <c r="AG76" s="197"/>
      <c r="AH76" s="197"/>
      <c r="AI76" s="197"/>
      <c r="AJ76" s="197"/>
      <c r="AK76" s="176"/>
      <c r="AL76" s="176"/>
      <c r="AM76" s="176"/>
      <c r="AN76" s="176"/>
      <c r="AO76" s="176"/>
      <c r="AP76" s="176"/>
      <c r="AQ76" s="176"/>
      <c r="AR76" s="176"/>
      <c r="AS76" s="176"/>
      <c r="AT76" s="176"/>
      <c r="AU76" s="176"/>
      <c r="AV76" s="176"/>
      <c r="AW76" s="176"/>
      <c r="AX76" s="176"/>
      <c r="AY76" s="176"/>
      <c r="AZ76" s="176"/>
      <c r="BA76" s="176"/>
      <c r="BB76" s="176"/>
      <c r="BC76" s="176"/>
      <c r="BD76" s="176"/>
      <c r="BE76" s="176"/>
      <c r="BF76" s="176"/>
      <c r="BG76" s="176"/>
      <c r="BH76" s="176"/>
      <c r="BI76" s="176"/>
      <c r="BJ76" s="176"/>
      <c r="BK76" s="176"/>
      <c r="BL76" s="176"/>
      <c r="BM76" s="176"/>
      <c r="BN76" s="176"/>
      <c r="BO76" s="176"/>
      <c r="BP76" s="176"/>
      <c r="BQ76" s="176"/>
      <c r="BR76" s="176"/>
      <c r="BS76" s="176"/>
      <c r="BT76" s="176"/>
      <c r="BU76" s="176"/>
      <c r="BV76" s="176"/>
      <c r="BW76" s="176"/>
      <c r="BX76" s="176"/>
      <c r="BY76" s="176"/>
      <c r="BZ76" s="176"/>
      <c r="CA76" s="176"/>
      <c r="CB76" s="176"/>
      <c r="CC76" s="176"/>
      <c r="CD76" s="176"/>
      <c r="CE76" s="176"/>
      <c r="CF76" s="176"/>
      <c r="CG76" s="176"/>
      <c r="CH76" s="176"/>
      <c r="CI76" s="176"/>
      <c r="CJ76" s="176"/>
      <c r="CK76" s="176"/>
      <c r="CL76" s="176"/>
      <c r="CM76" s="176"/>
      <c r="CN76" s="176"/>
      <c r="CO76" s="176"/>
      <c r="CP76" s="176"/>
      <c r="CQ76" s="176"/>
      <c r="CR76" s="176"/>
      <c r="CS76" s="176"/>
      <c r="CT76" s="176"/>
      <c r="CU76" s="176"/>
      <c r="CV76" s="176"/>
      <c r="CW76" s="176"/>
      <c r="CX76" s="176"/>
      <c r="CY76" s="176"/>
      <c r="CZ76" s="176"/>
      <c r="DA76" s="176"/>
      <c r="DB76" s="176"/>
      <c r="DC76" s="176"/>
      <c r="DD76" s="176"/>
      <c r="DE76" s="176"/>
      <c r="DF76" s="176"/>
      <c r="DG76" s="176"/>
      <c r="DH76" s="176"/>
      <c r="DI76" s="176"/>
      <c r="DJ76" s="176"/>
      <c r="DK76" s="176"/>
      <c r="DL76" s="176"/>
      <c r="DM76" s="176"/>
      <c r="DN76" s="176"/>
      <c r="DO76" s="176"/>
      <c r="DP76" s="176"/>
      <c r="DQ76" s="176"/>
      <c r="DR76" s="176"/>
      <c r="DS76" s="176"/>
      <c r="DT76" s="176"/>
      <c r="DU76" s="176"/>
      <c r="DV76" s="176"/>
      <c r="DW76" s="176"/>
      <c r="DX76" s="176"/>
      <c r="DY76" s="176"/>
      <c r="DZ76" s="176"/>
      <c r="EA76" s="176"/>
      <c r="EB76" s="176"/>
      <c r="EC76" s="176"/>
      <c r="ED76" s="176"/>
      <c r="EE76" s="176"/>
      <c r="EF76" s="176"/>
      <c r="EG76" s="176"/>
      <c r="EH76" s="4"/>
      <c r="EI76" s="4"/>
      <c r="EJ76" s="4"/>
      <c r="EK76" s="4"/>
      <c r="EL76" s="4"/>
    </row>
    <row r="77" s="172" customFormat="1" customHeight="1" spans="1:142">
      <c r="A77" s="181"/>
      <c r="B77" s="25"/>
      <c r="C77" s="181"/>
      <c r="D77" s="181" t="s">
        <v>73</v>
      </c>
      <c r="E77" s="196">
        <f>SUM(E57:E76)</f>
        <v>49</v>
      </c>
      <c r="F77" s="196">
        <f t="shared" ref="F77:AJ77" si="3">SUM(F57:F76)</f>
        <v>68</v>
      </c>
      <c r="G77" s="196">
        <f t="shared" si="3"/>
        <v>87</v>
      </c>
      <c r="H77" s="196">
        <f t="shared" si="3"/>
        <v>2</v>
      </c>
      <c r="I77" s="196">
        <f t="shared" si="3"/>
        <v>5</v>
      </c>
      <c r="J77" s="196">
        <f t="shared" si="3"/>
        <v>46455</v>
      </c>
      <c r="K77" s="196">
        <f t="shared" si="3"/>
        <v>51100.5</v>
      </c>
      <c r="L77" s="196">
        <f t="shared" si="3"/>
        <v>55746</v>
      </c>
      <c r="M77" s="196">
        <f t="shared" si="3"/>
        <v>1</v>
      </c>
      <c r="N77" s="196">
        <f t="shared" si="3"/>
        <v>6467</v>
      </c>
      <c r="O77" s="196">
        <f t="shared" si="3"/>
        <v>2351</v>
      </c>
      <c r="P77" s="196">
        <f t="shared" si="3"/>
        <v>2586</v>
      </c>
      <c r="Q77" s="196">
        <f t="shared" si="3"/>
        <v>2827</v>
      </c>
      <c r="R77" s="196">
        <f t="shared" si="3"/>
        <v>3</v>
      </c>
      <c r="S77" s="196">
        <f t="shared" si="3"/>
        <v>292</v>
      </c>
      <c r="T77" s="196">
        <f t="shared" si="3"/>
        <v>12372.3</v>
      </c>
      <c r="U77" s="196">
        <f t="shared" si="3"/>
        <v>13609.53</v>
      </c>
      <c r="V77" s="196">
        <f t="shared" si="3"/>
        <v>14846.76</v>
      </c>
      <c r="W77" s="196">
        <f t="shared" si="3"/>
        <v>3</v>
      </c>
      <c r="X77" s="196">
        <f t="shared" si="3"/>
        <v>1178.28</v>
      </c>
      <c r="Y77" s="196">
        <f t="shared" si="3"/>
        <v>131039.85</v>
      </c>
      <c r="Z77" s="196">
        <f t="shared" si="3"/>
        <v>16619.1</v>
      </c>
      <c r="AA77" s="196">
        <f t="shared" si="3"/>
        <v>35933.6</v>
      </c>
      <c r="AB77" s="196">
        <f t="shared" si="3"/>
        <v>39526.96</v>
      </c>
      <c r="AC77" s="196">
        <f t="shared" si="3"/>
        <v>43120.32</v>
      </c>
      <c r="AD77" s="196">
        <f t="shared" si="3"/>
        <v>3</v>
      </c>
      <c r="AE77" s="196">
        <f t="shared" si="3"/>
        <v>3609.79</v>
      </c>
      <c r="AF77" s="196">
        <f t="shared" si="3"/>
        <v>332634.78576</v>
      </c>
      <c r="AG77" s="196">
        <f t="shared" si="3"/>
        <v>365078.184336</v>
      </c>
      <c r="AH77" s="228">
        <f t="shared" si="3"/>
        <v>397784.008512</v>
      </c>
      <c r="AI77" s="196">
        <f t="shared" si="3"/>
        <v>2</v>
      </c>
      <c r="AJ77" s="196">
        <f t="shared" si="3"/>
        <v>33098.67</v>
      </c>
      <c r="EH77" s="179"/>
      <c r="EI77" s="179"/>
      <c r="EJ77" s="179"/>
      <c r="EK77" s="179"/>
      <c r="EL77" s="179"/>
    </row>
    <row r="78" s="178" customFormat="1" customHeight="1" spans="1:187">
      <c r="A78" s="197">
        <v>72</v>
      </c>
      <c r="B78" s="7">
        <v>307</v>
      </c>
      <c r="C78" s="197" t="s">
        <v>93</v>
      </c>
      <c r="D78" s="197" t="s">
        <v>94</v>
      </c>
      <c r="E78" s="9">
        <v>56</v>
      </c>
      <c r="F78" s="9">
        <v>62</v>
      </c>
      <c r="G78" s="9">
        <v>70</v>
      </c>
      <c r="H78" s="187"/>
      <c r="I78" s="9"/>
      <c r="J78" s="198">
        <v>29148</v>
      </c>
      <c r="K78" s="186">
        <f>J78*1.1</f>
        <v>32062.8</v>
      </c>
      <c r="L78" s="186">
        <f>J78*1.2</f>
        <v>34977.6</v>
      </c>
      <c r="M78" s="187"/>
      <c r="N78" s="187"/>
      <c r="O78" s="210">
        <v>580</v>
      </c>
      <c r="P78" s="210">
        <v>638</v>
      </c>
      <c r="Q78" s="210">
        <v>696</v>
      </c>
      <c r="R78" s="208"/>
      <c r="S78" s="208"/>
      <c r="T78" s="209">
        <v>3305.7</v>
      </c>
      <c r="U78" s="209">
        <f>T78*1.1</f>
        <v>3636.27</v>
      </c>
      <c r="V78" s="209">
        <f>T78*1.2</f>
        <v>3966.84</v>
      </c>
      <c r="W78" s="208"/>
      <c r="X78" s="208"/>
      <c r="Y78" s="218">
        <f>VLOOKUP(B:B,[1]查询时间段分门店销售明细!$B$1:$X$65536,23,0)</f>
        <v>38104.99</v>
      </c>
      <c r="Z78" s="209"/>
      <c r="AA78" s="210">
        <v>16830.72</v>
      </c>
      <c r="AB78" s="9">
        <f>AA78*1.1</f>
        <v>18513.792</v>
      </c>
      <c r="AC78" s="9">
        <f>AA78*1.2</f>
        <v>20196.864</v>
      </c>
      <c r="AD78" s="9"/>
      <c r="AE78" s="210"/>
      <c r="AF78" s="186">
        <v>160787.7</v>
      </c>
      <c r="AG78" s="217">
        <f>AF78*1.1</f>
        <v>176866.47</v>
      </c>
      <c r="AH78" s="239">
        <f>AF78*1.2</f>
        <v>192945.24</v>
      </c>
      <c r="AI78" s="186"/>
      <c r="AJ78" s="186"/>
      <c r="AK78" s="176"/>
      <c r="AL78" s="176"/>
      <c r="AM78" s="176"/>
      <c r="AN78" s="176"/>
      <c r="AO78" s="176"/>
      <c r="AP78" s="176"/>
      <c r="AQ78" s="176"/>
      <c r="AR78" s="176"/>
      <c r="AS78" s="176"/>
      <c r="AT78" s="176"/>
      <c r="AU78" s="176"/>
      <c r="AV78" s="176"/>
      <c r="AW78" s="176"/>
      <c r="AX78" s="176"/>
      <c r="AY78" s="176"/>
      <c r="AZ78" s="176"/>
      <c r="BA78" s="176"/>
      <c r="BB78" s="176"/>
      <c r="BC78" s="176"/>
      <c r="BD78" s="176"/>
      <c r="BE78" s="176"/>
      <c r="BF78" s="176"/>
      <c r="BG78" s="176"/>
      <c r="BH78" s="176"/>
      <c r="BI78" s="176"/>
      <c r="BJ78" s="176"/>
      <c r="BK78" s="176"/>
      <c r="BL78" s="176"/>
      <c r="BM78" s="176"/>
      <c r="BN78" s="176"/>
      <c r="BO78" s="176"/>
      <c r="BP78" s="176"/>
      <c r="BQ78" s="176"/>
      <c r="BR78" s="176"/>
      <c r="BS78" s="176"/>
      <c r="BT78" s="176"/>
      <c r="BU78" s="176"/>
      <c r="BV78" s="176"/>
      <c r="BW78" s="176"/>
      <c r="BX78" s="176"/>
      <c r="BY78" s="176"/>
      <c r="BZ78" s="176"/>
      <c r="CA78" s="176"/>
      <c r="CB78" s="176"/>
      <c r="CC78" s="176"/>
      <c r="CD78" s="176"/>
      <c r="CE78" s="176"/>
      <c r="CF78" s="176"/>
      <c r="CG78" s="176"/>
      <c r="CH78" s="176"/>
      <c r="CI78" s="176"/>
      <c r="CJ78" s="176"/>
      <c r="CK78" s="176"/>
      <c r="CL78" s="176"/>
      <c r="CM78" s="176"/>
      <c r="CN78" s="176"/>
      <c r="CO78" s="176"/>
      <c r="CP78" s="176"/>
      <c r="CQ78" s="176"/>
      <c r="CR78" s="176"/>
      <c r="CS78" s="176"/>
      <c r="CT78" s="176"/>
      <c r="CU78" s="176"/>
      <c r="CV78" s="176"/>
      <c r="CW78" s="176"/>
      <c r="CX78" s="176"/>
      <c r="CY78" s="176"/>
      <c r="CZ78" s="176"/>
      <c r="DA78" s="176"/>
      <c r="DB78" s="176"/>
      <c r="DC78" s="176"/>
      <c r="DD78" s="176"/>
      <c r="DE78" s="176"/>
      <c r="DF78" s="176"/>
      <c r="DG78" s="176"/>
      <c r="DH78" s="176"/>
      <c r="DI78" s="176"/>
      <c r="DJ78" s="176"/>
      <c r="DK78" s="176"/>
      <c r="DL78" s="176"/>
      <c r="DM78" s="176"/>
      <c r="DN78" s="176"/>
      <c r="DO78" s="176"/>
      <c r="DP78" s="176"/>
      <c r="DQ78" s="176"/>
      <c r="DR78" s="176"/>
      <c r="DS78" s="176"/>
      <c r="DT78" s="176"/>
      <c r="DU78" s="176"/>
      <c r="DV78" s="176"/>
      <c r="DW78" s="176"/>
      <c r="DX78" s="176"/>
      <c r="DY78" s="176"/>
      <c r="DZ78" s="176"/>
      <c r="EA78" s="176"/>
      <c r="EB78" s="176"/>
      <c r="EC78" s="176"/>
      <c r="ED78" s="176"/>
      <c r="EE78" s="176"/>
      <c r="EF78" s="176"/>
      <c r="EG78" s="176"/>
      <c r="EH78" s="176"/>
      <c r="EI78" s="176"/>
      <c r="EJ78" s="176"/>
      <c r="EK78" s="176"/>
      <c r="EL78" s="176"/>
      <c r="EM78" s="176"/>
      <c r="EN78" s="176"/>
      <c r="EO78" s="176"/>
      <c r="EP78" s="176"/>
      <c r="EQ78" s="176"/>
      <c r="ER78" s="176"/>
      <c r="ES78" s="176"/>
      <c r="ET78" s="176"/>
      <c r="EU78" s="176"/>
      <c r="EV78" s="176"/>
      <c r="EW78" s="176"/>
      <c r="EX78" s="176"/>
      <c r="EY78" s="176"/>
      <c r="EZ78" s="176"/>
      <c r="FA78" s="176"/>
      <c r="FB78" s="176"/>
      <c r="FC78" s="176"/>
      <c r="FD78" s="176"/>
      <c r="FE78" s="176"/>
      <c r="FF78" s="176"/>
      <c r="FG78" s="176"/>
      <c r="FH78" s="176"/>
      <c r="FI78" s="176"/>
      <c r="FJ78" s="176"/>
      <c r="FK78" s="176"/>
      <c r="FL78" s="176"/>
      <c r="FM78" s="176"/>
      <c r="FN78" s="176"/>
      <c r="FO78" s="176"/>
      <c r="FP78" s="176"/>
      <c r="FQ78" s="176"/>
      <c r="FR78" s="176"/>
      <c r="FS78" s="176"/>
      <c r="FT78" s="176"/>
      <c r="FU78" s="176"/>
      <c r="FV78" s="176"/>
      <c r="FW78" s="176"/>
      <c r="FX78" s="176"/>
      <c r="FY78" s="176"/>
      <c r="FZ78" s="176"/>
      <c r="GA78" s="4"/>
      <c r="GB78" s="4"/>
      <c r="GC78" s="4"/>
      <c r="GD78" s="4"/>
      <c r="GE78" s="4"/>
    </row>
    <row r="79" s="172" customFormat="1" ht="12.95" customHeight="1" spans="1:200">
      <c r="A79" s="181"/>
      <c r="B79" s="25"/>
      <c r="C79" s="181"/>
      <c r="D79" s="181" t="s">
        <v>94</v>
      </c>
      <c r="E79" s="200">
        <f>SUM(E78:E78)</f>
        <v>56</v>
      </c>
      <c r="F79" s="200">
        <f t="shared" ref="F79:AI79" si="4">SUM(F78:F78)</f>
        <v>62</v>
      </c>
      <c r="G79" s="200">
        <f t="shared" si="4"/>
        <v>70</v>
      </c>
      <c r="H79" s="200">
        <f t="shared" si="4"/>
        <v>0</v>
      </c>
      <c r="I79" s="200">
        <f t="shared" si="4"/>
        <v>0</v>
      </c>
      <c r="J79" s="200">
        <f t="shared" si="4"/>
        <v>29148</v>
      </c>
      <c r="K79" s="200">
        <f t="shared" si="4"/>
        <v>32062.8</v>
      </c>
      <c r="L79" s="200">
        <f t="shared" si="4"/>
        <v>34977.6</v>
      </c>
      <c r="M79" s="200">
        <f t="shared" si="4"/>
        <v>0</v>
      </c>
      <c r="N79" s="200">
        <f t="shared" si="4"/>
        <v>0</v>
      </c>
      <c r="O79" s="200">
        <f t="shared" si="4"/>
        <v>580</v>
      </c>
      <c r="P79" s="200">
        <f t="shared" si="4"/>
        <v>638</v>
      </c>
      <c r="Q79" s="200">
        <f t="shared" si="4"/>
        <v>696</v>
      </c>
      <c r="R79" s="200">
        <f t="shared" si="4"/>
        <v>0</v>
      </c>
      <c r="S79" s="200">
        <f t="shared" si="4"/>
        <v>0</v>
      </c>
      <c r="T79" s="200">
        <f t="shared" si="4"/>
        <v>3305.7</v>
      </c>
      <c r="U79" s="200">
        <f t="shared" si="4"/>
        <v>3636.27</v>
      </c>
      <c r="V79" s="200">
        <f t="shared" si="4"/>
        <v>3966.84</v>
      </c>
      <c r="W79" s="200">
        <f t="shared" si="4"/>
        <v>0</v>
      </c>
      <c r="X79" s="200">
        <f t="shared" si="4"/>
        <v>0</v>
      </c>
      <c r="Y79" s="200">
        <f t="shared" si="4"/>
        <v>38104.99</v>
      </c>
      <c r="Z79" s="200">
        <f t="shared" si="4"/>
        <v>0</v>
      </c>
      <c r="AA79" s="200">
        <f t="shared" si="4"/>
        <v>16830.72</v>
      </c>
      <c r="AB79" s="200">
        <f t="shared" si="4"/>
        <v>18513.792</v>
      </c>
      <c r="AC79" s="200">
        <f t="shared" si="4"/>
        <v>20196.864</v>
      </c>
      <c r="AD79" s="200">
        <f t="shared" si="4"/>
        <v>0</v>
      </c>
      <c r="AE79" s="200">
        <f t="shared" si="4"/>
        <v>0</v>
      </c>
      <c r="AF79" s="200">
        <f t="shared" si="4"/>
        <v>160787.7</v>
      </c>
      <c r="AG79" s="200">
        <f t="shared" si="4"/>
        <v>176866.47</v>
      </c>
      <c r="AH79" s="229">
        <f t="shared" si="4"/>
        <v>192945.24</v>
      </c>
      <c r="AI79" s="200">
        <f t="shared" si="4"/>
        <v>0</v>
      </c>
      <c r="AJ79" s="181"/>
      <c r="DW79" s="179"/>
      <c r="DX79" s="179"/>
      <c r="DY79" s="179"/>
      <c r="DZ79" s="179"/>
      <c r="EA79" s="179"/>
      <c r="EB79" s="179"/>
      <c r="EC79" s="179"/>
      <c r="ED79" s="179"/>
      <c r="EE79" s="179"/>
      <c r="EF79" s="179"/>
      <c r="EG79" s="179"/>
      <c r="EH79" s="179"/>
      <c r="EI79" s="179"/>
      <c r="EJ79" s="179"/>
      <c r="EK79" s="179"/>
      <c r="EL79" s="179"/>
      <c r="EM79" s="179"/>
      <c r="EN79" s="179"/>
      <c r="EO79" s="179"/>
      <c r="EP79" s="179"/>
      <c r="EQ79" s="179"/>
      <c r="ER79" s="179"/>
      <c r="ES79" s="179"/>
      <c r="ET79" s="179"/>
      <c r="EU79" s="179"/>
      <c r="EV79" s="179"/>
      <c r="EW79" s="179"/>
      <c r="EX79" s="179"/>
      <c r="EY79" s="179"/>
      <c r="EZ79" s="179"/>
      <c r="FA79" s="179"/>
      <c r="FB79" s="179"/>
      <c r="FC79" s="179"/>
      <c r="FD79" s="179"/>
      <c r="FE79" s="179"/>
      <c r="FF79" s="179"/>
      <c r="FG79" s="179"/>
      <c r="FH79" s="179"/>
      <c r="FI79" s="179"/>
      <c r="FJ79" s="179"/>
      <c r="FK79" s="179"/>
      <c r="FL79" s="179"/>
      <c r="FM79" s="179"/>
      <c r="FN79" s="179"/>
      <c r="FO79" s="179"/>
      <c r="FP79" s="179"/>
      <c r="FQ79" s="179"/>
      <c r="FR79" s="179"/>
      <c r="FS79" s="179"/>
      <c r="FT79" s="179"/>
      <c r="FU79" s="179"/>
      <c r="FV79" s="179"/>
      <c r="FW79" s="179"/>
      <c r="FX79" s="179"/>
      <c r="FY79" s="179"/>
      <c r="FZ79" s="179"/>
      <c r="GA79" s="179"/>
      <c r="GB79" s="179"/>
      <c r="GC79" s="179"/>
      <c r="GD79" s="179"/>
      <c r="GE79" s="179"/>
      <c r="GF79" s="179"/>
      <c r="GG79" s="179"/>
      <c r="GH79" s="179"/>
      <c r="GI79" s="179"/>
      <c r="GJ79" s="179"/>
      <c r="GK79" s="179"/>
      <c r="GL79" s="179"/>
      <c r="GM79" s="179"/>
      <c r="GN79" s="179"/>
      <c r="GO79" s="179"/>
      <c r="GP79" s="179"/>
      <c r="GQ79" s="179"/>
      <c r="GR79" s="179"/>
    </row>
    <row r="80" s="176" customFormat="1" ht="12.95" customHeight="1" spans="1:36">
      <c r="A80" s="197">
        <v>73</v>
      </c>
      <c r="B80" s="7">
        <v>343</v>
      </c>
      <c r="C80" s="197" t="s">
        <v>95</v>
      </c>
      <c r="D80" s="197" t="s">
        <v>96</v>
      </c>
      <c r="E80" s="9">
        <v>5</v>
      </c>
      <c r="F80" s="9">
        <v>6</v>
      </c>
      <c r="G80" s="9">
        <v>7</v>
      </c>
      <c r="H80" s="187"/>
      <c r="I80" s="9"/>
      <c r="J80" s="208">
        <v>13042</v>
      </c>
      <c r="K80" s="209">
        <v>14346.2</v>
      </c>
      <c r="L80" s="209">
        <v>15650.4</v>
      </c>
      <c r="M80" s="209"/>
      <c r="N80" s="208"/>
      <c r="O80" s="9">
        <v>246</v>
      </c>
      <c r="P80" s="210">
        <v>271</v>
      </c>
      <c r="Q80" s="210">
        <v>295</v>
      </c>
      <c r="R80" s="186"/>
      <c r="S80" s="217"/>
      <c r="T80" s="197">
        <v>1188</v>
      </c>
      <c r="U80" s="197">
        <v>1306.8</v>
      </c>
      <c r="V80" s="197">
        <v>1425.6</v>
      </c>
      <c r="W80" s="197"/>
      <c r="X80" s="197"/>
      <c r="Y80" s="218">
        <f>VLOOKUP(B:B,[1]查询时间段分门店销售明细!$B$1:$X$65536,23,0)</f>
        <v>9807.77</v>
      </c>
      <c r="Z80" s="197"/>
      <c r="AA80" s="197">
        <v>4780.8</v>
      </c>
      <c r="AB80" s="197">
        <v>5258.88</v>
      </c>
      <c r="AC80" s="197">
        <v>5736.96</v>
      </c>
      <c r="AD80" s="197"/>
      <c r="AE80" s="197"/>
      <c r="AF80" s="197">
        <v>57716.1</v>
      </c>
      <c r="AG80" s="197">
        <v>63487.71</v>
      </c>
      <c r="AH80" s="197">
        <v>69259.32</v>
      </c>
      <c r="AI80" s="197"/>
      <c r="AJ80" s="197"/>
    </row>
    <row r="81" s="176" customFormat="1" ht="12.95" customHeight="1" spans="1:173">
      <c r="A81" s="197">
        <v>74</v>
      </c>
      <c r="B81" s="7">
        <v>357</v>
      </c>
      <c r="C81" s="197" t="s">
        <v>97</v>
      </c>
      <c r="D81" s="197" t="s">
        <v>96</v>
      </c>
      <c r="E81" s="9">
        <v>3</v>
      </c>
      <c r="F81" s="9">
        <v>4</v>
      </c>
      <c r="G81" s="9">
        <v>5</v>
      </c>
      <c r="H81" s="187"/>
      <c r="I81" s="9"/>
      <c r="J81" s="208">
        <v>2452</v>
      </c>
      <c r="K81" s="209">
        <v>2697.2</v>
      </c>
      <c r="L81" s="209">
        <v>2942.4</v>
      </c>
      <c r="M81" s="209"/>
      <c r="N81" s="208"/>
      <c r="O81" s="9">
        <v>130</v>
      </c>
      <c r="P81" s="210">
        <v>143</v>
      </c>
      <c r="Q81" s="210">
        <v>156</v>
      </c>
      <c r="R81" s="186"/>
      <c r="S81" s="217"/>
      <c r="T81" s="197">
        <v>532.8</v>
      </c>
      <c r="U81" s="197">
        <v>586.08</v>
      </c>
      <c r="V81" s="197">
        <v>639.36</v>
      </c>
      <c r="W81" s="197"/>
      <c r="X81" s="197"/>
      <c r="Y81" s="218">
        <f>VLOOKUP(B:B,[1]查询时间段分门店销售明细!$B$1:$X$65536,23,0)</f>
        <v>11537.82</v>
      </c>
      <c r="Z81" s="197"/>
      <c r="AA81" s="197">
        <v>1818</v>
      </c>
      <c r="AB81" s="197">
        <v>1999.8</v>
      </c>
      <c r="AC81" s="197">
        <v>2181.6</v>
      </c>
      <c r="AD81" s="197"/>
      <c r="AE81" s="197"/>
      <c r="AF81" s="197">
        <v>17032.5</v>
      </c>
      <c r="AG81" s="197">
        <v>18735.75</v>
      </c>
      <c r="AH81" s="197">
        <v>20439</v>
      </c>
      <c r="AI81" s="197"/>
      <c r="AJ81" s="197"/>
      <c r="DX81" s="4"/>
      <c r="DY81" s="4"/>
      <c r="DZ81" s="4"/>
      <c r="EA81" s="4"/>
      <c r="EB81" s="4"/>
      <c r="EC81" s="4"/>
      <c r="ED81" s="4"/>
      <c r="EE81" s="4"/>
      <c r="EF81" s="4"/>
      <c r="EG81" s="4"/>
      <c r="EH81" s="4"/>
      <c r="EI81" s="4"/>
      <c r="EJ81" s="4"/>
      <c r="EK81" s="4"/>
      <c r="EL81" s="4"/>
      <c r="EM81" s="4"/>
      <c r="EN81" s="4"/>
      <c r="EO81" s="4"/>
      <c r="EP81" s="4"/>
      <c r="EQ81" s="4"/>
      <c r="ER81" s="4"/>
      <c r="ES81" s="4"/>
      <c r="ET81" s="4"/>
      <c r="EU81" s="4"/>
      <c r="EV81" s="4"/>
      <c r="EW81" s="4"/>
      <c r="EX81" s="4"/>
      <c r="EY81" s="4"/>
      <c r="EZ81" s="4"/>
      <c r="FA81" s="4"/>
      <c r="FB81" s="4"/>
      <c r="FC81" s="4"/>
      <c r="FD81" s="4"/>
      <c r="FE81" s="4"/>
      <c r="FF81" s="4"/>
      <c r="FG81" s="4"/>
      <c r="FH81" s="4"/>
      <c r="FI81" s="4"/>
      <c r="FJ81" s="4"/>
      <c r="FK81" s="4"/>
      <c r="FL81" s="4"/>
      <c r="FM81" s="4"/>
      <c r="FN81" s="4"/>
      <c r="FO81" s="4"/>
      <c r="FP81" s="4"/>
      <c r="FQ81" s="4"/>
    </row>
    <row r="82" s="176" customFormat="1" ht="12.95" customHeight="1" spans="1:36">
      <c r="A82" s="197">
        <v>75</v>
      </c>
      <c r="B82" s="7">
        <v>359</v>
      </c>
      <c r="C82" s="197" t="s">
        <v>98</v>
      </c>
      <c r="D82" s="197" t="s">
        <v>96</v>
      </c>
      <c r="E82" s="9">
        <v>2</v>
      </c>
      <c r="F82" s="9">
        <v>3</v>
      </c>
      <c r="G82" s="9">
        <v>4</v>
      </c>
      <c r="H82" s="187"/>
      <c r="I82" s="9"/>
      <c r="J82" s="208">
        <v>1826</v>
      </c>
      <c r="K82" s="209">
        <v>2008.6</v>
      </c>
      <c r="L82" s="209">
        <v>2191.2</v>
      </c>
      <c r="M82" s="209"/>
      <c r="N82" s="208"/>
      <c r="O82" s="9">
        <v>136</v>
      </c>
      <c r="P82" s="210">
        <v>150</v>
      </c>
      <c r="Q82" s="210">
        <v>163</v>
      </c>
      <c r="R82" s="186"/>
      <c r="S82" s="217"/>
      <c r="T82" s="197">
        <v>720</v>
      </c>
      <c r="U82" s="197">
        <v>792</v>
      </c>
      <c r="V82" s="197">
        <v>864</v>
      </c>
      <c r="W82" s="197"/>
      <c r="X82" s="197"/>
      <c r="Y82" s="218">
        <f>VLOOKUP(B:B,[1]查询时间段分门店销售明细!$B$1:$X$65536,23,0)</f>
        <v>5186.34</v>
      </c>
      <c r="Z82" s="197"/>
      <c r="AA82" s="197">
        <v>2187.36</v>
      </c>
      <c r="AB82" s="197">
        <v>2406.096</v>
      </c>
      <c r="AC82" s="197">
        <v>2624.832</v>
      </c>
      <c r="AD82" s="197"/>
      <c r="AE82" s="197"/>
      <c r="AF82" s="197">
        <v>16254.756</v>
      </c>
      <c r="AG82" s="197">
        <v>17880.2316</v>
      </c>
      <c r="AH82" s="197">
        <v>19505.7072</v>
      </c>
      <c r="AI82" s="197"/>
      <c r="AJ82" s="197"/>
    </row>
    <row r="83" s="176" customFormat="1" ht="14.25" spans="1:173">
      <c r="A83" s="197">
        <v>76</v>
      </c>
      <c r="B83" s="7">
        <v>365</v>
      </c>
      <c r="C83" s="197" t="s">
        <v>99</v>
      </c>
      <c r="D83" s="197" t="s">
        <v>96</v>
      </c>
      <c r="E83" s="9">
        <v>5</v>
      </c>
      <c r="F83" s="9">
        <v>6</v>
      </c>
      <c r="G83" s="9">
        <v>7</v>
      </c>
      <c r="H83" s="187"/>
      <c r="I83" s="9"/>
      <c r="J83" s="208">
        <v>2433</v>
      </c>
      <c r="K83" s="209">
        <v>2676.3</v>
      </c>
      <c r="L83" s="209">
        <v>2919.6</v>
      </c>
      <c r="M83" s="209"/>
      <c r="N83" s="208"/>
      <c r="O83" s="9">
        <v>146</v>
      </c>
      <c r="P83" s="210">
        <v>161</v>
      </c>
      <c r="Q83" s="210">
        <v>175</v>
      </c>
      <c r="R83" s="186"/>
      <c r="S83" s="217"/>
      <c r="T83" s="197">
        <v>736.2</v>
      </c>
      <c r="U83" s="197">
        <v>809.82</v>
      </c>
      <c r="V83" s="197">
        <v>883.44</v>
      </c>
      <c r="W83" s="197"/>
      <c r="X83" s="197"/>
      <c r="Y83" s="218">
        <f>VLOOKUP(B:B,[1]查询时间段分门店销售明细!$B$1:$X$65536,23,0)</f>
        <v>5070.03</v>
      </c>
      <c r="Z83" s="197"/>
      <c r="AA83" s="197">
        <v>2524.32</v>
      </c>
      <c r="AB83" s="197">
        <v>2776.752</v>
      </c>
      <c r="AC83" s="197">
        <v>3029.184</v>
      </c>
      <c r="AD83" s="197"/>
      <c r="AE83" s="197"/>
      <c r="AF83" s="197">
        <v>22463.1</v>
      </c>
      <c r="AG83" s="197">
        <v>24709.41</v>
      </c>
      <c r="AH83" s="197">
        <v>26955.72</v>
      </c>
      <c r="AI83" s="197"/>
      <c r="AJ83" s="197"/>
      <c r="DX83" s="4"/>
      <c r="DY83" s="4"/>
      <c r="DZ83" s="4"/>
      <c r="EA83" s="4"/>
      <c r="EB83" s="4"/>
      <c r="EC83" s="4"/>
      <c r="ED83" s="4"/>
      <c r="EE83" s="4"/>
      <c r="EF83" s="4"/>
      <c r="EG83" s="4"/>
      <c r="EH83" s="4"/>
      <c r="EI83" s="4"/>
      <c r="EJ83" s="4"/>
      <c r="EK83" s="4"/>
      <c r="EL83" s="4"/>
      <c r="EM83" s="4"/>
      <c r="EN83" s="4"/>
      <c r="EO83" s="4"/>
      <c r="EP83" s="4"/>
      <c r="EQ83" s="4"/>
      <c r="ER83" s="4"/>
      <c r="ES83" s="4"/>
      <c r="ET83" s="4"/>
      <c r="EU83" s="4"/>
      <c r="EV83" s="4"/>
      <c r="EW83" s="4"/>
      <c r="EX83" s="4"/>
      <c r="EY83" s="4"/>
      <c r="EZ83" s="4"/>
      <c r="FA83" s="4"/>
      <c r="FB83" s="4"/>
      <c r="FC83" s="4"/>
      <c r="FD83" s="4"/>
      <c r="FE83" s="4"/>
      <c r="FF83" s="4"/>
      <c r="FG83" s="4"/>
      <c r="FH83" s="4"/>
      <c r="FI83" s="4"/>
      <c r="FJ83" s="4"/>
      <c r="FK83" s="4"/>
      <c r="FL83" s="4"/>
      <c r="FM83" s="4"/>
      <c r="FN83" s="4"/>
      <c r="FO83" s="4"/>
      <c r="FP83" s="4"/>
      <c r="FQ83" s="4"/>
    </row>
    <row r="84" s="176" customFormat="1" ht="12.95" customHeight="1" spans="1:173">
      <c r="A84" s="197">
        <v>77</v>
      </c>
      <c r="B84" s="7">
        <v>379</v>
      </c>
      <c r="C84" s="197" t="s">
        <v>100</v>
      </c>
      <c r="D84" s="197" t="s">
        <v>96</v>
      </c>
      <c r="E84" s="9">
        <v>4</v>
      </c>
      <c r="F84" s="9">
        <v>5</v>
      </c>
      <c r="G84" s="9">
        <v>6</v>
      </c>
      <c r="H84" s="187"/>
      <c r="I84" s="9"/>
      <c r="J84" s="208">
        <v>2095</v>
      </c>
      <c r="K84" s="209">
        <v>2304.5</v>
      </c>
      <c r="L84" s="209">
        <v>2514</v>
      </c>
      <c r="M84" s="209"/>
      <c r="N84" s="208"/>
      <c r="O84" s="9">
        <v>95</v>
      </c>
      <c r="P84" s="210">
        <v>105</v>
      </c>
      <c r="Q84" s="210">
        <v>114</v>
      </c>
      <c r="R84" s="186"/>
      <c r="S84" s="217"/>
      <c r="T84" s="197">
        <v>537.3</v>
      </c>
      <c r="U84" s="197">
        <v>591.03</v>
      </c>
      <c r="V84" s="197">
        <v>644.76</v>
      </c>
      <c r="W84" s="197"/>
      <c r="X84" s="197"/>
      <c r="Y84" s="218">
        <f>VLOOKUP(B:B,[1]查询时间段分门店销售明细!$B$1:$X$65536,23,0)</f>
        <v>6056.59</v>
      </c>
      <c r="Z84" s="197"/>
      <c r="AA84" s="197">
        <v>1679.76</v>
      </c>
      <c r="AB84" s="197">
        <v>1847.736</v>
      </c>
      <c r="AC84" s="197">
        <v>2015.712</v>
      </c>
      <c r="AD84" s="197"/>
      <c r="AE84" s="197"/>
      <c r="AF84" s="197">
        <v>10587.6</v>
      </c>
      <c r="AG84" s="197">
        <v>11646.36</v>
      </c>
      <c r="AH84" s="197">
        <v>12705.12</v>
      </c>
      <c r="AI84" s="197"/>
      <c r="AJ84" s="197"/>
      <c r="DX84" s="4"/>
      <c r="DY84" s="4"/>
      <c r="DZ84" s="4"/>
      <c r="EA84" s="4"/>
      <c r="EB84" s="4"/>
      <c r="EC84" s="4"/>
      <c r="ED84" s="4"/>
      <c r="EE84" s="4"/>
      <c r="EF84" s="4"/>
      <c r="EG84" s="4"/>
      <c r="EH84" s="4"/>
      <c r="EI84" s="4"/>
      <c r="EJ84" s="4"/>
      <c r="EK84" s="4"/>
      <c r="EL84" s="4"/>
      <c r="EM84" s="4"/>
      <c r="EN84" s="4"/>
      <c r="EO84" s="4"/>
      <c r="EP84" s="4"/>
      <c r="EQ84" s="4"/>
      <c r="ER84" s="4"/>
      <c r="ES84" s="4"/>
      <c r="ET84" s="4"/>
      <c r="EU84" s="4"/>
      <c r="EV84" s="4"/>
      <c r="EW84" s="4"/>
      <c r="EX84" s="4"/>
      <c r="EY84" s="4"/>
      <c r="EZ84" s="4"/>
      <c r="FA84" s="4"/>
      <c r="FB84" s="4"/>
      <c r="FC84" s="4"/>
      <c r="FD84" s="4"/>
      <c r="FE84" s="4"/>
      <c r="FF84" s="4"/>
      <c r="FG84" s="4"/>
      <c r="FH84" s="4"/>
      <c r="FI84" s="4"/>
      <c r="FJ84" s="4"/>
      <c r="FK84" s="4"/>
      <c r="FL84" s="4"/>
      <c r="FM84" s="4"/>
      <c r="FN84" s="4"/>
      <c r="FO84" s="4"/>
      <c r="FP84" s="4"/>
      <c r="FQ84" s="4"/>
    </row>
    <row r="85" s="176" customFormat="1" ht="12.95" customHeight="1" spans="1:36">
      <c r="A85" s="197">
        <v>78</v>
      </c>
      <c r="B85" s="7">
        <v>513</v>
      </c>
      <c r="C85" s="197" t="s">
        <v>101</v>
      </c>
      <c r="D85" s="197" t="s">
        <v>96</v>
      </c>
      <c r="E85" s="9">
        <v>4</v>
      </c>
      <c r="F85" s="9">
        <v>5</v>
      </c>
      <c r="G85" s="9">
        <v>6</v>
      </c>
      <c r="H85" s="187"/>
      <c r="I85" s="9"/>
      <c r="J85" s="208">
        <v>2359</v>
      </c>
      <c r="K85" s="209">
        <v>2594.9</v>
      </c>
      <c r="L85" s="209">
        <v>2830.8</v>
      </c>
      <c r="M85" s="209"/>
      <c r="N85" s="208"/>
      <c r="O85" s="9">
        <v>121</v>
      </c>
      <c r="P85" s="210">
        <v>133</v>
      </c>
      <c r="Q85" s="210">
        <v>145</v>
      </c>
      <c r="R85" s="186"/>
      <c r="S85" s="217"/>
      <c r="T85" s="197">
        <v>677.7</v>
      </c>
      <c r="U85" s="197">
        <v>745.47</v>
      </c>
      <c r="V85" s="197">
        <v>813.24</v>
      </c>
      <c r="W85" s="197"/>
      <c r="X85" s="197"/>
      <c r="Y85" s="218">
        <f>VLOOKUP(B:B,[1]查询时间段分门店销售明细!$B$1:$X$65536,23,0)</f>
        <v>4840.39</v>
      </c>
      <c r="Z85" s="197"/>
      <c r="AA85" s="197">
        <v>2070.72</v>
      </c>
      <c r="AB85" s="197">
        <v>2277.792</v>
      </c>
      <c r="AC85" s="197">
        <v>2484.864</v>
      </c>
      <c r="AD85" s="197"/>
      <c r="AE85" s="197"/>
      <c r="AF85" s="197">
        <v>16047.9</v>
      </c>
      <c r="AG85" s="197">
        <v>17652.69</v>
      </c>
      <c r="AH85" s="197">
        <v>19257.48</v>
      </c>
      <c r="AI85" s="197"/>
      <c r="AJ85" s="197"/>
    </row>
    <row r="86" s="176" customFormat="1" ht="12.95" customHeight="1" spans="1:201">
      <c r="A86" s="197">
        <v>79</v>
      </c>
      <c r="B86" s="7">
        <v>570</v>
      </c>
      <c r="C86" s="197" t="s">
        <v>102</v>
      </c>
      <c r="D86" s="197" t="s">
        <v>96</v>
      </c>
      <c r="E86" s="9">
        <v>2</v>
      </c>
      <c r="F86" s="9">
        <v>3</v>
      </c>
      <c r="G86" s="9">
        <v>4</v>
      </c>
      <c r="H86" s="187"/>
      <c r="I86" s="9"/>
      <c r="J86" s="208">
        <v>1535</v>
      </c>
      <c r="K86" s="209">
        <v>1688.5</v>
      </c>
      <c r="L86" s="209">
        <v>1842</v>
      </c>
      <c r="M86" s="209"/>
      <c r="N86" s="208"/>
      <c r="O86" s="9">
        <v>80</v>
      </c>
      <c r="P86" s="210">
        <v>88</v>
      </c>
      <c r="Q86" s="210">
        <v>96</v>
      </c>
      <c r="R86" s="186"/>
      <c r="S86" s="217"/>
      <c r="T86" s="197">
        <v>396.9</v>
      </c>
      <c r="U86" s="197">
        <v>436.59</v>
      </c>
      <c r="V86" s="197">
        <v>476.28</v>
      </c>
      <c r="W86" s="197"/>
      <c r="X86" s="197"/>
      <c r="Y86" s="218">
        <f>VLOOKUP(B:B,[1]查询时间段分门店销售明细!$B$1:$X$65536,23,0)</f>
        <v>3156.21</v>
      </c>
      <c r="Z86" s="197"/>
      <c r="AA86" s="197">
        <v>1195.2</v>
      </c>
      <c r="AB86" s="197">
        <v>1314.72</v>
      </c>
      <c r="AC86" s="197">
        <v>1434.24</v>
      </c>
      <c r="AD86" s="197"/>
      <c r="AE86" s="197"/>
      <c r="AF86" s="197">
        <v>9069.3</v>
      </c>
      <c r="AG86" s="197">
        <v>9976.23</v>
      </c>
      <c r="AH86" s="197">
        <v>10883.16</v>
      </c>
      <c r="AI86" s="197"/>
      <c r="AJ86" s="197"/>
      <c r="DX86" s="4"/>
      <c r="DY86" s="4"/>
      <c r="DZ86" s="4"/>
      <c r="EA86" s="4"/>
      <c r="EB86" s="4"/>
      <c r="EC86" s="4"/>
      <c r="ED86" s="4"/>
      <c r="EE86" s="4"/>
      <c r="EF86" s="4"/>
      <c r="EG86" s="4"/>
      <c r="EH86" s="4"/>
      <c r="EI86" s="4"/>
      <c r="EJ86" s="4"/>
      <c r="EK86" s="4"/>
      <c r="EL86" s="4"/>
      <c r="EM86" s="4"/>
      <c r="EN86" s="4"/>
      <c r="EO86" s="4"/>
      <c r="EP86" s="4"/>
      <c r="EQ86" s="4"/>
      <c r="ER86" s="4"/>
      <c r="ES86" s="4"/>
      <c r="ET86" s="4"/>
      <c r="EU86" s="4"/>
      <c r="EV86" s="4"/>
      <c r="EW86" s="4"/>
      <c r="EX86" s="4"/>
      <c r="EY86" s="4"/>
      <c r="EZ86" s="4"/>
      <c r="FA86" s="4"/>
      <c r="FB86" s="4"/>
      <c r="FC86" s="4"/>
      <c r="FD86" s="4"/>
      <c r="FE86" s="4"/>
      <c r="FF86" s="4"/>
      <c r="FG86" s="4"/>
      <c r="FH86" s="4"/>
      <c r="FI86" s="4"/>
      <c r="FJ86" s="4"/>
      <c r="FK86" s="4"/>
      <c r="FL86" s="4"/>
      <c r="FM86" s="4"/>
      <c r="FN86" s="4"/>
      <c r="FO86" s="4"/>
      <c r="FP86" s="4"/>
      <c r="FQ86" s="4"/>
      <c r="FR86" s="4"/>
      <c r="FS86" s="4"/>
      <c r="FT86" s="4"/>
      <c r="FU86" s="4"/>
      <c r="FV86" s="4"/>
      <c r="FW86" s="4"/>
      <c r="FX86" s="4"/>
      <c r="FY86" s="4"/>
      <c r="FZ86" s="4"/>
      <c r="GA86" s="4"/>
      <c r="GB86" s="4"/>
      <c r="GC86" s="4"/>
      <c r="GD86" s="4"/>
      <c r="GE86" s="4"/>
      <c r="GF86" s="4"/>
      <c r="GG86" s="4"/>
      <c r="GH86" s="4"/>
      <c r="GI86" s="4"/>
      <c r="GJ86" s="4"/>
      <c r="GK86" s="4"/>
      <c r="GL86" s="4"/>
      <c r="GM86" s="4"/>
      <c r="GN86" s="4"/>
      <c r="GO86" s="4"/>
      <c r="GP86" s="4"/>
      <c r="GQ86" s="4"/>
      <c r="GR86" s="4"/>
      <c r="GS86" s="4"/>
    </row>
    <row r="87" s="176" customFormat="1" ht="12.95" customHeight="1" spans="1:173">
      <c r="A87" s="197">
        <v>80</v>
      </c>
      <c r="B87" s="7">
        <v>745</v>
      </c>
      <c r="C87" s="197" t="s">
        <v>103</v>
      </c>
      <c r="D87" s="197" t="s">
        <v>96</v>
      </c>
      <c r="E87" s="8">
        <v>2</v>
      </c>
      <c r="F87" s="9">
        <v>3</v>
      </c>
      <c r="G87" s="9">
        <v>4</v>
      </c>
      <c r="H87" s="187"/>
      <c r="I87" s="9"/>
      <c r="J87" s="208">
        <v>2263</v>
      </c>
      <c r="K87" s="209">
        <v>2489.3</v>
      </c>
      <c r="L87" s="209">
        <v>2715.6</v>
      </c>
      <c r="M87" s="209"/>
      <c r="N87" s="208"/>
      <c r="O87" s="9">
        <v>81</v>
      </c>
      <c r="P87" s="210">
        <v>89</v>
      </c>
      <c r="Q87" s="210">
        <v>97</v>
      </c>
      <c r="R87" s="186"/>
      <c r="S87" s="217"/>
      <c r="T87" s="197">
        <v>448.2</v>
      </c>
      <c r="U87" s="197">
        <v>493.02</v>
      </c>
      <c r="V87" s="197">
        <v>537.84</v>
      </c>
      <c r="W87" s="197"/>
      <c r="X87" s="197"/>
      <c r="Y87" s="218">
        <f>VLOOKUP(B:B,[1]查询时间段分门店销售明细!$B$1:$X$65536,23,0)</f>
        <v>2523.84</v>
      </c>
      <c r="Z87" s="197"/>
      <c r="AA87" s="197">
        <v>1342.08</v>
      </c>
      <c r="AB87" s="197">
        <v>1476.288</v>
      </c>
      <c r="AC87" s="197">
        <v>1610.496</v>
      </c>
      <c r="AD87" s="197"/>
      <c r="AE87" s="197"/>
      <c r="AF87" s="197">
        <v>14346.9</v>
      </c>
      <c r="AG87" s="197">
        <v>15781.59</v>
      </c>
      <c r="AH87" s="197">
        <v>17216.28</v>
      </c>
      <c r="AI87" s="197"/>
      <c r="AJ87" s="197"/>
      <c r="EF87" s="4"/>
      <c r="EG87" s="4"/>
      <c r="EH87" s="4"/>
      <c r="EI87" s="4"/>
      <c r="EJ87" s="4"/>
      <c r="EK87" s="4"/>
      <c r="EL87" s="4"/>
      <c r="EM87" s="4"/>
      <c r="EN87" s="4"/>
      <c r="EO87" s="4"/>
      <c r="EP87" s="4"/>
      <c r="EQ87" s="4"/>
      <c r="ER87" s="4"/>
      <c r="ES87" s="4"/>
      <c r="ET87" s="4"/>
      <c r="EU87" s="4"/>
      <c r="EV87" s="4"/>
      <c r="EW87" s="4"/>
      <c r="EX87" s="4"/>
      <c r="EY87" s="4"/>
      <c r="EZ87" s="4"/>
      <c r="FA87" s="4"/>
      <c r="FB87" s="4"/>
      <c r="FC87" s="4"/>
      <c r="FD87" s="4"/>
      <c r="FE87" s="4"/>
      <c r="FF87" s="4"/>
      <c r="FG87" s="4"/>
      <c r="FH87" s="4"/>
      <c r="FI87" s="4"/>
      <c r="FJ87" s="4"/>
      <c r="FK87" s="4"/>
      <c r="FL87" s="4"/>
      <c r="FM87" s="4"/>
      <c r="FN87" s="4"/>
      <c r="FO87" s="4"/>
      <c r="FP87" s="4"/>
      <c r="FQ87" s="4"/>
    </row>
    <row r="88" s="176" customFormat="1" ht="12.95" customHeight="1" spans="1:36">
      <c r="A88" s="197">
        <v>81</v>
      </c>
      <c r="B88" s="7">
        <v>582</v>
      </c>
      <c r="C88" s="197" t="s">
        <v>104</v>
      </c>
      <c r="D88" s="197" t="s">
        <v>96</v>
      </c>
      <c r="E88" s="9">
        <v>3</v>
      </c>
      <c r="F88" s="9">
        <v>4</v>
      </c>
      <c r="G88" s="9">
        <v>5</v>
      </c>
      <c r="H88" s="187"/>
      <c r="I88" s="9"/>
      <c r="J88" s="208">
        <v>3852</v>
      </c>
      <c r="K88" s="209">
        <v>4237.2</v>
      </c>
      <c r="L88" s="209">
        <v>4622.4</v>
      </c>
      <c r="M88" s="209"/>
      <c r="N88" s="208"/>
      <c r="O88" s="9">
        <v>223</v>
      </c>
      <c r="P88" s="210">
        <v>245</v>
      </c>
      <c r="Q88" s="210">
        <v>268</v>
      </c>
      <c r="R88" s="186"/>
      <c r="S88" s="217"/>
      <c r="T88" s="197">
        <v>1222.2</v>
      </c>
      <c r="U88" s="197">
        <v>1344.42</v>
      </c>
      <c r="V88" s="197">
        <v>1466.64</v>
      </c>
      <c r="W88" s="197"/>
      <c r="X88" s="197"/>
      <c r="Y88" s="218">
        <f>VLOOKUP(B:B,[1]查询时间段分门店销售明细!$B$1:$X$65536,23,0)</f>
        <v>5575.2</v>
      </c>
      <c r="Z88" s="197"/>
      <c r="AA88" s="197">
        <v>5752.8</v>
      </c>
      <c r="AB88" s="197">
        <v>6328.08</v>
      </c>
      <c r="AC88" s="197">
        <v>6903.36</v>
      </c>
      <c r="AD88" s="197"/>
      <c r="AE88" s="197"/>
      <c r="AF88" s="197">
        <v>43447.428</v>
      </c>
      <c r="AG88" s="197">
        <v>47792.1708</v>
      </c>
      <c r="AH88" s="197">
        <v>52136.9136</v>
      </c>
      <c r="AI88" s="197"/>
      <c r="AJ88" s="197"/>
    </row>
    <row r="89" s="176" customFormat="1" ht="12.95" customHeight="1" spans="1:36">
      <c r="A89" s="197">
        <v>82</v>
      </c>
      <c r="B89" s="7">
        <v>347</v>
      </c>
      <c r="C89" s="197" t="s">
        <v>105</v>
      </c>
      <c r="D89" s="197" t="s">
        <v>96</v>
      </c>
      <c r="E89" s="9">
        <v>2</v>
      </c>
      <c r="F89" s="9">
        <v>3</v>
      </c>
      <c r="G89" s="9">
        <v>4</v>
      </c>
      <c r="H89" s="187"/>
      <c r="I89" s="9"/>
      <c r="J89" s="208">
        <v>1907</v>
      </c>
      <c r="K89" s="209">
        <v>2097.7</v>
      </c>
      <c r="L89" s="209">
        <v>2288.4</v>
      </c>
      <c r="M89" s="209"/>
      <c r="N89" s="208"/>
      <c r="O89" s="9">
        <v>93</v>
      </c>
      <c r="P89" s="210">
        <v>102</v>
      </c>
      <c r="Q89" s="210">
        <v>112</v>
      </c>
      <c r="R89" s="186"/>
      <c r="S89" s="217"/>
      <c r="T89" s="197">
        <v>432</v>
      </c>
      <c r="U89" s="197">
        <v>475.2</v>
      </c>
      <c r="V89" s="197">
        <v>518.4</v>
      </c>
      <c r="W89" s="197"/>
      <c r="X89" s="197"/>
      <c r="Y89" s="218">
        <f>VLOOKUP(B:B,[1]查询时间段分门店销售明细!$B$1:$X$65536,23,0)</f>
        <v>2904.74</v>
      </c>
      <c r="Z89" s="197"/>
      <c r="AA89" s="197">
        <v>1415.52</v>
      </c>
      <c r="AB89" s="197">
        <v>1557.072</v>
      </c>
      <c r="AC89" s="197">
        <v>1698.624</v>
      </c>
      <c r="AD89" s="197"/>
      <c r="AE89" s="197"/>
      <c r="AF89" s="197">
        <v>15463.8</v>
      </c>
      <c r="AG89" s="197">
        <v>17010.18</v>
      </c>
      <c r="AH89" s="197">
        <v>18556.56</v>
      </c>
      <c r="AI89" s="197"/>
      <c r="AJ89" s="197"/>
    </row>
    <row r="90" s="176" customFormat="1" ht="12.95" customHeight="1" spans="1:173">
      <c r="A90" s="197">
        <v>83</v>
      </c>
      <c r="B90" s="7">
        <v>311</v>
      </c>
      <c r="C90" s="197" t="s">
        <v>106</v>
      </c>
      <c r="D90" s="197" t="s">
        <v>96</v>
      </c>
      <c r="E90" s="9">
        <v>2</v>
      </c>
      <c r="F90" s="9">
        <v>3</v>
      </c>
      <c r="G90" s="9">
        <v>4</v>
      </c>
      <c r="H90" s="187"/>
      <c r="I90" s="9"/>
      <c r="J90" s="208">
        <v>3042</v>
      </c>
      <c r="K90" s="209">
        <v>3346.2</v>
      </c>
      <c r="L90" s="209">
        <v>3650.4</v>
      </c>
      <c r="M90" s="209"/>
      <c r="N90" s="208"/>
      <c r="O90" s="9">
        <v>79</v>
      </c>
      <c r="P90" s="210">
        <v>87</v>
      </c>
      <c r="Q90" s="210">
        <v>95</v>
      </c>
      <c r="R90" s="186"/>
      <c r="S90" s="217"/>
      <c r="T90" s="197">
        <v>396.9</v>
      </c>
      <c r="U90" s="197">
        <v>436.59</v>
      </c>
      <c r="V90" s="197">
        <v>476.28</v>
      </c>
      <c r="W90" s="197"/>
      <c r="X90" s="197"/>
      <c r="Y90" s="218">
        <f>VLOOKUP(B:B,[1]查询时间段分门店销售明细!$B$1:$X$65536,23,0)</f>
        <v>18651.8</v>
      </c>
      <c r="Z90" s="197"/>
      <c r="AA90" s="197">
        <v>1719.36</v>
      </c>
      <c r="AB90" s="197">
        <v>1891.296</v>
      </c>
      <c r="AC90" s="197">
        <v>2063.232</v>
      </c>
      <c r="AD90" s="197"/>
      <c r="AE90" s="197"/>
      <c r="AF90" s="197">
        <v>7254.9</v>
      </c>
      <c r="AG90" s="197">
        <v>7980.39</v>
      </c>
      <c r="AH90" s="197">
        <v>8705.88</v>
      </c>
      <c r="AI90" s="197"/>
      <c r="AJ90" s="197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</row>
    <row r="91" s="176" customFormat="1" ht="12.95" customHeight="1" spans="1:201">
      <c r="A91" s="197">
        <v>84</v>
      </c>
      <c r="B91" s="7">
        <v>339</v>
      </c>
      <c r="C91" s="197" t="s">
        <v>107</v>
      </c>
      <c r="D91" s="197" t="s">
        <v>96</v>
      </c>
      <c r="E91" s="9">
        <v>2</v>
      </c>
      <c r="F91" s="9">
        <v>3</v>
      </c>
      <c r="G91" s="9">
        <v>4</v>
      </c>
      <c r="H91" s="187"/>
      <c r="I91" s="9"/>
      <c r="J91" s="208">
        <v>2842</v>
      </c>
      <c r="K91" s="209">
        <v>3126.2</v>
      </c>
      <c r="L91" s="209">
        <v>3410.4</v>
      </c>
      <c r="M91" s="209"/>
      <c r="N91" s="208"/>
      <c r="O91" s="9">
        <v>64</v>
      </c>
      <c r="P91" s="210">
        <v>70</v>
      </c>
      <c r="Q91" s="210">
        <v>77</v>
      </c>
      <c r="R91" s="186"/>
      <c r="S91" s="217"/>
      <c r="T91" s="197">
        <v>367.2</v>
      </c>
      <c r="U91" s="197">
        <v>403.92</v>
      </c>
      <c r="V91" s="197">
        <v>440.64</v>
      </c>
      <c r="W91" s="197"/>
      <c r="X91" s="197"/>
      <c r="Y91" s="218">
        <f>VLOOKUP(B:B,[1]查询时间段分门店销售明细!$B$1:$X$65536,23,0)</f>
        <v>5207.32</v>
      </c>
      <c r="Z91" s="197"/>
      <c r="AA91" s="197">
        <v>1260.72</v>
      </c>
      <c r="AB91" s="197">
        <v>1386.792</v>
      </c>
      <c r="AC91" s="197">
        <v>1512.864</v>
      </c>
      <c r="AD91" s="197"/>
      <c r="AE91" s="197"/>
      <c r="AF91" s="197">
        <v>8464.5</v>
      </c>
      <c r="AG91" s="197">
        <v>9310.95</v>
      </c>
      <c r="AH91" s="197">
        <v>10157.4</v>
      </c>
      <c r="AI91" s="197"/>
      <c r="AJ91" s="197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</row>
    <row r="92" s="175" customFormat="1" ht="12.95" customHeight="1" spans="1:173">
      <c r="A92" s="197">
        <v>85</v>
      </c>
      <c r="B92" s="188">
        <v>581</v>
      </c>
      <c r="C92" s="189" t="s">
        <v>108</v>
      </c>
      <c r="D92" s="189" t="s">
        <v>96</v>
      </c>
      <c r="E92" s="9">
        <v>4</v>
      </c>
      <c r="F92" s="9">
        <v>5</v>
      </c>
      <c r="G92" s="9">
        <v>6</v>
      </c>
      <c r="H92" s="187"/>
      <c r="I92" s="9"/>
      <c r="J92" s="208">
        <v>3238</v>
      </c>
      <c r="K92" s="209">
        <v>3561.8</v>
      </c>
      <c r="L92" s="209">
        <v>3885.6</v>
      </c>
      <c r="M92" s="209"/>
      <c r="N92" s="208"/>
      <c r="O92" s="9">
        <v>158</v>
      </c>
      <c r="P92" s="210">
        <v>174</v>
      </c>
      <c r="Q92" s="210">
        <v>190</v>
      </c>
      <c r="R92" s="186"/>
      <c r="S92" s="217"/>
      <c r="T92" s="189">
        <v>695.7</v>
      </c>
      <c r="U92" s="189">
        <v>765.27</v>
      </c>
      <c r="V92" s="189">
        <v>834.84</v>
      </c>
      <c r="W92" s="189"/>
      <c r="X92" s="189"/>
      <c r="Y92" s="218">
        <f>VLOOKUP(B:B,[1]查询时间段分门店销售明细!$B$1:$X$65536,23,0)</f>
        <v>905.91</v>
      </c>
      <c r="Z92" s="189"/>
      <c r="AA92" s="189">
        <v>2467.44</v>
      </c>
      <c r="AB92" s="189">
        <v>2714.184</v>
      </c>
      <c r="AC92" s="189">
        <v>2960.928</v>
      </c>
      <c r="AD92" s="189"/>
      <c r="AE92" s="189"/>
      <c r="AF92" s="189">
        <v>24020.1</v>
      </c>
      <c r="AG92" s="189">
        <v>26422.11</v>
      </c>
      <c r="AH92" s="189">
        <v>28824.12</v>
      </c>
      <c r="AI92" s="189"/>
      <c r="AJ92" s="189"/>
      <c r="DX92" s="232"/>
      <c r="DY92" s="232"/>
      <c r="DZ92" s="232"/>
      <c r="EA92" s="232"/>
      <c r="EB92" s="232"/>
      <c r="EC92" s="232"/>
      <c r="ED92" s="232"/>
      <c r="EE92" s="232"/>
      <c r="EF92" s="232"/>
      <c r="EG92" s="232"/>
      <c r="EH92" s="232"/>
      <c r="EI92" s="232"/>
      <c r="EJ92" s="232"/>
      <c r="EK92" s="232"/>
      <c r="EL92" s="232"/>
      <c r="EM92" s="232"/>
      <c r="EN92" s="232"/>
      <c r="EO92" s="232"/>
      <c r="EP92" s="232"/>
      <c r="EQ92" s="232"/>
      <c r="ER92" s="232"/>
      <c r="ES92" s="232"/>
      <c r="ET92" s="232"/>
      <c r="EU92" s="232"/>
      <c r="EV92" s="232"/>
      <c r="EW92" s="232"/>
      <c r="EX92" s="232"/>
      <c r="EY92" s="232"/>
      <c r="EZ92" s="232"/>
      <c r="FA92" s="232"/>
      <c r="FB92" s="232"/>
      <c r="FC92" s="232"/>
      <c r="FD92" s="232"/>
      <c r="FE92" s="232"/>
      <c r="FF92" s="232"/>
      <c r="FG92" s="232"/>
      <c r="FH92" s="232"/>
      <c r="FI92" s="232"/>
      <c r="FJ92" s="232"/>
      <c r="FK92" s="232"/>
      <c r="FL92" s="232"/>
      <c r="FM92" s="232"/>
      <c r="FN92" s="232"/>
      <c r="FO92" s="232"/>
      <c r="FP92" s="232"/>
      <c r="FQ92" s="232"/>
    </row>
    <row r="93" s="176" customFormat="1" ht="12.95" customHeight="1" spans="1:201">
      <c r="A93" s="197">
        <v>86</v>
      </c>
      <c r="B93" s="7">
        <v>585</v>
      </c>
      <c r="C93" s="197" t="s">
        <v>109</v>
      </c>
      <c r="D93" s="197" t="s">
        <v>96</v>
      </c>
      <c r="E93" s="9">
        <v>3</v>
      </c>
      <c r="F93" s="9">
        <v>4</v>
      </c>
      <c r="G93" s="9">
        <v>5</v>
      </c>
      <c r="H93" s="187"/>
      <c r="I93" s="9"/>
      <c r="J93" s="208">
        <v>2618</v>
      </c>
      <c r="K93" s="209">
        <v>2879.8</v>
      </c>
      <c r="L93" s="209">
        <v>3141.6</v>
      </c>
      <c r="M93" s="209"/>
      <c r="N93" s="208"/>
      <c r="O93" s="9">
        <v>149</v>
      </c>
      <c r="P93" s="210">
        <v>164</v>
      </c>
      <c r="Q93" s="210">
        <v>179</v>
      </c>
      <c r="R93" s="186"/>
      <c r="S93" s="217"/>
      <c r="T93" s="197">
        <v>890.1</v>
      </c>
      <c r="U93" s="197">
        <v>979.11</v>
      </c>
      <c r="V93" s="197">
        <v>1068.12</v>
      </c>
      <c r="W93" s="197"/>
      <c r="X93" s="197"/>
      <c r="Y93" s="218">
        <f>VLOOKUP(B:B,[1]查询时间段分门店销售明细!$B$1:$X$65536,23,0)</f>
        <v>11262.45</v>
      </c>
      <c r="Z93" s="197"/>
      <c r="AA93" s="197">
        <v>2743.92</v>
      </c>
      <c r="AB93" s="197">
        <v>3018.312</v>
      </c>
      <c r="AC93" s="197">
        <v>3292.704</v>
      </c>
      <c r="AD93" s="197"/>
      <c r="AE93" s="197"/>
      <c r="AF93" s="197">
        <v>20907</v>
      </c>
      <c r="AG93" s="197">
        <v>22997.7</v>
      </c>
      <c r="AH93" s="197">
        <v>25088.4</v>
      </c>
      <c r="AI93" s="197"/>
      <c r="AJ93" s="197"/>
      <c r="DX93" s="4"/>
      <c r="DY93" s="4"/>
      <c r="DZ93" s="4"/>
      <c r="EA93" s="4"/>
      <c r="EB93" s="4"/>
      <c r="EC93" s="4"/>
      <c r="ED93" s="4"/>
      <c r="EE93" s="4"/>
      <c r="EF93" s="4"/>
      <c r="EG93" s="4"/>
      <c r="EH93" s="4"/>
      <c r="EI93" s="4"/>
      <c r="EJ93" s="4"/>
      <c r="EK93" s="4"/>
      <c r="EL93" s="4"/>
      <c r="EM93" s="4"/>
      <c r="EN93" s="4"/>
      <c r="EO93" s="4"/>
      <c r="EP93" s="4"/>
      <c r="EQ93" s="4"/>
      <c r="ER93" s="4"/>
      <c r="ES93" s="4"/>
      <c r="ET93" s="4"/>
      <c r="EU93" s="4"/>
      <c r="EV93" s="4"/>
      <c r="EW93" s="4"/>
      <c r="EX93" s="4"/>
      <c r="EY93" s="4"/>
      <c r="EZ93" s="4"/>
      <c r="FA93" s="4"/>
      <c r="FB93" s="4"/>
      <c r="FC93" s="4"/>
      <c r="FD93" s="4"/>
      <c r="FE93" s="4"/>
      <c r="FF93" s="4"/>
      <c r="FG93" s="4"/>
      <c r="FH93" s="4"/>
      <c r="FI93" s="4"/>
      <c r="FJ93" s="4"/>
      <c r="FK93" s="4"/>
      <c r="FL93" s="4"/>
      <c r="FM93" s="4"/>
      <c r="FN93" s="4"/>
      <c r="FO93" s="4"/>
      <c r="FP93" s="4"/>
      <c r="FQ93" s="4"/>
      <c r="FR93" s="4"/>
      <c r="FS93" s="4"/>
      <c r="FT93" s="4"/>
      <c r="FU93" s="4"/>
      <c r="FV93" s="4"/>
      <c r="FW93" s="4"/>
      <c r="FX93" s="4"/>
      <c r="FY93" s="4"/>
      <c r="FZ93" s="4"/>
      <c r="GA93" s="4"/>
      <c r="GB93" s="4"/>
      <c r="GC93" s="4"/>
      <c r="GD93" s="4"/>
      <c r="GE93" s="4"/>
      <c r="GF93" s="4"/>
      <c r="GG93" s="4"/>
      <c r="GH93" s="4"/>
      <c r="GI93" s="4"/>
      <c r="GJ93" s="4"/>
      <c r="GK93" s="4"/>
      <c r="GL93" s="4"/>
      <c r="GM93" s="4"/>
      <c r="GN93" s="4"/>
      <c r="GO93" s="4"/>
      <c r="GP93" s="4"/>
      <c r="GQ93" s="4"/>
      <c r="GR93" s="4"/>
      <c r="GS93" s="4"/>
    </row>
    <row r="94" s="176" customFormat="1" ht="12.95" customHeight="1" spans="1:173">
      <c r="A94" s="197">
        <v>87</v>
      </c>
      <c r="B94" s="7">
        <v>709</v>
      </c>
      <c r="C94" s="197" t="s">
        <v>110</v>
      </c>
      <c r="D94" s="197" t="s">
        <v>96</v>
      </c>
      <c r="E94" s="9">
        <v>2</v>
      </c>
      <c r="F94" s="9">
        <v>3</v>
      </c>
      <c r="G94" s="9">
        <v>4</v>
      </c>
      <c r="H94" s="187"/>
      <c r="I94" s="9"/>
      <c r="J94" s="208">
        <v>2180</v>
      </c>
      <c r="K94" s="209">
        <v>2398</v>
      </c>
      <c r="L94" s="209">
        <v>2616</v>
      </c>
      <c r="M94" s="209"/>
      <c r="N94" s="208"/>
      <c r="O94" s="9">
        <v>95</v>
      </c>
      <c r="P94" s="210">
        <v>105</v>
      </c>
      <c r="Q94" s="210">
        <v>114</v>
      </c>
      <c r="R94" s="186"/>
      <c r="S94" s="217"/>
      <c r="T94" s="197">
        <v>426.6</v>
      </c>
      <c r="U94" s="197">
        <v>469.26</v>
      </c>
      <c r="V94" s="197">
        <v>511.92</v>
      </c>
      <c r="W94" s="197"/>
      <c r="X94" s="197"/>
      <c r="Y94" s="218">
        <f>VLOOKUP(B:B,[1]查询时间段分门店销售明细!$B$1:$X$65536,23,0)</f>
        <v>5631.57</v>
      </c>
      <c r="Z94" s="197"/>
      <c r="AA94" s="197">
        <v>1656</v>
      </c>
      <c r="AB94" s="197">
        <v>1821.6</v>
      </c>
      <c r="AC94" s="197">
        <v>1987.2</v>
      </c>
      <c r="AD94" s="197"/>
      <c r="AE94" s="197"/>
      <c r="AF94" s="197">
        <v>13328.1</v>
      </c>
      <c r="AG94" s="197">
        <v>14660.91</v>
      </c>
      <c r="AH94" s="197">
        <v>15993.72</v>
      </c>
      <c r="AI94" s="197"/>
      <c r="AJ94" s="197"/>
      <c r="DX94" s="4"/>
      <c r="DY94" s="4"/>
      <c r="DZ94" s="4"/>
      <c r="EA94" s="4"/>
      <c r="EB94" s="4"/>
      <c r="EC94" s="4"/>
      <c r="ED94" s="4"/>
      <c r="EE94" s="4"/>
      <c r="EF94" s="4"/>
      <c r="EG94" s="4"/>
      <c r="EH94" s="4"/>
      <c r="EI94" s="4"/>
      <c r="EJ94" s="4"/>
      <c r="EK94" s="4"/>
      <c r="EL94" s="4"/>
      <c r="EM94" s="4"/>
      <c r="EN94" s="4"/>
      <c r="EO94" s="4"/>
      <c r="EP94" s="4"/>
      <c r="EQ94" s="4"/>
      <c r="ER94" s="4"/>
      <c r="ES94" s="4"/>
      <c r="ET94" s="4"/>
      <c r="EU94" s="4"/>
      <c r="EV94" s="4"/>
      <c r="EW94" s="4"/>
      <c r="EX94" s="4"/>
      <c r="EY94" s="4"/>
      <c r="EZ94" s="4"/>
      <c r="FA94" s="4"/>
      <c r="FB94" s="4"/>
      <c r="FC94" s="4"/>
      <c r="FD94" s="4"/>
      <c r="FE94" s="4"/>
      <c r="FF94" s="4"/>
      <c r="FG94" s="4"/>
      <c r="FH94" s="4"/>
      <c r="FI94" s="4"/>
      <c r="FJ94" s="4"/>
      <c r="FK94" s="4"/>
      <c r="FL94" s="4"/>
      <c r="FM94" s="4"/>
      <c r="FN94" s="4"/>
      <c r="FO94" s="4"/>
      <c r="FP94" s="4"/>
      <c r="FQ94" s="4"/>
    </row>
    <row r="95" s="176" customFormat="1" ht="12.95" customHeight="1" spans="1:201">
      <c r="A95" s="197">
        <v>88</v>
      </c>
      <c r="B95" s="7">
        <v>726</v>
      </c>
      <c r="C95" s="197" t="s">
        <v>111</v>
      </c>
      <c r="D95" s="197" t="s">
        <v>96</v>
      </c>
      <c r="E95" s="9">
        <v>5</v>
      </c>
      <c r="F95" s="9">
        <v>6</v>
      </c>
      <c r="G95" s="9">
        <v>7</v>
      </c>
      <c r="H95" s="187"/>
      <c r="I95" s="9"/>
      <c r="J95" s="208">
        <v>4294</v>
      </c>
      <c r="K95" s="209">
        <v>4723.4</v>
      </c>
      <c r="L95" s="209">
        <v>5152.8</v>
      </c>
      <c r="M95" s="209"/>
      <c r="N95" s="208"/>
      <c r="O95" s="9">
        <v>123</v>
      </c>
      <c r="P95" s="210">
        <v>135</v>
      </c>
      <c r="Q95" s="210">
        <v>148</v>
      </c>
      <c r="R95" s="186"/>
      <c r="S95" s="217"/>
      <c r="T95" s="197">
        <v>754.2</v>
      </c>
      <c r="U95" s="197">
        <v>829.62</v>
      </c>
      <c r="V95" s="197">
        <v>905.04</v>
      </c>
      <c r="W95" s="197"/>
      <c r="X95" s="197"/>
      <c r="Y95" s="218">
        <f>VLOOKUP(B:B,[1]查询时间段分门店销售明细!$B$1:$X$65536,23,0)</f>
        <v>18405.17</v>
      </c>
      <c r="Z95" s="197"/>
      <c r="AA95" s="197">
        <v>2294.64</v>
      </c>
      <c r="AB95" s="197">
        <v>2524.104</v>
      </c>
      <c r="AC95" s="197">
        <v>2753.568</v>
      </c>
      <c r="AD95" s="197"/>
      <c r="AE95" s="197"/>
      <c r="AF95" s="197">
        <v>19859.4</v>
      </c>
      <c r="AG95" s="197">
        <v>21845.34</v>
      </c>
      <c r="AH95" s="197">
        <v>23831.28</v>
      </c>
      <c r="AI95" s="197"/>
      <c r="AJ95" s="197"/>
      <c r="DX95" s="4"/>
      <c r="DY95" s="4"/>
      <c r="DZ95" s="4"/>
      <c r="EA95" s="4"/>
      <c r="EB95" s="4"/>
      <c r="EC95" s="4"/>
      <c r="ED95" s="4"/>
      <c r="EE95" s="4"/>
      <c r="EF95" s="4"/>
      <c r="EG95" s="4"/>
      <c r="EH95" s="4"/>
      <c r="EI95" s="4"/>
      <c r="EJ95" s="4"/>
      <c r="EK95" s="4"/>
      <c r="EL95" s="4"/>
      <c r="EM95" s="4"/>
      <c r="EN95" s="4"/>
      <c r="EO95" s="4"/>
      <c r="EP95" s="4"/>
      <c r="EQ95" s="4"/>
      <c r="ER95" s="4"/>
      <c r="ES95" s="4"/>
      <c r="ET95" s="4"/>
      <c r="EU95" s="4"/>
      <c r="EV95" s="4"/>
      <c r="EW95" s="4"/>
      <c r="EX95" s="4"/>
      <c r="EY95" s="4"/>
      <c r="EZ95" s="4"/>
      <c r="FA95" s="4"/>
      <c r="FB95" s="4"/>
      <c r="FC95" s="4"/>
      <c r="FD95" s="4"/>
      <c r="FE95" s="4"/>
      <c r="FF95" s="4"/>
      <c r="FG95" s="4"/>
      <c r="FH95" s="4"/>
      <c r="FI95" s="4"/>
      <c r="FJ95" s="4"/>
      <c r="FK95" s="4"/>
      <c r="FL95" s="4"/>
      <c r="FM95" s="4"/>
      <c r="FN95" s="4"/>
      <c r="FO95" s="4"/>
      <c r="FP95" s="4"/>
      <c r="FQ95" s="4"/>
      <c r="FR95" s="4"/>
      <c r="FS95" s="4"/>
      <c r="FT95" s="4"/>
      <c r="FU95" s="4"/>
      <c r="FV95" s="4"/>
      <c r="FW95" s="4"/>
      <c r="FX95" s="4"/>
      <c r="FY95" s="4"/>
      <c r="FZ95" s="4"/>
      <c r="GA95" s="4"/>
      <c r="GB95" s="4"/>
      <c r="GC95" s="4"/>
      <c r="GD95" s="4"/>
      <c r="GE95" s="4"/>
      <c r="GF95" s="4"/>
      <c r="GG95" s="4"/>
      <c r="GH95" s="4"/>
      <c r="GI95" s="4"/>
      <c r="GJ95" s="4"/>
      <c r="GK95" s="4"/>
      <c r="GL95" s="4"/>
      <c r="GM95" s="4"/>
      <c r="GN95" s="4"/>
      <c r="GO95" s="4"/>
      <c r="GP95" s="4"/>
      <c r="GQ95" s="4"/>
      <c r="GR95" s="4"/>
      <c r="GS95" s="4"/>
    </row>
    <row r="96" s="176" customFormat="1" ht="12.95" customHeight="1" spans="1:36">
      <c r="A96" s="197">
        <v>89</v>
      </c>
      <c r="B96" s="7">
        <v>727</v>
      </c>
      <c r="C96" s="197" t="s">
        <v>112</v>
      </c>
      <c r="D96" s="197" t="s">
        <v>96</v>
      </c>
      <c r="E96" s="9">
        <v>1</v>
      </c>
      <c r="F96" s="9">
        <v>2</v>
      </c>
      <c r="G96" s="9">
        <v>3</v>
      </c>
      <c r="H96" s="187"/>
      <c r="I96" s="9"/>
      <c r="J96" s="208">
        <v>1779</v>
      </c>
      <c r="K96" s="209">
        <v>1956.9</v>
      </c>
      <c r="L96" s="209">
        <v>2134.8</v>
      </c>
      <c r="M96" s="209"/>
      <c r="N96" s="208"/>
      <c r="O96" s="9">
        <v>75</v>
      </c>
      <c r="P96" s="210">
        <v>83</v>
      </c>
      <c r="Q96" s="210">
        <v>90</v>
      </c>
      <c r="R96" s="186"/>
      <c r="S96" s="217"/>
      <c r="T96" s="197">
        <v>371.7</v>
      </c>
      <c r="U96" s="197">
        <v>408.87</v>
      </c>
      <c r="V96" s="197">
        <v>446.04</v>
      </c>
      <c r="W96" s="197"/>
      <c r="X96" s="197"/>
      <c r="Y96" s="218">
        <f>VLOOKUP(B:B,[1]查询时间段分门店销售明细!$B$1:$X$65536,23,0)</f>
        <v>2384.4</v>
      </c>
      <c r="Z96" s="197"/>
      <c r="AA96" s="197">
        <v>1195.2</v>
      </c>
      <c r="AB96" s="197">
        <v>1314.72</v>
      </c>
      <c r="AC96" s="197">
        <v>1434.24</v>
      </c>
      <c r="AD96" s="197"/>
      <c r="AE96" s="197"/>
      <c r="AF96" s="197">
        <v>9583.2</v>
      </c>
      <c r="AG96" s="197">
        <v>10541.52</v>
      </c>
      <c r="AH96" s="197">
        <v>11499.84</v>
      </c>
      <c r="AI96" s="197"/>
      <c r="AJ96" s="197"/>
    </row>
    <row r="97" s="176" customFormat="1" ht="12.95" customHeight="1" spans="1:173">
      <c r="A97" s="197">
        <v>90</v>
      </c>
      <c r="B97" s="80">
        <v>730</v>
      </c>
      <c r="C97" s="79" t="s">
        <v>113</v>
      </c>
      <c r="D97" s="79" t="s">
        <v>96</v>
      </c>
      <c r="E97" s="9">
        <v>3</v>
      </c>
      <c r="F97" s="9">
        <v>4</v>
      </c>
      <c r="G97" s="9">
        <v>5</v>
      </c>
      <c r="H97" s="187"/>
      <c r="I97" s="9"/>
      <c r="J97" s="208">
        <v>4285</v>
      </c>
      <c r="K97" s="209">
        <v>4713.5</v>
      </c>
      <c r="L97" s="209">
        <v>5142</v>
      </c>
      <c r="M97" s="209"/>
      <c r="N97" s="208"/>
      <c r="O97" s="9">
        <v>122</v>
      </c>
      <c r="P97" s="210">
        <v>134</v>
      </c>
      <c r="Q97" s="210">
        <v>146</v>
      </c>
      <c r="R97" s="186"/>
      <c r="S97" s="217"/>
      <c r="T97" s="197">
        <v>704.7</v>
      </c>
      <c r="U97" s="197">
        <v>775.17</v>
      </c>
      <c r="V97" s="197">
        <v>845.64</v>
      </c>
      <c r="W97" s="197"/>
      <c r="X97" s="197"/>
      <c r="Y97" s="218">
        <f>VLOOKUP(B:B,[1]查询时间段分门店销售明细!$B$1:$X$65536,23,0)</f>
        <v>5841.73</v>
      </c>
      <c r="Z97" s="197"/>
      <c r="AA97" s="197">
        <v>2386.8</v>
      </c>
      <c r="AB97" s="197">
        <v>2625.48</v>
      </c>
      <c r="AC97" s="197">
        <v>2864.16</v>
      </c>
      <c r="AD97" s="197"/>
      <c r="AE97" s="197"/>
      <c r="AF97" s="197">
        <v>19345.5</v>
      </c>
      <c r="AG97" s="197">
        <v>21280.05</v>
      </c>
      <c r="AH97" s="197">
        <v>23214.6</v>
      </c>
      <c r="AI97" s="197"/>
      <c r="AJ97" s="197"/>
      <c r="DX97" s="4"/>
      <c r="DY97" s="4"/>
      <c r="DZ97" s="4"/>
      <c r="EA97" s="4"/>
      <c r="EB97" s="4"/>
      <c r="EC97" s="4"/>
      <c r="ED97" s="4"/>
      <c r="EE97" s="4"/>
      <c r="EF97" s="4"/>
      <c r="EG97" s="4"/>
      <c r="EH97" s="4"/>
      <c r="EI97" s="4"/>
      <c r="EJ97" s="4"/>
      <c r="EK97" s="4"/>
      <c r="EL97" s="4"/>
      <c r="EM97" s="4"/>
      <c r="EN97" s="4"/>
      <c r="EO97" s="4"/>
      <c r="EP97" s="4"/>
      <c r="EQ97" s="4"/>
      <c r="ER97" s="4"/>
      <c r="ES97" s="4"/>
      <c r="ET97" s="4"/>
      <c r="EU97" s="4"/>
      <c r="EV97" s="4"/>
      <c r="EW97" s="4"/>
      <c r="EX97" s="4"/>
      <c r="EY97" s="4"/>
      <c r="EZ97" s="4"/>
      <c r="FA97" s="4"/>
      <c r="FB97" s="4"/>
      <c r="FC97" s="4"/>
      <c r="FD97" s="4"/>
      <c r="FE97" s="4"/>
      <c r="FF97" s="4"/>
      <c r="FG97" s="4"/>
      <c r="FH97" s="4"/>
      <c r="FI97" s="4"/>
      <c r="FJ97" s="4"/>
      <c r="FK97" s="4"/>
      <c r="FL97" s="4"/>
      <c r="FM97" s="4"/>
      <c r="FN97" s="4"/>
      <c r="FO97" s="4"/>
      <c r="FP97" s="4"/>
      <c r="FQ97" s="4"/>
    </row>
    <row r="98" s="176" customFormat="1" ht="12.95" customHeight="1" spans="1:142">
      <c r="A98" s="197">
        <v>91</v>
      </c>
      <c r="B98" s="7">
        <v>741</v>
      </c>
      <c r="C98" s="197" t="s">
        <v>114</v>
      </c>
      <c r="D98" s="79" t="s">
        <v>96</v>
      </c>
      <c r="E98" s="199">
        <v>1</v>
      </c>
      <c r="F98" s="199">
        <v>2</v>
      </c>
      <c r="G98" s="199">
        <v>3</v>
      </c>
      <c r="H98" s="199"/>
      <c r="I98" s="199"/>
      <c r="J98" s="199">
        <v>833</v>
      </c>
      <c r="K98" s="199">
        <v>916.3</v>
      </c>
      <c r="L98" s="199">
        <v>999.6</v>
      </c>
      <c r="M98" s="199"/>
      <c r="N98" s="199"/>
      <c r="O98" s="199">
        <v>49</v>
      </c>
      <c r="P98" s="199">
        <v>54</v>
      </c>
      <c r="Q98" s="199">
        <v>59</v>
      </c>
      <c r="R98" s="199"/>
      <c r="S98" s="199"/>
      <c r="T98" s="197">
        <v>253.8</v>
      </c>
      <c r="U98" s="197">
        <v>279.18</v>
      </c>
      <c r="V98" s="197">
        <v>304.56</v>
      </c>
      <c r="W98" s="197"/>
      <c r="X98" s="197"/>
      <c r="Y98" s="218">
        <f>VLOOKUP(B:B,[1]查询时间段分门店销售明细!$B$1:$X$65536,23,0)</f>
        <v>1988.55</v>
      </c>
      <c r="Z98" s="197"/>
      <c r="AA98" s="197">
        <v>826.56</v>
      </c>
      <c r="AB98" s="197">
        <v>909.216</v>
      </c>
      <c r="AC98" s="197">
        <v>991.872</v>
      </c>
      <c r="AD98" s="197"/>
      <c r="AE98" s="197"/>
      <c r="AF98" s="197">
        <v>6759.9</v>
      </c>
      <c r="AG98" s="197">
        <v>7435.89</v>
      </c>
      <c r="AH98" s="197">
        <v>8111.88</v>
      </c>
      <c r="AI98" s="197"/>
      <c r="AJ98" s="197"/>
      <c r="EH98" s="4"/>
      <c r="EI98" s="4"/>
      <c r="EJ98" s="4"/>
      <c r="EK98" s="4"/>
      <c r="EL98" s="4"/>
    </row>
    <row r="99" s="176" customFormat="1" customHeight="1" spans="1:36">
      <c r="A99" s="197">
        <v>92</v>
      </c>
      <c r="B99" s="7">
        <v>752</v>
      </c>
      <c r="C99" s="197" t="s">
        <v>115</v>
      </c>
      <c r="D99" s="197" t="s">
        <v>96</v>
      </c>
      <c r="E99" s="7">
        <v>1</v>
      </c>
      <c r="F99" s="7">
        <v>2</v>
      </c>
      <c r="G99" s="7">
        <v>3</v>
      </c>
      <c r="H99" s="7"/>
      <c r="I99" s="7"/>
      <c r="J99" s="7">
        <v>915</v>
      </c>
      <c r="K99" s="7">
        <v>1006.5</v>
      </c>
      <c r="L99" s="7">
        <v>1098</v>
      </c>
      <c r="M99" s="7"/>
      <c r="N99" s="7"/>
      <c r="O99" s="7">
        <v>32</v>
      </c>
      <c r="P99" s="7">
        <v>35</v>
      </c>
      <c r="Q99" s="7">
        <v>38</v>
      </c>
      <c r="R99" s="7"/>
      <c r="S99" s="7"/>
      <c r="T99" s="197">
        <v>195.3</v>
      </c>
      <c r="U99" s="197">
        <v>214.83</v>
      </c>
      <c r="V99" s="197">
        <v>234.36</v>
      </c>
      <c r="W99" s="197"/>
      <c r="X99" s="197"/>
      <c r="Y99" s="218">
        <v>1500</v>
      </c>
      <c r="Z99" s="197"/>
      <c r="AA99" s="197">
        <v>617.76</v>
      </c>
      <c r="AB99" s="197">
        <v>679.536</v>
      </c>
      <c r="AC99" s="197">
        <v>741.312</v>
      </c>
      <c r="AD99" s="197"/>
      <c r="AE99" s="197"/>
      <c r="AF99" s="197">
        <v>6084.72</v>
      </c>
      <c r="AG99" s="197">
        <v>6693.192</v>
      </c>
      <c r="AH99" s="197">
        <v>7301.664</v>
      </c>
      <c r="AI99" s="197"/>
      <c r="AJ99" s="197"/>
    </row>
    <row r="100" s="176" customFormat="1" customHeight="1" spans="1:36">
      <c r="A100" s="197">
        <v>93</v>
      </c>
      <c r="B100" s="7">
        <v>102934</v>
      </c>
      <c r="C100" s="197" t="s">
        <v>116</v>
      </c>
      <c r="D100" s="197" t="s">
        <v>96</v>
      </c>
      <c r="E100" s="7"/>
      <c r="F100" s="7"/>
      <c r="G100" s="7"/>
      <c r="H100" s="197"/>
      <c r="I100" s="7"/>
      <c r="J100" s="237"/>
      <c r="K100" s="7"/>
      <c r="L100" s="7"/>
      <c r="M100" s="7"/>
      <c r="N100" s="237"/>
      <c r="O100" s="7"/>
      <c r="P100" s="7"/>
      <c r="Q100" s="7"/>
      <c r="R100" s="197"/>
      <c r="S100" s="197"/>
      <c r="T100" s="197"/>
      <c r="U100" s="197"/>
      <c r="V100" s="197"/>
      <c r="W100" s="197"/>
      <c r="X100" s="197"/>
      <c r="Y100" s="218"/>
      <c r="Z100" s="197"/>
      <c r="AA100" s="197"/>
      <c r="AB100" s="197"/>
      <c r="AC100" s="197"/>
      <c r="AD100" s="197"/>
      <c r="AE100" s="197"/>
      <c r="AF100" s="197"/>
      <c r="AG100" s="197"/>
      <c r="AH100" s="197"/>
      <c r="AI100" s="197"/>
      <c r="AJ100" s="197"/>
    </row>
    <row r="101" s="176" customFormat="1" customHeight="1" spans="1:36">
      <c r="A101" s="197">
        <v>94</v>
      </c>
      <c r="B101" s="7">
        <v>103198</v>
      </c>
      <c r="C101" s="197" t="s">
        <v>117</v>
      </c>
      <c r="D101" s="197" t="s">
        <v>96</v>
      </c>
      <c r="E101" s="7"/>
      <c r="F101" s="7"/>
      <c r="G101" s="7"/>
      <c r="H101" s="197"/>
      <c r="I101" s="7"/>
      <c r="J101" s="237"/>
      <c r="K101" s="7"/>
      <c r="L101" s="7"/>
      <c r="M101" s="7"/>
      <c r="N101" s="237"/>
      <c r="O101" s="7"/>
      <c r="P101" s="7"/>
      <c r="Q101" s="7"/>
      <c r="R101" s="197"/>
      <c r="S101" s="197"/>
      <c r="T101" s="197"/>
      <c r="U101" s="197"/>
      <c r="V101" s="197"/>
      <c r="W101" s="197"/>
      <c r="X101" s="197"/>
      <c r="Y101" s="218"/>
      <c r="Z101" s="197"/>
      <c r="AA101" s="197"/>
      <c r="AB101" s="197"/>
      <c r="AC101" s="197"/>
      <c r="AD101" s="197"/>
      <c r="AE101" s="197"/>
      <c r="AF101" s="197"/>
      <c r="AG101" s="197"/>
      <c r="AH101" s="197"/>
      <c r="AI101" s="197"/>
      <c r="AJ101" s="197"/>
    </row>
    <row r="102" s="176" customFormat="1" customHeight="1" spans="1:36">
      <c r="A102" s="197">
        <v>95</v>
      </c>
      <c r="B102" s="7">
        <v>102565</v>
      </c>
      <c r="C102" s="197" t="s">
        <v>118</v>
      </c>
      <c r="D102" s="197" t="s">
        <v>96</v>
      </c>
      <c r="E102" s="7"/>
      <c r="F102" s="7"/>
      <c r="G102" s="7"/>
      <c r="H102" s="197"/>
      <c r="I102" s="7"/>
      <c r="J102" s="237"/>
      <c r="K102" s="7"/>
      <c r="L102" s="7"/>
      <c r="M102" s="7"/>
      <c r="N102" s="237"/>
      <c r="O102" s="7"/>
      <c r="P102" s="7"/>
      <c r="Q102" s="7"/>
      <c r="R102" s="197"/>
      <c r="S102" s="197"/>
      <c r="T102" s="197"/>
      <c r="U102" s="197"/>
      <c r="V102" s="197"/>
      <c r="W102" s="197"/>
      <c r="X102" s="197"/>
      <c r="Y102" s="218"/>
      <c r="Z102" s="197"/>
      <c r="AA102" s="197"/>
      <c r="AB102" s="197"/>
      <c r="AC102" s="197"/>
      <c r="AD102" s="197"/>
      <c r="AE102" s="197"/>
      <c r="AF102" s="197"/>
      <c r="AG102" s="197"/>
      <c r="AH102" s="197"/>
      <c r="AI102" s="197"/>
      <c r="AJ102" s="197"/>
    </row>
    <row r="103" customHeight="1" spans="1:36">
      <c r="A103" s="197">
        <v>96</v>
      </c>
      <c r="B103" s="7">
        <v>103199</v>
      </c>
      <c r="C103" s="197" t="s">
        <v>119</v>
      </c>
      <c r="D103" s="197" t="s">
        <v>96</v>
      </c>
      <c r="E103" s="7"/>
      <c r="F103" s="7"/>
      <c r="G103" s="7"/>
      <c r="H103" s="197"/>
      <c r="I103" s="7"/>
      <c r="J103" s="237"/>
      <c r="K103" s="7"/>
      <c r="L103" s="7"/>
      <c r="M103" s="7"/>
      <c r="N103" s="237"/>
      <c r="O103" s="7"/>
      <c r="P103" s="7"/>
      <c r="Q103" s="7"/>
      <c r="R103" s="197"/>
      <c r="S103" s="197"/>
      <c r="T103" s="197"/>
      <c r="U103" s="197"/>
      <c r="V103" s="197"/>
      <c r="W103" s="197"/>
      <c r="X103" s="197"/>
      <c r="Y103" s="218"/>
      <c r="Z103" s="197"/>
      <c r="AA103" s="197"/>
      <c r="AB103" s="197"/>
      <c r="AC103" s="197"/>
      <c r="AD103" s="197"/>
      <c r="AE103" s="197"/>
      <c r="AF103" s="197"/>
      <c r="AG103" s="197"/>
      <c r="AH103" s="197"/>
      <c r="AI103" s="197"/>
      <c r="AJ103" s="197"/>
    </row>
    <row r="104" s="179" customFormat="1" customHeight="1" spans="1:127">
      <c r="A104" s="181"/>
      <c r="B104" s="25"/>
      <c r="C104" s="181"/>
      <c r="D104" s="181" t="s">
        <v>96</v>
      </c>
      <c r="E104" s="25">
        <f>SUM(E80:E103)</f>
        <v>56</v>
      </c>
      <c r="F104" s="25">
        <f t="shared" ref="F104:AJ104" si="5">SUM(F80:F103)</f>
        <v>76</v>
      </c>
      <c r="G104" s="25">
        <f t="shared" si="5"/>
        <v>96</v>
      </c>
      <c r="H104" s="25">
        <f t="shared" si="5"/>
        <v>0</v>
      </c>
      <c r="I104" s="25">
        <f t="shared" si="5"/>
        <v>0</v>
      </c>
      <c r="J104" s="25">
        <f t="shared" si="5"/>
        <v>59790</v>
      </c>
      <c r="K104" s="25">
        <f t="shared" si="5"/>
        <v>65769</v>
      </c>
      <c r="L104" s="25">
        <f t="shared" si="5"/>
        <v>71748</v>
      </c>
      <c r="M104" s="25">
        <f t="shared" si="5"/>
        <v>0</v>
      </c>
      <c r="N104" s="25">
        <f t="shared" si="5"/>
        <v>0</v>
      </c>
      <c r="O104" s="25">
        <f t="shared" si="5"/>
        <v>2297</v>
      </c>
      <c r="P104" s="25">
        <f t="shared" si="5"/>
        <v>2528</v>
      </c>
      <c r="Q104" s="25">
        <f t="shared" si="5"/>
        <v>2757</v>
      </c>
      <c r="R104" s="25">
        <f t="shared" si="5"/>
        <v>0</v>
      </c>
      <c r="S104" s="25">
        <f t="shared" si="5"/>
        <v>0</v>
      </c>
      <c r="T104" s="25">
        <f t="shared" si="5"/>
        <v>11947.5</v>
      </c>
      <c r="U104" s="25">
        <f t="shared" si="5"/>
        <v>13142.25</v>
      </c>
      <c r="V104" s="25">
        <f t="shared" si="5"/>
        <v>14337</v>
      </c>
      <c r="W104" s="25">
        <f t="shared" si="5"/>
        <v>0</v>
      </c>
      <c r="X104" s="25">
        <f t="shared" si="5"/>
        <v>0</v>
      </c>
      <c r="Y104" s="25">
        <f t="shared" si="5"/>
        <v>128437.83</v>
      </c>
      <c r="Z104" s="25">
        <f t="shared" si="5"/>
        <v>0</v>
      </c>
      <c r="AA104" s="25">
        <f t="shared" si="5"/>
        <v>41934.96</v>
      </c>
      <c r="AB104" s="25">
        <f t="shared" si="5"/>
        <v>46128.456</v>
      </c>
      <c r="AC104" s="25">
        <f t="shared" si="5"/>
        <v>50321.952</v>
      </c>
      <c r="AD104" s="25">
        <f t="shared" si="5"/>
        <v>0</v>
      </c>
      <c r="AE104" s="25">
        <f t="shared" si="5"/>
        <v>0</v>
      </c>
      <c r="AF104" s="25">
        <f t="shared" si="5"/>
        <v>358036.704</v>
      </c>
      <c r="AG104" s="25">
        <f t="shared" si="5"/>
        <v>393840.3744</v>
      </c>
      <c r="AH104" s="181">
        <f t="shared" si="5"/>
        <v>429644.0448</v>
      </c>
      <c r="AI104" s="25">
        <f t="shared" si="5"/>
        <v>0</v>
      </c>
      <c r="AJ104" s="25">
        <f t="shared" si="5"/>
        <v>0</v>
      </c>
      <c r="AK104" s="172"/>
      <c r="AL104" s="172"/>
      <c r="AM104" s="172"/>
      <c r="AN104" s="172"/>
      <c r="AO104" s="172"/>
      <c r="AP104" s="172"/>
      <c r="AQ104" s="172"/>
      <c r="AR104" s="172"/>
      <c r="AS104" s="172"/>
      <c r="AT104" s="172"/>
      <c r="AU104" s="172"/>
      <c r="AV104" s="172"/>
      <c r="AW104" s="172"/>
      <c r="AX104" s="172"/>
      <c r="AY104" s="172"/>
      <c r="AZ104" s="172"/>
      <c r="BA104" s="172"/>
      <c r="BB104" s="172"/>
      <c r="BC104" s="172"/>
      <c r="BD104" s="172"/>
      <c r="BE104" s="172"/>
      <c r="BF104" s="172"/>
      <c r="BG104" s="172"/>
      <c r="BH104" s="172"/>
      <c r="BI104" s="172"/>
      <c r="BJ104" s="172"/>
      <c r="BK104" s="172"/>
      <c r="BL104" s="172"/>
      <c r="BM104" s="172"/>
      <c r="BN104" s="172"/>
      <c r="BO104" s="172"/>
      <c r="BP104" s="172"/>
      <c r="BQ104" s="172"/>
      <c r="BR104" s="172"/>
      <c r="BS104" s="172"/>
      <c r="BT104" s="172"/>
      <c r="BU104" s="172"/>
      <c r="BV104" s="172"/>
      <c r="BW104" s="172"/>
      <c r="BX104" s="172"/>
      <c r="BY104" s="172"/>
      <c r="BZ104" s="172"/>
      <c r="CA104" s="172"/>
      <c r="CB104" s="172"/>
      <c r="CC104" s="172"/>
      <c r="CD104" s="172"/>
      <c r="CE104" s="172"/>
      <c r="CF104" s="172"/>
      <c r="CG104" s="172"/>
      <c r="CH104" s="172"/>
      <c r="CI104" s="172"/>
      <c r="CJ104" s="172"/>
      <c r="CK104" s="172"/>
      <c r="CL104" s="172"/>
      <c r="CM104" s="172"/>
      <c r="CN104" s="172"/>
      <c r="CO104" s="172"/>
      <c r="CP104" s="172"/>
      <c r="CQ104" s="172"/>
      <c r="CR104" s="172"/>
      <c r="CS104" s="172"/>
      <c r="CT104" s="172"/>
      <c r="CU104" s="172"/>
      <c r="CV104" s="172"/>
      <c r="CW104" s="172"/>
      <c r="CX104" s="172"/>
      <c r="CY104" s="172"/>
      <c r="CZ104" s="172"/>
      <c r="DA104" s="172"/>
      <c r="DB104" s="172"/>
      <c r="DC104" s="172"/>
      <c r="DD104" s="172"/>
      <c r="DE104" s="172"/>
      <c r="DF104" s="172"/>
      <c r="DG104" s="172"/>
      <c r="DH104" s="172"/>
      <c r="DI104" s="172"/>
      <c r="DJ104" s="172"/>
      <c r="DK104" s="172"/>
      <c r="DL104" s="172"/>
      <c r="DM104" s="172"/>
      <c r="DN104" s="172"/>
      <c r="DO104" s="172"/>
      <c r="DP104" s="172"/>
      <c r="DQ104" s="172"/>
      <c r="DR104" s="172"/>
      <c r="DS104" s="172"/>
      <c r="DT104" s="172"/>
      <c r="DU104" s="172"/>
      <c r="DV104" s="172"/>
      <c r="DW104" s="172"/>
    </row>
    <row r="105" customHeight="1" spans="1:36">
      <c r="A105" s="197"/>
      <c r="B105" s="7"/>
      <c r="C105" s="197"/>
      <c r="D105" s="197" t="s">
        <v>120</v>
      </c>
      <c r="E105" s="7">
        <f>E20+E36+E56+E77+E79+E104</f>
        <v>264</v>
      </c>
      <c r="F105" s="7">
        <f t="shared" ref="F105:AJ105" si="6">F20+F36+F56+F77+F79+F104</f>
        <v>355</v>
      </c>
      <c r="G105" s="7">
        <f t="shared" si="6"/>
        <v>448</v>
      </c>
      <c r="H105" s="7">
        <f t="shared" si="6"/>
        <v>2</v>
      </c>
      <c r="I105" s="7">
        <f t="shared" si="6"/>
        <v>5</v>
      </c>
      <c r="J105" s="7">
        <f t="shared" si="6"/>
        <v>246975.5</v>
      </c>
      <c r="K105" s="7">
        <f t="shared" si="6"/>
        <v>271673.05</v>
      </c>
      <c r="L105" s="7">
        <f t="shared" si="6"/>
        <v>296370.6</v>
      </c>
      <c r="M105" s="7">
        <f t="shared" si="6"/>
        <v>1</v>
      </c>
      <c r="N105" s="7">
        <f t="shared" si="6"/>
        <v>6467</v>
      </c>
      <c r="O105" s="7">
        <f t="shared" si="6"/>
        <v>9224</v>
      </c>
      <c r="P105" s="7">
        <f t="shared" si="6"/>
        <v>10153</v>
      </c>
      <c r="Q105" s="7">
        <f t="shared" si="6"/>
        <v>11077</v>
      </c>
      <c r="R105" s="7">
        <f t="shared" si="6"/>
        <v>3</v>
      </c>
      <c r="S105" s="7">
        <f t="shared" si="6"/>
        <v>292</v>
      </c>
      <c r="T105" s="7">
        <f t="shared" si="6"/>
        <v>49836.15</v>
      </c>
      <c r="U105" s="7">
        <f t="shared" si="6"/>
        <v>54819.765</v>
      </c>
      <c r="V105" s="7">
        <f t="shared" si="6"/>
        <v>59803.38</v>
      </c>
      <c r="W105" s="7">
        <f t="shared" si="6"/>
        <v>3</v>
      </c>
      <c r="X105" s="7">
        <f t="shared" si="6"/>
        <v>1178.28</v>
      </c>
      <c r="Y105" s="7">
        <f t="shared" si="6"/>
        <v>601614.36</v>
      </c>
      <c r="Z105" s="7">
        <f t="shared" si="6"/>
        <v>16619.1</v>
      </c>
      <c r="AA105" s="7">
        <f t="shared" si="6"/>
        <v>165983.24</v>
      </c>
      <c r="AB105" s="7">
        <f t="shared" si="6"/>
        <v>182581.564</v>
      </c>
      <c r="AC105" s="7">
        <f t="shared" si="6"/>
        <v>199179.888</v>
      </c>
      <c r="AD105" s="7">
        <f t="shared" si="6"/>
        <v>3</v>
      </c>
      <c r="AE105" s="7">
        <f t="shared" si="6"/>
        <v>3609.79</v>
      </c>
      <c r="AF105" s="7">
        <f t="shared" si="6"/>
        <v>1538433.63072</v>
      </c>
      <c r="AG105" s="7">
        <f t="shared" si="6"/>
        <v>1691456.913792</v>
      </c>
      <c r="AH105" s="197">
        <f t="shared" si="6"/>
        <v>1844742.622464</v>
      </c>
      <c r="AI105" s="7">
        <f t="shared" si="6"/>
        <v>2</v>
      </c>
      <c r="AJ105" s="7">
        <f t="shared" si="6"/>
        <v>33098.67</v>
      </c>
    </row>
  </sheetData>
  <mergeCells count="7">
    <mergeCell ref="E1:I1"/>
    <mergeCell ref="J1:N1"/>
    <mergeCell ref="O1:S1"/>
    <mergeCell ref="T1:X1"/>
    <mergeCell ref="Y1:Z1"/>
    <mergeCell ref="AA1:AE1"/>
    <mergeCell ref="AF1:AJ1"/>
  </mergeCells>
  <pageMargins left="0.75" right="0.75" top="1" bottom="1" header="0.509027777777778" footer="0.509027777777778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24"/>
  <sheetViews>
    <sheetView topLeftCell="C1" workbookViewId="0">
      <selection activeCell="I221" sqref="I221"/>
    </sheetView>
  </sheetViews>
  <sheetFormatPr defaultColWidth="9" defaultRowHeight="15" customHeight="1"/>
  <cols>
    <col min="1" max="1" width="9" style="66"/>
    <col min="2" max="3" width="9" style="33"/>
    <col min="4" max="4" width="9" style="33" hidden="1" customWidth="1"/>
    <col min="5" max="5" width="21.75" style="33" hidden="1" customWidth="1"/>
    <col min="6" max="6" width="31.125" style="70" customWidth="1"/>
    <col min="7" max="7" width="23.875" style="70" customWidth="1"/>
    <col min="8" max="8" width="41" style="71" customWidth="1"/>
    <col min="9" max="9" width="5.75" style="33" customWidth="1"/>
    <col min="10" max="256" width="9" style="70"/>
    <col min="257" max="16384" width="9" style="4"/>
  </cols>
  <sheetData>
    <row r="1" s="69" customFormat="1" ht="43" customHeight="1" spans="1:9">
      <c r="A1" s="149" t="s">
        <v>121</v>
      </c>
      <c r="B1" s="149" t="s">
        <v>122</v>
      </c>
      <c r="C1" s="149" t="s">
        <v>123</v>
      </c>
      <c r="D1" s="149"/>
      <c r="E1" s="149"/>
      <c r="F1" s="149" t="s">
        <v>124</v>
      </c>
      <c r="G1" s="149" t="s">
        <v>125</v>
      </c>
      <c r="H1" s="149" t="s">
        <v>126</v>
      </c>
      <c r="I1" s="149" t="s">
        <v>127</v>
      </c>
    </row>
    <row r="2" customHeight="1" spans="1:9">
      <c r="A2" s="77" t="s">
        <v>0</v>
      </c>
      <c r="B2" s="10" t="s">
        <v>128</v>
      </c>
      <c r="C2" s="80">
        <v>115733</v>
      </c>
      <c r="D2" s="80" t="s">
        <v>129</v>
      </c>
      <c r="E2" s="80" t="str">
        <f t="shared" ref="E2:E40" si="0">C2&amp;D2</f>
        <v>115733,</v>
      </c>
      <c r="F2" s="79" t="s">
        <v>130</v>
      </c>
      <c r="G2" s="79" t="s">
        <v>131</v>
      </c>
      <c r="H2" s="79" t="s">
        <v>132</v>
      </c>
      <c r="I2" s="80" t="s">
        <v>133</v>
      </c>
    </row>
    <row r="3" s="70" customFormat="1" customHeight="1" spans="1:9">
      <c r="A3" s="83" t="s">
        <v>134</v>
      </c>
      <c r="B3" s="134" t="s">
        <v>135</v>
      </c>
      <c r="C3" s="80">
        <v>84174</v>
      </c>
      <c r="D3" s="80" t="s">
        <v>129</v>
      </c>
      <c r="E3" s="80" t="str">
        <f t="shared" si="0"/>
        <v>84174,</v>
      </c>
      <c r="F3" s="79" t="s">
        <v>136</v>
      </c>
      <c r="G3" s="79" t="s">
        <v>137</v>
      </c>
      <c r="H3" s="79" t="s">
        <v>138</v>
      </c>
      <c r="I3" s="80"/>
    </row>
    <row r="4" s="70" customFormat="1" customHeight="1" spans="1:9">
      <c r="A4" s="83"/>
      <c r="B4" s="134"/>
      <c r="C4" s="80">
        <v>21580</v>
      </c>
      <c r="D4" s="80" t="s">
        <v>129</v>
      </c>
      <c r="E4" s="80" t="str">
        <f t="shared" si="0"/>
        <v>21580,</v>
      </c>
      <c r="F4" s="79" t="s">
        <v>139</v>
      </c>
      <c r="G4" s="79" t="s">
        <v>140</v>
      </c>
      <c r="H4" s="79" t="s">
        <v>141</v>
      </c>
      <c r="I4" s="80" t="s">
        <v>133</v>
      </c>
    </row>
    <row r="5" s="70" customFormat="1" customHeight="1" spans="1:9">
      <c r="A5" s="83"/>
      <c r="B5" s="134"/>
      <c r="C5" s="86">
        <v>166880</v>
      </c>
      <c r="D5" s="80" t="s">
        <v>129</v>
      </c>
      <c r="E5" s="80" t="str">
        <f t="shared" si="0"/>
        <v>166880,</v>
      </c>
      <c r="F5" s="85" t="s">
        <v>142</v>
      </c>
      <c r="G5" s="85" t="s">
        <v>143</v>
      </c>
      <c r="H5" s="85" t="s">
        <v>144</v>
      </c>
      <c r="I5" s="86" t="s">
        <v>133</v>
      </c>
    </row>
    <row r="6" s="70" customFormat="1" customHeight="1" spans="1:9">
      <c r="A6" s="83"/>
      <c r="B6" s="134"/>
      <c r="C6" s="86">
        <v>40226</v>
      </c>
      <c r="D6" s="80" t="s">
        <v>129</v>
      </c>
      <c r="E6" s="80" t="str">
        <f t="shared" si="0"/>
        <v>40226,</v>
      </c>
      <c r="F6" s="85" t="s">
        <v>142</v>
      </c>
      <c r="G6" s="85" t="s">
        <v>145</v>
      </c>
      <c r="H6" s="85" t="s">
        <v>144</v>
      </c>
      <c r="I6" s="86" t="s">
        <v>146</v>
      </c>
    </row>
    <row r="7" s="4" customFormat="1" customHeight="1" spans="1:9">
      <c r="A7" s="91"/>
      <c r="B7" s="150"/>
      <c r="C7" s="86">
        <v>133360</v>
      </c>
      <c r="D7" s="80" t="s">
        <v>129</v>
      </c>
      <c r="E7" s="80" t="str">
        <f t="shared" si="0"/>
        <v>133360,</v>
      </c>
      <c r="F7" s="151" t="s">
        <v>147</v>
      </c>
      <c r="G7" s="85"/>
      <c r="H7" s="84"/>
      <c r="I7" s="86"/>
    </row>
    <row r="8" s="4" customFormat="1" customHeight="1" spans="1:9">
      <c r="A8" s="83"/>
      <c r="B8" s="134"/>
      <c r="C8" s="87">
        <v>75138</v>
      </c>
      <c r="D8" s="80" t="s">
        <v>129</v>
      </c>
      <c r="E8" s="80" t="str">
        <f t="shared" si="0"/>
        <v>75138,</v>
      </c>
      <c r="F8" s="88" t="s">
        <v>148</v>
      </c>
      <c r="G8" s="88" t="s">
        <v>149</v>
      </c>
      <c r="H8" s="88" t="s">
        <v>150</v>
      </c>
      <c r="I8" s="89" t="s">
        <v>133</v>
      </c>
    </row>
    <row r="9" s="4" customFormat="1" customHeight="1" spans="1:9">
      <c r="A9" s="83"/>
      <c r="B9" s="134"/>
      <c r="C9" s="84" t="s">
        <v>151</v>
      </c>
      <c r="D9" s="80" t="s">
        <v>129</v>
      </c>
      <c r="E9" s="80" t="str">
        <f t="shared" si="0"/>
        <v>164949,</v>
      </c>
      <c r="F9" s="85" t="s">
        <v>148</v>
      </c>
      <c r="G9" s="85" t="s">
        <v>149</v>
      </c>
      <c r="H9" s="85" t="s">
        <v>152</v>
      </c>
      <c r="I9" s="86" t="s">
        <v>133</v>
      </c>
    </row>
    <row r="10" s="4" customFormat="1" customHeight="1" spans="1:9">
      <c r="A10" s="83"/>
      <c r="B10" s="134"/>
      <c r="C10" s="84">
        <v>31440</v>
      </c>
      <c r="D10" s="80" t="s">
        <v>129</v>
      </c>
      <c r="E10" s="80" t="str">
        <f t="shared" si="0"/>
        <v>31440,</v>
      </c>
      <c r="F10" s="85" t="s">
        <v>153</v>
      </c>
      <c r="G10" s="85" t="s">
        <v>154</v>
      </c>
      <c r="H10" s="79" t="s">
        <v>155</v>
      </c>
      <c r="I10" s="86" t="s">
        <v>133</v>
      </c>
    </row>
    <row r="11" customHeight="1" spans="1:9">
      <c r="A11" s="81" t="s">
        <v>156</v>
      </c>
      <c r="B11" s="132" t="s">
        <v>128</v>
      </c>
      <c r="C11" s="80">
        <v>118954</v>
      </c>
      <c r="D11" s="80" t="s">
        <v>129</v>
      </c>
      <c r="E11" s="80" t="str">
        <f t="shared" si="0"/>
        <v>118954,</v>
      </c>
      <c r="F11" s="79" t="s">
        <v>157</v>
      </c>
      <c r="G11" s="79" t="s">
        <v>158</v>
      </c>
      <c r="H11" s="79" t="s">
        <v>159</v>
      </c>
      <c r="I11" s="80" t="s">
        <v>133</v>
      </c>
    </row>
    <row r="12" customHeight="1" spans="1:9">
      <c r="A12" s="83"/>
      <c r="B12" s="134"/>
      <c r="C12" s="80">
        <v>136714</v>
      </c>
      <c r="D12" s="80" t="s">
        <v>129</v>
      </c>
      <c r="E12" s="80" t="str">
        <f t="shared" si="0"/>
        <v>136714,</v>
      </c>
      <c r="F12" s="79" t="s">
        <v>160</v>
      </c>
      <c r="G12" s="79" t="s">
        <v>161</v>
      </c>
      <c r="H12" s="79" t="s">
        <v>162</v>
      </c>
      <c r="I12" s="80" t="s">
        <v>133</v>
      </c>
    </row>
    <row r="13" customHeight="1" spans="1:9">
      <c r="A13" s="83"/>
      <c r="B13" s="134"/>
      <c r="C13" s="80">
        <v>104690</v>
      </c>
      <c r="D13" s="80" t="s">
        <v>129</v>
      </c>
      <c r="E13" s="80" t="str">
        <f t="shared" si="0"/>
        <v>104690,</v>
      </c>
      <c r="F13" s="79" t="s">
        <v>163</v>
      </c>
      <c r="G13" s="152" t="s">
        <v>164</v>
      </c>
      <c r="H13" s="152" t="s">
        <v>144</v>
      </c>
      <c r="I13" s="80"/>
    </row>
    <row r="14" customHeight="1" spans="1:9">
      <c r="A14" s="83"/>
      <c r="B14" s="134"/>
      <c r="C14" s="86">
        <v>48831</v>
      </c>
      <c r="D14" s="80" t="s">
        <v>129</v>
      </c>
      <c r="E14" s="80" t="str">
        <f t="shared" si="0"/>
        <v>48831,</v>
      </c>
      <c r="F14" s="151" t="s">
        <v>165</v>
      </c>
      <c r="G14" s="153" t="s">
        <v>166</v>
      </c>
      <c r="H14" s="79" t="s">
        <v>167</v>
      </c>
      <c r="I14" s="80" t="s">
        <v>133</v>
      </c>
    </row>
    <row r="15" customHeight="1" spans="1:9">
      <c r="A15" s="91"/>
      <c r="B15" s="150"/>
      <c r="C15" s="86">
        <v>117255</v>
      </c>
      <c r="D15" s="80" t="s">
        <v>129</v>
      </c>
      <c r="E15" s="80" t="str">
        <f t="shared" si="0"/>
        <v>117255,</v>
      </c>
      <c r="F15" s="85" t="s">
        <v>168</v>
      </c>
      <c r="G15" s="97"/>
      <c r="H15" s="84"/>
      <c r="I15" s="86"/>
    </row>
    <row r="16" customHeight="1" spans="1:9">
      <c r="A16" s="83"/>
      <c r="B16" s="134"/>
      <c r="C16" s="86">
        <v>160637</v>
      </c>
      <c r="D16" s="80" t="s">
        <v>129</v>
      </c>
      <c r="E16" s="80" t="str">
        <f t="shared" si="0"/>
        <v>160637,</v>
      </c>
      <c r="F16" s="88" t="s">
        <v>169</v>
      </c>
      <c r="G16" s="88" t="s">
        <v>149</v>
      </c>
      <c r="H16" s="153" t="s">
        <v>170</v>
      </c>
      <c r="I16" s="153" t="s">
        <v>146</v>
      </c>
    </row>
    <row r="17" customHeight="1" spans="1:9">
      <c r="A17" s="120" t="s">
        <v>171</v>
      </c>
      <c r="B17" s="120" t="s">
        <v>135</v>
      </c>
      <c r="C17" s="86">
        <v>75028</v>
      </c>
      <c r="D17" s="80" t="s">
        <v>129</v>
      </c>
      <c r="E17" s="80" t="str">
        <f t="shared" si="0"/>
        <v>75028,</v>
      </c>
      <c r="F17" s="84" t="s">
        <v>172</v>
      </c>
      <c r="G17" s="85" t="s">
        <v>173</v>
      </c>
      <c r="H17" s="84" t="s">
        <v>174</v>
      </c>
      <c r="I17" s="86" t="s">
        <v>133</v>
      </c>
    </row>
    <row r="18" customHeight="1" spans="1:9">
      <c r="A18" s="129"/>
      <c r="B18" s="124"/>
      <c r="C18" s="86">
        <v>171872</v>
      </c>
      <c r="D18" s="80" t="s">
        <v>129</v>
      </c>
      <c r="E18" s="80" t="str">
        <f t="shared" si="0"/>
        <v>171872,</v>
      </c>
      <c r="F18" s="79" t="s">
        <v>175</v>
      </c>
      <c r="G18" s="85" t="s">
        <v>176</v>
      </c>
      <c r="H18" s="79" t="s">
        <v>177</v>
      </c>
      <c r="I18" s="80" t="s">
        <v>133</v>
      </c>
    </row>
    <row r="19" s="4" customFormat="1" customHeight="1" spans="1:9">
      <c r="A19" s="77" t="s">
        <v>178</v>
      </c>
      <c r="B19" s="129"/>
      <c r="C19" s="86">
        <v>134798</v>
      </c>
      <c r="D19" s="80" t="s">
        <v>129</v>
      </c>
      <c r="E19" s="80" t="str">
        <f t="shared" si="0"/>
        <v>134798,</v>
      </c>
      <c r="F19" s="85" t="s">
        <v>179</v>
      </c>
      <c r="G19" s="85" t="s">
        <v>180</v>
      </c>
      <c r="H19" s="84" t="s">
        <v>181</v>
      </c>
      <c r="I19" s="86" t="s">
        <v>133</v>
      </c>
    </row>
    <row r="20" customHeight="1" spans="1:9">
      <c r="A20" s="77" t="s">
        <v>4</v>
      </c>
      <c r="B20" s="10" t="s">
        <v>135</v>
      </c>
      <c r="C20" s="80">
        <v>47683</v>
      </c>
      <c r="D20" s="80" t="s">
        <v>129</v>
      </c>
      <c r="E20" s="80" t="str">
        <f t="shared" si="0"/>
        <v>47683,</v>
      </c>
      <c r="F20" s="79" t="s">
        <v>182</v>
      </c>
      <c r="G20" s="79" t="s">
        <v>183</v>
      </c>
      <c r="H20" s="79" t="s">
        <v>141</v>
      </c>
      <c r="I20" s="80" t="s">
        <v>133</v>
      </c>
    </row>
    <row r="21" customHeight="1" spans="1:9">
      <c r="A21" s="77" t="s">
        <v>184</v>
      </c>
      <c r="B21" s="10" t="s">
        <v>135</v>
      </c>
      <c r="C21" s="112">
        <v>105219</v>
      </c>
      <c r="D21" s="80" t="s">
        <v>129</v>
      </c>
      <c r="E21" s="80" t="str">
        <f t="shared" si="0"/>
        <v>105219,</v>
      </c>
      <c r="F21" s="151" t="s">
        <v>185</v>
      </c>
      <c r="G21" s="153" t="s">
        <v>186</v>
      </c>
      <c r="H21" s="79" t="s">
        <v>187</v>
      </c>
      <c r="I21" s="80"/>
    </row>
    <row r="22" customHeight="1" spans="1:9">
      <c r="A22" s="77"/>
      <c r="B22" s="10"/>
      <c r="C22" s="112">
        <v>117372</v>
      </c>
      <c r="D22" s="80" t="s">
        <v>129</v>
      </c>
      <c r="E22" s="80" t="str">
        <f t="shared" si="0"/>
        <v>117372,</v>
      </c>
      <c r="F22" s="151" t="s">
        <v>188</v>
      </c>
      <c r="G22" s="153" t="s">
        <v>189</v>
      </c>
      <c r="H22" s="79" t="s">
        <v>187</v>
      </c>
      <c r="I22" s="80"/>
    </row>
    <row r="23" customHeight="1" spans="1:9">
      <c r="A23" s="77"/>
      <c r="B23" s="10"/>
      <c r="C23" s="112">
        <v>105293</v>
      </c>
      <c r="D23" s="80" t="s">
        <v>129</v>
      </c>
      <c r="E23" s="80" t="str">
        <f t="shared" si="0"/>
        <v>105293,</v>
      </c>
      <c r="F23" s="151" t="s">
        <v>190</v>
      </c>
      <c r="G23" s="153" t="s">
        <v>191</v>
      </c>
      <c r="H23" s="79" t="s">
        <v>187</v>
      </c>
      <c r="I23" s="80" t="s">
        <v>146</v>
      </c>
    </row>
    <row r="24" customHeight="1" spans="1:9">
      <c r="A24" s="77"/>
      <c r="B24" s="10"/>
      <c r="C24" s="112">
        <v>105315</v>
      </c>
      <c r="D24" s="80" t="s">
        <v>129</v>
      </c>
      <c r="E24" s="80" t="str">
        <f t="shared" si="0"/>
        <v>105315,</v>
      </c>
      <c r="F24" s="151" t="s">
        <v>192</v>
      </c>
      <c r="G24" s="153" t="s">
        <v>193</v>
      </c>
      <c r="H24" s="79" t="s">
        <v>187</v>
      </c>
      <c r="I24" s="80" t="s">
        <v>133</v>
      </c>
    </row>
    <row r="25" customHeight="1" spans="1:9">
      <c r="A25" s="77"/>
      <c r="B25" s="10"/>
      <c r="C25" s="112">
        <v>105233</v>
      </c>
      <c r="D25" s="80" t="s">
        <v>129</v>
      </c>
      <c r="E25" s="80" t="str">
        <f t="shared" si="0"/>
        <v>105233,</v>
      </c>
      <c r="F25" s="151" t="s">
        <v>194</v>
      </c>
      <c r="G25" s="153" t="s">
        <v>195</v>
      </c>
      <c r="H25" s="79" t="s">
        <v>187</v>
      </c>
      <c r="I25" s="80" t="s">
        <v>146</v>
      </c>
    </row>
    <row r="26" customHeight="1" spans="1:9">
      <c r="A26" s="77"/>
      <c r="B26" s="10"/>
      <c r="C26" s="112">
        <v>105229</v>
      </c>
      <c r="D26" s="80" t="s">
        <v>129</v>
      </c>
      <c r="E26" s="80" t="str">
        <f t="shared" si="0"/>
        <v>105229,</v>
      </c>
      <c r="F26" s="151" t="s">
        <v>196</v>
      </c>
      <c r="G26" s="153" t="s">
        <v>197</v>
      </c>
      <c r="H26" s="79" t="s">
        <v>187</v>
      </c>
      <c r="I26" s="80" t="s">
        <v>146</v>
      </c>
    </row>
    <row r="27" customHeight="1" spans="1:9">
      <c r="A27" s="77"/>
      <c r="B27" s="10"/>
      <c r="C27" s="112">
        <v>106918</v>
      </c>
      <c r="D27" s="80" t="s">
        <v>129</v>
      </c>
      <c r="E27" s="80" t="str">
        <f t="shared" si="0"/>
        <v>106918,</v>
      </c>
      <c r="F27" s="151" t="s">
        <v>198</v>
      </c>
      <c r="G27" s="153" t="s">
        <v>199</v>
      </c>
      <c r="H27" s="79" t="s">
        <v>187</v>
      </c>
      <c r="I27" s="80" t="s">
        <v>133</v>
      </c>
    </row>
    <row r="28" customHeight="1" spans="1:9">
      <c r="A28" s="77"/>
      <c r="B28" s="10"/>
      <c r="C28" s="112">
        <v>105226</v>
      </c>
      <c r="D28" s="80" t="s">
        <v>129</v>
      </c>
      <c r="E28" s="80" t="str">
        <f t="shared" si="0"/>
        <v>105226,</v>
      </c>
      <c r="F28" s="151" t="s">
        <v>200</v>
      </c>
      <c r="G28" s="153" t="s">
        <v>201</v>
      </c>
      <c r="H28" s="79" t="s">
        <v>187</v>
      </c>
      <c r="I28" s="80" t="s">
        <v>133</v>
      </c>
    </row>
    <row r="29" customHeight="1" spans="1:9">
      <c r="A29" s="77"/>
      <c r="B29" s="10"/>
      <c r="C29" s="112">
        <v>117370</v>
      </c>
      <c r="D29" s="80" t="s">
        <v>129</v>
      </c>
      <c r="E29" s="80" t="str">
        <f t="shared" si="0"/>
        <v>117370,</v>
      </c>
      <c r="F29" s="151" t="s">
        <v>202</v>
      </c>
      <c r="G29" s="153" t="s">
        <v>203</v>
      </c>
      <c r="H29" s="79" t="s">
        <v>187</v>
      </c>
      <c r="I29" s="80" t="s">
        <v>133</v>
      </c>
    </row>
    <row r="30" customHeight="1" spans="1:9">
      <c r="A30" s="77"/>
      <c r="B30" s="10"/>
      <c r="C30" s="112">
        <v>117371</v>
      </c>
      <c r="D30" s="80" t="s">
        <v>129</v>
      </c>
      <c r="E30" s="80" t="str">
        <f t="shared" si="0"/>
        <v>117371,</v>
      </c>
      <c r="F30" s="151" t="s">
        <v>204</v>
      </c>
      <c r="G30" s="153" t="s">
        <v>201</v>
      </c>
      <c r="H30" s="79" t="s">
        <v>187</v>
      </c>
      <c r="I30" s="80" t="s">
        <v>133</v>
      </c>
    </row>
    <row r="31" customHeight="1" spans="1:9">
      <c r="A31" s="77"/>
      <c r="B31" s="10"/>
      <c r="C31" s="112">
        <v>105276</v>
      </c>
      <c r="D31" s="80" t="s">
        <v>129</v>
      </c>
      <c r="E31" s="80" t="str">
        <f t="shared" si="0"/>
        <v>105276,</v>
      </c>
      <c r="F31" s="151" t="s">
        <v>205</v>
      </c>
      <c r="G31" s="153" t="s">
        <v>206</v>
      </c>
      <c r="H31" s="79" t="s">
        <v>187</v>
      </c>
      <c r="I31" s="80" t="s">
        <v>133</v>
      </c>
    </row>
    <row r="32" customHeight="1" spans="1:9">
      <c r="A32" s="77"/>
      <c r="B32" s="10"/>
      <c r="C32" s="112">
        <v>105227</v>
      </c>
      <c r="D32" s="80" t="s">
        <v>129</v>
      </c>
      <c r="E32" s="80" t="str">
        <f t="shared" si="0"/>
        <v>105227,</v>
      </c>
      <c r="F32" s="151" t="s">
        <v>207</v>
      </c>
      <c r="G32" s="153" t="s">
        <v>208</v>
      </c>
      <c r="H32" s="79" t="s">
        <v>187</v>
      </c>
      <c r="I32" s="80" t="s">
        <v>133</v>
      </c>
    </row>
    <row r="33" customHeight="1" spans="1:9">
      <c r="A33" s="77"/>
      <c r="B33" s="10"/>
      <c r="C33" s="112">
        <v>105231</v>
      </c>
      <c r="D33" s="80" t="s">
        <v>129</v>
      </c>
      <c r="E33" s="80" t="str">
        <f t="shared" si="0"/>
        <v>105231,</v>
      </c>
      <c r="F33" s="151" t="s">
        <v>209</v>
      </c>
      <c r="G33" s="153" t="s">
        <v>201</v>
      </c>
      <c r="H33" s="79" t="s">
        <v>187</v>
      </c>
      <c r="I33" s="80" t="s">
        <v>133</v>
      </c>
    </row>
    <row r="34" customHeight="1" spans="1:9">
      <c r="A34" s="77"/>
      <c r="B34" s="10"/>
      <c r="C34" s="112">
        <v>105224</v>
      </c>
      <c r="D34" s="80" t="s">
        <v>129</v>
      </c>
      <c r="E34" s="80" t="str">
        <f t="shared" si="0"/>
        <v>105224,</v>
      </c>
      <c r="F34" s="151" t="s">
        <v>210</v>
      </c>
      <c r="G34" s="153" t="s">
        <v>211</v>
      </c>
      <c r="H34" s="79" t="s">
        <v>187</v>
      </c>
      <c r="I34" s="80" t="s">
        <v>133</v>
      </c>
    </row>
    <row r="35" customHeight="1" spans="1:9">
      <c r="A35" s="77"/>
      <c r="B35" s="10"/>
      <c r="C35" s="112">
        <v>105279</v>
      </c>
      <c r="D35" s="80" t="s">
        <v>129</v>
      </c>
      <c r="E35" s="80" t="str">
        <f t="shared" si="0"/>
        <v>105279,</v>
      </c>
      <c r="F35" s="151" t="s">
        <v>212</v>
      </c>
      <c r="G35" s="153" t="s">
        <v>201</v>
      </c>
      <c r="H35" s="79" t="s">
        <v>187</v>
      </c>
      <c r="I35" s="80" t="s">
        <v>133</v>
      </c>
    </row>
    <row r="36" customHeight="1" spans="1:9">
      <c r="A36" s="77"/>
      <c r="B36" s="10"/>
      <c r="C36" s="112">
        <v>105221</v>
      </c>
      <c r="D36" s="80" t="s">
        <v>129</v>
      </c>
      <c r="E36" s="80" t="str">
        <f t="shared" si="0"/>
        <v>105221,</v>
      </c>
      <c r="F36" s="151" t="s">
        <v>213</v>
      </c>
      <c r="G36" s="153" t="s">
        <v>214</v>
      </c>
      <c r="H36" s="79" t="s">
        <v>187</v>
      </c>
      <c r="I36" s="80" t="s">
        <v>133</v>
      </c>
    </row>
    <row r="37" customHeight="1" spans="1:9">
      <c r="A37" s="77"/>
      <c r="B37" s="10"/>
      <c r="C37" s="112">
        <v>130350</v>
      </c>
      <c r="D37" s="80" t="s">
        <v>129</v>
      </c>
      <c r="E37" s="80" t="str">
        <f t="shared" si="0"/>
        <v>130350,</v>
      </c>
      <c r="F37" s="151" t="s">
        <v>215</v>
      </c>
      <c r="G37" s="153" t="s">
        <v>216</v>
      </c>
      <c r="H37" s="79" t="s">
        <v>187</v>
      </c>
      <c r="I37" s="80" t="s">
        <v>133</v>
      </c>
    </row>
    <row r="38" customHeight="1" spans="1:9">
      <c r="A38" s="77"/>
      <c r="B38" s="10"/>
      <c r="C38" s="112">
        <v>134407</v>
      </c>
      <c r="D38" s="80" t="s">
        <v>129</v>
      </c>
      <c r="E38" s="80" t="str">
        <f t="shared" si="0"/>
        <v>134407,</v>
      </c>
      <c r="F38" s="151" t="s">
        <v>217</v>
      </c>
      <c r="G38" s="153" t="s">
        <v>218</v>
      </c>
      <c r="H38" s="79" t="s">
        <v>187</v>
      </c>
      <c r="I38" s="80" t="s">
        <v>133</v>
      </c>
    </row>
    <row r="39" customHeight="1" spans="1:9">
      <c r="A39" s="77"/>
      <c r="B39" s="10"/>
      <c r="C39" s="112">
        <v>105230</v>
      </c>
      <c r="D39" s="80" t="s">
        <v>129</v>
      </c>
      <c r="E39" s="80" t="str">
        <f t="shared" si="0"/>
        <v>105230,</v>
      </c>
      <c r="F39" s="151" t="s">
        <v>219</v>
      </c>
      <c r="G39" s="153" t="s">
        <v>220</v>
      </c>
      <c r="H39" s="79" t="s">
        <v>187</v>
      </c>
      <c r="I39" s="80" t="s">
        <v>146</v>
      </c>
    </row>
    <row r="40" customHeight="1" spans="1:9">
      <c r="A40" s="77"/>
      <c r="B40" s="10"/>
      <c r="C40" s="112">
        <v>153885</v>
      </c>
      <c r="D40" s="80" t="s">
        <v>129</v>
      </c>
      <c r="E40" s="80" t="str">
        <f t="shared" si="0"/>
        <v>153885,</v>
      </c>
      <c r="F40" s="151" t="s">
        <v>188</v>
      </c>
      <c r="G40" s="153" t="s">
        <v>221</v>
      </c>
      <c r="H40" s="79" t="s">
        <v>187</v>
      </c>
      <c r="I40" s="80" t="s">
        <v>133</v>
      </c>
    </row>
    <row r="41" customHeight="1" spans="1:9">
      <c r="A41" s="81"/>
      <c r="B41" s="132"/>
      <c r="C41" s="112"/>
      <c r="D41" s="80"/>
      <c r="E41" s="80"/>
      <c r="F41" s="151"/>
      <c r="G41" s="153"/>
      <c r="H41" s="79"/>
      <c r="I41" s="80"/>
    </row>
    <row r="42" customHeight="1" spans="1:9">
      <c r="A42" s="81" t="s">
        <v>222</v>
      </c>
      <c r="B42" s="132" t="s">
        <v>135</v>
      </c>
      <c r="C42" s="154">
        <v>170361</v>
      </c>
      <c r="D42" s="155" t="s">
        <v>129</v>
      </c>
      <c r="E42" s="155" t="str">
        <f t="shared" ref="E42:E105" si="1">C42&amp;D42</f>
        <v>170361,</v>
      </c>
      <c r="F42" s="156" t="s">
        <v>223</v>
      </c>
      <c r="G42" s="156" t="s">
        <v>224</v>
      </c>
      <c r="H42" s="156" t="s">
        <v>225</v>
      </c>
      <c r="I42" s="86" t="s">
        <v>146</v>
      </c>
    </row>
    <row r="43" customHeight="1" spans="1:9">
      <c r="A43" s="83"/>
      <c r="B43" s="134"/>
      <c r="C43" s="154">
        <v>170363</v>
      </c>
      <c r="D43" s="155" t="s">
        <v>129</v>
      </c>
      <c r="E43" s="155" t="str">
        <f t="shared" si="1"/>
        <v>170363,</v>
      </c>
      <c r="F43" s="156" t="s">
        <v>226</v>
      </c>
      <c r="G43" s="156" t="s">
        <v>227</v>
      </c>
      <c r="H43" s="156" t="s">
        <v>225</v>
      </c>
      <c r="I43" s="86" t="s">
        <v>146</v>
      </c>
    </row>
    <row r="44" customHeight="1" spans="1:9">
      <c r="A44" s="83"/>
      <c r="B44" s="134"/>
      <c r="C44" s="154">
        <v>170360</v>
      </c>
      <c r="D44" s="155" t="s">
        <v>129</v>
      </c>
      <c r="E44" s="155" t="str">
        <f t="shared" si="1"/>
        <v>170360,</v>
      </c>
      <c r="F44" s="156" t="s">
        <v>228</v>
      </c>
      <c r="G44" s="156" t="s">
        <v>229</v>
      </c>
      <c r="H44" s="156" t="s">
        <v>225</v>
      </c>
      <c r="I44" s="86" t="s">
        <v>146</v>
      </c>
    </row>
    <row r="45" customHeight="1" spans="1:9">
      <c r="A45" s="83"/>
      <c r="B45" s="134"/>
      <c r="C45" s="154">
        <v>170359</v>
      </c>
      <c r="D45" s="155" t="s">
        <v>129</v>
      </c>
      <c r="E45" s="155" t="str">
        <f t="shared" si="1"/>
        <v>170359,</v>
      </c>
      <c r="F45" s="156" t="s">
        <v>230</v>
      </c>
      <c r="G45" s="156" t="s">
        <v>227</v>
      </c>
      <c r="H45" s="156" t="s">
        <v>225</v>
      </c>
      <c r="I45" s="86" t="s">
        <v>146</v>
      </c>
    </row>
    <row r="46" customHeight="1" spans="1:9">
      <c r="A46" s="83"/>
      <c r="B46" s="134"/>
      <c r="C46" s="154">
        <v>170352</v>
      </c>
      <c r="D46" s="155" t="s">
        <v>129</v>
      </c>
      <c r="E46" s="155" t="str">
        <f t="shared" si="1"/>
        <v>170352,</v>
      </c>
      <c r="F46" s="156" t="s">
        <v>231</v>
      </c>
      <c r="G46" s="156" t="s">
        <v>232</v>
      </c>
      <c r="H46" s="156" t="s">
        <v>225</v>
      </c>
      <c r="I46" s="86" t="s">
        <v>146</v>
      </c>
    </row>
    <row r="47" customHeight="1" spans="1:9">
      <c r="A47" s="83"/>
      <c r="B47" s="134"/>
      <c r="C47" s="154">
        <v>170351</v>
      </c>
      <c r="D47" s="155" t="s">
        <v>129</v>
      </c>
      <c r="E47" s="155" t="str">
        <f t="shared" si="1"/>
        <v>170351,</v>
      </c>
      <c r="F47" s="156" t="s">
        <v>231</v>
      </c>
      <c r="G47" s="156" t="s">
        <v>233</v>
      </c>
      <c r="H47" s="156" t="s">
        <v>225</v>
      </c>
      <c r="I47" s="86" t="s">
        <v>146</v>
      </c>
    </row>
    <row r="48" customHeight="1" spans="1:9">
      <c r="A48" s="83"/>
      <c r="B48" s="134"/>
      <c r="C48" s="154">
        <v>134587</v>
      </c>
      <c r="D48" s="155" t="s">
        <v>129</v>
      </c>
      <c r="E48" s="155" t="str">
        <f t="shared" si="1"/>
        <v>134587,</v>
      </c>
      <c r="F48" s="156" t="s">
        <v>234</v>
      </c>
      <c r="G48" s="156" t="s">
        <v>235</v>
      </c>
      <c r="H48" s="156" t="s">
        <v>225</v>
      </c>
      <c r="I48" s="86" t="s">
        <v>236</v>
      </c>
    </row>
    <row r="49" customHeight="1" spans="1:9">
      <c r="A49" s="83"/>
      <c r="B49" s="134"/>
      <c r="C49" s="154">
        <v>170345</v>
      </c>
      <c r="D49" s="155" t="s">
        <v>129</v>
      </c>
      <c r="E49" s="155" t="str">
        <f t="shared" si="1"/>
        <v>170345,</v>
      </c>
      <c r="F49" s="156" t="s">
        <v>237</v>
      </c>
      <c r="G49" s="156" t="s">
        <v>238</v>
      </c>
      <c r="H49" s="156" t="s">
        <v>225</v>
      </c>
      <c r="I49" s="86" t="s">
        <v>146</v>
      </c>
    </row>
    <row r="50" customHeight="1" spans="1:9">
      <c r="A50" s="83"/>
      <c r="B50" s="134"/>
      <c r="C50" s="154">
        <v>134588</v>
      </c>
      <c r="D50" s="155" t="s">
        <v>129</v>
      </c>
      <c r="E50" s="155" t="str">
        <f t="shared" si="1"/>
        <v>134588,</v>
      </c>
      <c r="F50" s="156" t="s">
        <v>239</v>
      </c>
      <c r="G50" s="156" t="s">
        <v>240</v>
      </c>
      <c r="H50" s="156" t="s">
        <v>225</v>
      </c>
      <c r="I50" s="86" t="s">
        <v>146</v>
      </c>
    </row>
    <row r="51" customHeight="1" spans="1:9">
      <c r="A51" s="83"/>
      <c r="B51" s="134"/>
      <c r="C51" s="154">
        <v>170350</v>
      </c>
      <c r="D51" s="155" t="s">
        <v>129</v>
      </c>
      <c r="E51" s="155" t="str">
        <f t="shared" si="1"/>
        <v>170350,</v>
      </c>
      <c r="F51" s="156" t="s">
        <v>241</v>
      </c>
      <c r="G51" s="156" t="s">
        <v>242</v>
      </c>
      <c r="H51" s="156" t="s">
        <v>225</v>
      </c>
      <c r="I51" s="86" t="s">
        <v>146</v>
      </c>
    </row>
    <row r="52" customHeight="1" spans="1:9">
      <c r="A52" s="83"/>
      <c r="B52" s="134"/>
      <c r="C52" s="154">
        <v>170349</v>
      </c>
      <c r="D52" s="155" t="s">
        <v>129</v>
      </c>
      <c r="E52" s="155" t="str">
        <f t="shared" si="1"/>
        <v>170349,</v>
      </c>
      <c r="F52" s="156" t="s">
        <v>243</v>
      </c>
      <c r="G52" s="156" t="s">
        <v>244</v>
      </c>
      <c r="H52" s="156" t="s">
        <v>225</v>
      </c>
      <c r="I52" s="86" t="s">
        <v>146</v>
      </c>
    </row>
    <row r="53" customHeight="1" spans="1:9">
      <c r="A53" s="83"/>
      <c r="B53" s="134"/>
      <c r="C53" s="112">
        <v>138325</v>
      </c>
      <c r="D53" s="80" t="s">
        <v>129</v>
      </c>
      <c r="E53" s="80" t="str">
        <f t="shared" si="1"/>
        <v>138325,</v>
      </c>
      <c r="F53" s="151" t="s">
        <v>245</v>
      </c>
      <c r="G53" s="153" t="s">
        <v>246</v>
      </c>
      <c r="H53" s="79" t="s">
        <v>247</v>
      </c>
      <c r="I53" s="80" t="s">
        <v>146</v>
      </c>
    </row>
    <row r="54" customHeight="1" spans="1:9">
      <c r="A54" s="83"/>
      <c r="B54" s="134"/>
      <c r="C54" s="112">
        <v>138584</v>
      </c>
      <c r="D54" s="80" t="s">
        <v>129</v>
      </c>
      <c r="E54" s="80" t="str">
        <f t="shared" si="1"/>
        <v>138584,</v>
      </c>
      <c r="F54" s="151" t="s">
        <v>248</v>
      </c>
      <c r="G54" s="153" t="s">
        <v>249</v>
      </c>
      <c r="H54" s="79" t="s">
        <v>250</v>
      </c>
      <c r="I54" s="80" t="s">
        <v>146</v>
      </c>
    </row>
    <row r="55" customHeight="1" spans="1:9">
      <c r="A55" s="83"/>
      <c r="B55" s="134"/>
      <c r="C55" s="112">
        <v>161996</v>
      </c>
      <c r="D55" s="80" t="s">
        <v>129</v>
      </c>
      <c r="E55" s="80" t="str">
        <f t="shared" si="1"/>
        <v>161996,</v>
      </c>
      <c r="F55" s="151" t="s">
        <v>251</v>
      </c>
      <c r="G55" s="153" t="s">
        <v>252</v>
      </c>
      <c r="H55" s="79" t="s">
        <v>253</v>
      </c>
      <c r="I55" s="80" t="s">
        <v>146</v>
      </c>
    </row>
    <row r="56" customHeight="1" spans="1:9">
      <c r="A56" s="83"/>
      <c r="B56" s="134"/>
      <c r="C56" s="112">
        <v>162003</v>
      </c>
      <c r="D56" s="80" t="s">
        <v>129</v>
      </c>
      <c r="E56" s="80" t="str">
        <f t="shared" si="1"/>
        <v>162003,</v>
      </c>
      <c r="F56" s="153" t="s">
        <v>254</v>
      </c>
      <c r="G56" s="153" t="s">
        <v>255</v>
      </c>
      <c r="H56" s="79" t="s">
        <v>253</v>
      </c>
      <c r="I56" s="80" t="s">
        <v>146</v>
      </c>
    </row>
    <row r="57" customHeight="1" spans="1:9">
      <c r="A57" s="83"/>
      <c r="B57" s="134"/>
      <c r="C57" s="112">
        <v>162006</v>
      </c>
      <c r="D57" s="80" t="s">
        <v>129</v>
      </c>
      <c r="E57" s="80" t="str">
        <f t="shared" si="1"/>
        <v>162006,</v>
      </c>
      <c r="F57" s="151" t="s">
        <v>256</v>
      </c>
      <c r="G57" s="153" t="s">
        <v>257</v>
      </c>
      <c r="H57" s="79" t="s">
        <v>253</v>
      </c>
      <c r="I57" s="80" t="s">
        <v>133</v>
      </c>
    </row>
    <row r="58" customHeight="1" spans="1:9">
      <c r="A58" s="83"/>
      <c r="B58" s="134"/>
      <c r="C58" s="112">
        <v>143054</v>
      </c>
      <c r="D58" s="80" t="s">
        <v>129</v>
      </c>
      <c r="E58" s="80" t="str">
        <f t="shared" si="1"/>
        <v>143054,</v>
      </c>
      <c r="F58" s="151" t="s">
        <v>258</v>
      </c>
      <c r="G58" s="153" t="s">
        <v>259</v>
      </c>
      <c r="H58" s="79" t="s">
        <v>260</v>
      </c>
      <c r="I58" s="80" t="s">
        <v>146</v>
      </c>
    </row>
    <row r="59" customHeight="1" spans="1:9">
      <c r="A59" s="83"/>
      <c r="B59" s="134"/>
      <c r="C59" s="112">
        <v>143089</v>
      </c>
      <c r="D59" s="80" t="s">
        <v>129</v>
      </c>
      <c r="E59" s="80" t="str">
        <f t="shared" si="1"/>
        <v>143089,</v>
      </c>
      <c r="F59" s="151" t="s">
        <v>261</v>
      </c>
      <c r="G59" s="153" t="s">
        <v>262</v>
      </c>
      <c r="H59" s="79" t="s">
        <v>260</v>
      </c>
      <c r="I59" s="80" t="s">
        <v>146</v>
      </c>
    </row>
    <row r="60" customHeight="1" spans="1:9">
      <c r="A60" s="83"/>
      <c r="B60" s="134"/>
      <c r="C60" s="112">
        <v>143095</v>
      </c>
      <c r="D60" s="80" t="s">
        <v>129</v>
      </c>
      <c r="E60" s="80" t="str">
        <f t="shared" si="1"/>
        <v>143095,</v>
      </c>
      <c r="F60" s="151" t="s">
        <v>263</v>
      </c>
      <c r="G60" s="153" t="s">
        <v>264</v>
      </c>
      <c r="H60" s="79" t="s">
        <v>260</v>
      </c>
      <c r="I60" s="80" t="s">
        <v>146</v>
      </c>
    </row>
    <row r="61" customHeight="1" spans="1:9">
      <c r="A61" s="83"/>
      <c r="B61" s="134"/>
      <c r="C61" s="112">
        <v>143093</v>
      </c>
      <c r="D61" s="80" t="s">
        <v>129</v>
      </c>
      <c r="E61" s="80" t="str">
        <f t="shared" si="1"/>
        <v>143093,</v>
      </c>
      <c r="F61" s="151" t="s">
        <v>265</v>
      </c>
      <c r="G61" s="153" t="s">
        <v>266</v>
      </c>
      <c r="H61" s="79" t="s">
        <v>260</v>
      </c>
      <c r="I61" s="80" t="s">
        <v>146</v>
      </c>
    </row>
    <row r="62" customHeight="1" spans="1:9">
      <c r="A62" s="83"/>
      <c r="B62" s="134"/>
      <c r="C62" s="112">
        <v>143074</v>
      </c>
      <c r="D62" s="80" t="s">
        <v>129</v>
      </c>
      <c r="E62" s="80" t="str">
        <f t="shared" si="1"/>
        <v>143074,</v>
      </c>
      <c r="F62" s="151" t="s">
        <v>267</v>
      </c>
      <c r="G62" s="153" t="s">
        <v>268</v>
      </c>
      <c r="H62" s="79" t="s">
        <v>260</v>
      </c>
      <c r="I62" s="80" t="s">
        <v>146</v>
      </c>
    </row>
    <row r="63" customHeight="1" spans="1:9">
      <c r="A63" s="83"/>
      <c r="B63" s="134"/>
      <c r="C63" s="112">
        <v>115425</v>
      </c>
      <c r="D63" s="80" t="s">
        <v>129</v>
      </c>
      <c r="E63" s="80" t="str">
        <f t="shared" si="1"/>
        <v>115425,</v>
      </c>
      <c r="F63" s="151" t="s">
        <v>269</v>
      </c>
      <c r="G63" s="153" t="s">
        <v>270</v>
      </c>
      <c r="H63" s="79" t="s">
        <v>271</v>
      </c>
      <c r="I63" s="80" t="s">
        <v>146</v>
      </c>
    </row>
    <row r="64" customHeight="1" spans="1:9">
      <c r="A64" s="83"/>
      <c r="B64" s="134"/>
      <c r="C64" s="112">
        <v>115433</v>
      </c>
      <c r="D64" s="80" t="s">
        <v>129</v>
      </c>
      <c r="E64" s="80" t="str">
        <f t="shared" si="1"/>
        <v>115433,</v>
      </c>
      <c r="F64" s="151" t="s">
        <v>272</v>
      </c>
      <c r="G64" s="153" t="s">
        <v>273</v>
      </c>
      <c r="H64" s="79" t="s">
        <v>271</v>
      </c>
      <c r="I64" s="80" t="s">
        <v>146</v>
      </c>
    </row>
    <row r="65" customHeight="1" spans="1:9">
      <c r="A65" s="83"/>
      <c r="B65" s="134"/>
      <c r="C65" s="112">
        <v>16644</v>
      </c>
      <c r="D65" s="80" t="s">
        <v>129</v>
      </c>
      <c r="E65" s="80" t="str">
        <f t="shared" si="1"/>
        <v>16644,</v>
      </c>
      <c r="F65" s="151" t="s">
        <v>274</v>
      </c>
      <c r="G65" s="153" t="s">
        <v>275</v>
      </c>
      <c r="H65" s="79" t="s">
        <v>276</v>
      </c>
      <c r="I65" s="80" t="s">
        <v>146</v>
      </c>
    </row>
    <row r="66" customHeight="1" spans="1:9">
      <c r="A66" s="83"/>
      <c r="B66" s="134"/>
      <c r="C66" s="112">
        <v>66994</v>
      </c>
      <c r="D66" s="80" t="s">
        <v>129</v>
      </c>
      <c r="E66" s="80" t="str">
        <f t="shared" si="1"/>
        <v>66994,</v>
      </c>
      <c r="F66" s="151" t="s">
        <v>277</v>
      </c>
      <c r="G66" s="153" t="s">
        <v>278</v>
      </c>
      <c r="H66" s="79" t="s">
        <v>279</v>
      </c>
      <c r="I66" s="80" t="s">
        <v>280</v>
      </c>
    </row>
    <row r="67" customHeight="1" spans="1:9">
      <c r="A67" s="83"/>
      <c r="B67" s="134"/>
      <c r="C67" s="86">
        <v>166599</v>
      </c>
      <c r="D67" s="80" t="s">
        <v>129</v>
      </c>
      <c r="E67" s="80" t="str">
        <f t="shared" si="1"/>
        <v>166599,</v>
      </c>
      <c r="F67" s="79" t="s">
        <v>281</v>
      </c>
      <c r="G67" s="79" t="s">
        <v>282</v>
      </c>
      <c r="H67" s="96" t="s">
        <v>283</v>
      </c>
      <c r="I67" s="80" t="s">
        <v>146</v>
      </c>
    </row>
    <row r="68" customHeight="1" spans="1:9">
      <c r="A68" s="83"/>
      <c r="B68" s="134"/>
      <c r="C68" s="112">
        <v>62051</v>
      </c>
      <c r="D68" s="80" t="s">
        <v>129</v>
      </c>
      <c r="E68" s="80" t="str">
        <f t="shared" si="1"/>
        <v>62051,</v>
      </c>
      <c r="F68" s="151" t="s">
        <v>284</v>
      </c>
      <c r="G68" s="153" t="s">
        <v>285</v>
      </c>
      <c r="H68" s="79" t="s">
        <v>286</v>
      </c>
      <c r="I68" s="80" t="s">
        <v>146</v>
      </c>
    </row>
    <row r="69" customHeight="1" spans="1:9">
      <c r="A69" s="83"/>
      <c r="B69" s="134"/>
      <c r="C69" s="112">
        <v>62049</v>
      </c>
      <c r="D69" s="80" t="s">
        <v>129</v>
      </c>
      <c r="E69" s="80" t="str">
        <f t="shared" si="1"/>
        <v>62049,</v>
      </c>
      <c r="F69" s="151" t="s">
        <v>287</v>
      </c>
      <c r="G69" s="153" t="s">
        <v>288</v>
      </c>
      <c r="H69" s="79" t="s">
        <v>286</v>
      </c>
      <c r="I69" s="80" t="s">
        <v>146</v>
      </c>
    </row>
    <row r="70" customHeight="1" spans="1:9">
      <c r="A70" s="83"/>
      <c r="B70" s="134"/>
      <c r="C70" s="112">
        <v>152404</v>
      </c>
      <c r="D70" s="80" t="s">
        <v>129</v>
      </c>
      <c r="E70" s="80" t="str">
        <f t="shared" si="1"/>
        <v>152404,</v>
      </c>
      <c r="F70" s="151" t="s">
        <v>289</v>
      </c>
      <c r="G70" s="153" t="s">
        <v>290</v>
      </c>
      <c r="H70" s="79" t="s">
        <v>286</v>
      </c>
      <c r="I70" s="80" t="s">
        <v>146</v>
      </c>
    </row>
    <row r="71" customHeight="1" spans="1:9">
      <c r="A71" s="83"/>
      <c r="B71" s="134"/>
      <c r="C71" s="112">
        <v>62986</v>
      </c>
      <c r="D71" s="80" t="s">
        <v>129</v>
      </c>
      <c r="E71" s="80" t="str">
        <f t="shared" si="1"/>
        <v>62986,</v>
      </c>
      <c r="F71" s="151" t="s">
        <v>291</v>
      </c>
      <c r="G71" s="153" t="s">
        <v>292</v>
      </c>
      <c r="H71" s="79" t="s">
        <v>286</v>
      </c>
      <c r="I71" s="80" t="s">
        <v>146</v>
      </c>
    </row>
    <row r="72" customHeight="1" spans="1:9">
      <c r="A72" s="83"/>
      <c r="B72" s="134"/>
      <c r="C72" s="112">
        <v>74934</v>
      </c>
      <c r="D72" s="80" t="s">
        <v>129</v>
      </c>
      <c r="E72" s="80" t="str">
        <f t="shared" si="1"/>
        <v>74934,</v>
      </c>
      <c r="F72" s="151" t="s">
        <v>293</v>
      </c>
      <c r="G72" s="153" t="s">
        <v>294</v>
      </c>
      <c r="H72" s="79" t="s">
        <v>286</v>
      </c>
      <c r="I72" s="80" t="s">
        <v>146</v>
      </c>
    </row>
    <row r="73" customHeight="1" spans="1:9">
      <c r="A73" s="83"/>
      <c r="B73" s="134"/>
      <c r="C73" s="112">
        <v>74933</v>
      </c>
      <c r="D73" s="80" t="s">
        <v>129</v>
      </c>
      <c r="E73" s="80" t="str">
        <f t="shared" si="1"/>
        <v>74933,</v>
      </c>
      <c r="F73" s="151" t="s">
        <v>295</v>
      </c>
      <c r="G73" s="153" t="s">
        <v>296</v>
      </c>
      <c r="H73" s="79" t="s">
        <v>286</v>
      </c>
      <c r="I73" s="80" t="s">
        <v>146</v>
      </c>
    </row>
    <row r="74" customHeight="1" spans="1:9">
      <c r="A74" s="83"/>
      <c r="B74" s="134"/>
      <c r="C74" s="112">
        <v>123944</v>
      </c>
      <c r="D74" s="80" t="s">
        <v>129</v>
      </c>
      <c r="E74" s="80" t="str">
        <f t="shared" si="1"/>
        <v>123944,</v>
      </c>
      <c r="F74" s="151" t="s">
        <v>297</v>
      </c>
      <c r="G74" s="153" t="s">
        <v>298</v>
      </c>
      <c r="H74" s="79" t="s">
        <v>286</v>
      </c>
      <c r="I74" s="80" t="s">
        <v>146</v>
      </c>
    </row>
    <row r="75" customHeight="1" spans="1:9">
      <c r="A75" s="83"/>
      <c r="B75" s="134"/>
      <c r="C75" s="112">
        <v>115435</v>
      </c>
      <c r="D75" s="80" t="s">
        <v>129</v>
      </c>
      <c r="E75" s="80" t="str">
        <f t="shared" si="1"/>
        <v>115435,</v>
      </c>
      <c r="F75" s="151" t="s">
        <v>299</v>
      </c>
      <c r="G75" s="153" t="s">
        <v>300</v>
      </c>
      <c r="H75" s="79" t="s">
        <v>301</v>
      </c>
      <c r="I75" s="80" t="s">
        <v>146</v>
      </c>
    </row>
    <row r="76" customHeight="1" spans="1:9">
      <c r="A76" s="83"/>
      <c r="B76" s="134"/>
      <c r="C76" s="112">
        <v>16645</v>
      </c>
      <c r="D76" s="80" t="s">
        <v>129</v>
      </c>
      <c r="E76" s="80" t="str">
        <f t="shared" si="1"/>
        <v>16645,</v>
      </c>
      <c r="F76" s="151" t="s">
        <v>302</v>
      </c>
      <c r="G76" s="153" t="s">
        <v>303</v>
      </c>
      <c r="H76" s="79" t="s">
        <v>301</v>
      </c>
      <c r="I76" s="80" t="s">
        <v>146</v>
      </c>
    </row>
    <row r="77" customHeight="1" spans="1:9">
      <c r="A77" s="83"/>
      <c r="B77" s="134"/>
      <c r="C77" s="112">
        <v>62982</v>
      </c>
      <c r="D77" s="80" t="s">
        <v>129</v>
      </c>
      <c r="E77" s="80" t="str">
        <f t="shared" si="1"/>
        <v>62982,</v>
      </c>
      <c r="F77" s="151" t="s">
        <v>304</v>
      </c>
      <c r="G77" s="153" t="s">
        <v>305</v>
      </c>
      <c r="H77" s="79" t="s">
        <v>301</v>
      </c>
      <c r="I77" s="80" t="s">
        <v>146</v>
      </c>
    </row>
    <row r="78" customHeight="1" spans="1:9">
      <c r="A78" s="83"/>
      <c r="B78" s="134"/>
      <c r="C78" s="112">
        <v>115434</v>
      </c>
      <c r="D78" s="80" t="s">
        <v>129</v>
      </c>
      <c r="E78" s="80" t="str">
        <f t="shared" si="1"/>
        <v>115434,</v>
      </c>
      <c r="F78" s="151" t="s">
        <v>306</v>
      </c>
      <c r="G78" s="153" t="s">
        <v>307</v>
      </c>
      <c r="H78" s="79" t="s">
        <v>301</v>
      </c>
      <c r="I78" s="80" t="s">
        <v>133</v>
      </c>
    </row>
    <row r="79" customHeight="1" spans="1:9">
      <c r="A79" s="83"/>
      <c r="B79" s="134"/>
      <c r="C79" s="112">
        <v>69187</v>
      </c>
      <c r="D79" s="80" t="s">
        <v>129</v>
      </c>
      <c r="E79" s="80" t="str">
        <f t="shared" si="1"/>
        <v>69187,</v>
      </c>
      <c r="F79" s="151" t="s">
        <v>308</v>
      </c>
      <c r="G79" s="153" t="s">
        <v>309</v>
      </c>
      <c r="H79" s="79" t="s">
        <v>310</v>
      </c>
      <c r="I79" s="80" t="s">
        <v>146</v>
      </c>
    </row>
    <row r="80" customHeight="1" spans="1:9">
      <c r="A80" s="83"/>
      <c r="B80" s="134"/>
      <c r="C80" s="112">
        <v>84295</v>
      </c>
      <c r="D80" s="80" t="s">
        <v>129</v>
      </c>
      <c r="E80" s="80" t="str">
        <f t="shared" si="1"/>
        <v>84295,</v>
      </c>
      <c r="F80" s="151" t="s">
        <v>311</v>
      </c>
      <c r="G80" s="153" t="s">
        <v>312</v>
      </c>
      <c r="H80" s="79" t="s">
        <v>310</v>
      </c>
      <c r="I80" s="80" t="s">
        <v>146</v>
      </c>
    </row>
    <row r="81" customHeight="1" spans="1:9">
      <c r="A81" s="83"/>
      <c r="B81" s="134"/>
      <c r="C81" s="112">
        <v>52532</v>
      </c>
      <c r="D81" s="80" t="s">
        <v>129</v>
      </c>
      <c r="E81" s="80" t="str">
        <f t="shared" si="1"/>
        <v>52532,</v>
      </c>
      <c r="F81" s="151" t="s">
        <v>313</v>
      </c>
      <c r="G81" s="153" t="s">
        <v>314</v>
      </c>
      <c r="H81" s="79" t="s">
        <v>315</v>
      </c>
      <c r="I81" s="80" t="s">
        <v>146</v>
      </c>
    </row>
    <row r="82" customHeight="1" spans="1:9">
      <c r="A82" s="83"/>
      <c r="B82" s="134"/>
      <c r="C82" s="112">
        <v>52440</v>
      </c>
      <c r="D82" s="80" t="s">
        <v>129</v>
      </c>
      <c r="E82" s="80" t="str">
        <f t="shared" si="1"/>
        <v>52440,</v>
      </c>
      <c r="F82" s="151" t="s">
        <v>316</v>
      </c>
      <c r="G82" s="153" t="s">
        <v>317</v>
      </c>
      <c r="H82" s="79" t="s">
        <v>315</v>
      </c>
      <c r="I82" s="80" t="s">
        <v>146</v>
      </c>
    </row>
    <row r="83" customHeight="1" spans="1:9">
      <c r="A83" s="83"/>
      <c r="B83" s="134"/>
      <c r="C83" s="112">
        <v>52429</v>
      </c>
      <c r="D83" s="80" t="s">
        <v>129</v>
      </c>
      <c r="E83" s="80" t="str">
        <f t="shared" si="1"/>
        <v>52429,</v>
      </c>
      <c r="F83" s="151" t="s">
        <v>318</v>
      </c>
      <c r="G83" s="153" t="s">
        <v>319</v>
      </c>
      <c r="H83" s="79" t="s">
        <v>315</v>
      </c>
      <c r="I83" s="80" t="s">
        <v>146</v>
      </c>
    </row>
    <row r="84" customHeight="1" spans="1:9">
      <c r="A84" s="83"/>
      <c r="B84" s="134"/>
      <c r="C84" s="112">
        <v>52451</v>
      </c>
      <c r="D84" s="80" t="s">
        <v>129</v>
      </c>
      <c r="E84" s="80" t="str">
        <f t="shared" si="1"/>
        <v>52451,</v>
      </c>
      <c r="F84" s="151" t="s">
        <v>320</v>
      </c>
      <c r="G84" s="153" t="s">
        <v>321</v>
      </c>
      <c r="H84" s="79" t="s">
        <v>315</v>
      </c>
      <c r="I84" s="80" t="s">
        <v>146</v>
      </c>
    </row>
    <row r="85" customHeight="1" spans="1:9">
      <c r="A85" s="83"/>
      <c r="B85" s="134"/>
      <c r="C85" s="112">
        <v>68184</v>
      </c>
      <c r="D85" s="80" t="s">
        <v>129</v>
      </c>
      <c r="E85" s="80" t="str">
        <f t="shared" si="1"/>
        <v>68184,</v>
      </c>
      <c r="F85" s="151" t="s">
        <v>322</v>
      </c>
      <c r="G85" s="153" t="s">
        <v>323</v>
      </c>
      <c r="H85" s="79" t="s">
        <v>315</v>
      </c>
      <c r="I85" s="80" t="s">
        <v>146</v>
      </c>
    </row>
    <row r="86" customHeight="1" spans="1:9">
      <c r="A86" s="83"/>
      <c r="B86" s="134"/>
      <c r="C86" s="112">
        <v>52446</v>
      </c>
      <c r="D86" s="80" t="s">
        <v>129</v>
      </c>
      <c r="E86" s="80" t="str">
        <f t="shared" si="1"/>
        <v>52446,</v>
      </c>
      <c r="F86" s="151" t="s">
        <v>324</v>
      </c>
      <c r="G86" s="153" t="s">
        <v>325</v>
      </c>
      <c r="H86" s="79" t="s">
        <v>315</v>
      </c>
      <c r="I86" s="80" t="s">
        <v>146</v>
      </c>
    </row>
    <row r="87" customHeight="1" spans="1:9">
      <c r="A87" s="83"/>
      <c r="B87" s="134"/>
      <c r="C87" s="112">
        <v>52447</v>
      </c>
      <c r="D87" s="80" t="s">
        <v>129</v>
      </c>
      <c r="E87" s="80" t="str">
        <f t="shared" si="1"/>
        <v>52447,</v>
      </c>
      <c r="F87" s="151" t="s">
        <v>326</v>
      </c>
      <c r="G87" s="153" t="s">
        <v>327</v>
      </c>
      <c r="H87" s="79" t="s">
        <v>315</v>
      </c>
      <c r="I87" s="80" t="s">
        <v>146</v>
      </c>
    </row>
    <row r="88" customHeight="1" spans="1:9">
      <c r="A88" s="83"/>
      <c r="B88" s="134"/>
      <c r="C88" s="112">
        <v>52531</v>
      </c>
      <c r="D88" s="80" t="s">
        <v>129</v>
      </c>
      <c r="E88" s="80" t="str">
        <f t="shared" si="1"/>
        <v>52531,</v>
      </c>
      <c r="F88" s="151" t="s">
        <v>316</v>
      </c>
      <c r="G88" s="153" t="s">
        <v>328</v>
      </c>
      <c r="H88" s="79" t="s">
        <v>315</v>
      </c>
      <c r="I88" s="80" t="s">
        <v>146</v>
      </c>
    </row>
    <row r="89" customHeight="1" spans="1:9">
      <c r="A89" s="83"/>
      <c r="B89" s="134"/>
      <c r="C89" s="112">
        <v>52453</v>
      </c>
      <c r="D89" s="80" t="s">
        <v>129</v>
      </c>
      <c r="E89" s="80" t="str">
        <f t="shared" si="1"/>
        <v>52453,</v>
      </c>
      <c r="F89" s="151" t="s">
        <v>329</v>
      </c>
      <c r="G89" s="153" t="s">
        <v>330</v>
      </c>
      <c r="H89" s="79" t="s">
        <v>331</v>
      </c>
      <c r="I89" s="80" t="s">
        <v>146</v>
      </c>
    </row>
    <row r="90" customHeight="1" spans="1:9">
      <c r="A90" s="83"/>
      <c r="B90" s="134"/>
      <c r="C90" s="112">
        <v>69178</v>
      </c>
      <c r="D90" s="80" t="s">
        <v>129</v>
      </c>
      <c r="E90" s="80" t="str">
        <f t="shared" si="1"/>
        <v>69178,</v>
      </c>
      <c r="F90" s="151" t="s">
        <v>332</v>
      </c>
      <c r="G90" s="153" t="s">
        <v>333</v>
      </c>
      <c r="H90" s="79" t="s">
        <v>331</v>
      </c>
      <c r="I90" s="80" t="s">
        <v>146</v>
      </c>
    </row>
    <row r="91" customHeight="1" spans="1:9">
      <c r="A91" s="83"/>
      <c r="B91" s="134"/>
      <c r="C91" s="112">
        <v>52444</v>
      </c>
      <c r="D91" s="80" t="s">
        <v>129</v>
      </c>
      <c r="E91" s="80" t="str">
        <f t="shared" si="1"/>
        <v>52444,</v>
      </c>
      <c r="F91" s="151" t="s">
        <v>334</v>
      </c>
      <c r="G91" s="153" t="s">
        <v>335</v>
      </c>
      <c r="H91" s="79" t="s">
        <v>331</v>
      </c>
      <c r="I91" s="80" t="s">
        <v>146</v>
      </c>
    </row>
    <row r="92" customHeight="1" spans="1:9">
      <c r="A92" s="83"/>
      <c r="B92" s="134"/>
      <c r="C92" s="112">
        <v>69199</v>
      </c>
      <c r="D92" s="80" t="s">
        <v>129</v>
      </c>
      <c r="E92" s="80" t="str">
        <f t="shared" si="1"/>
        <v>69199,</v>
      </c>
      <c r="F92" s="151" t="s">
        <v>336</v>
      </c>
      <c r="G92" s="153" t="s">
        <v>337</v>
      </c>
      <c r="H92" s="79" t="s">
        <v>331</v>
      </c>
      <c r="I92" s="80" t="s">
        <v>146</v>
      </c>
    </row>
    <row r="93" customHeight="1" spans="1:9">
      <c r="A93" s="83"/>
      <c r="B93" s="134"/>
      <c r="C93" s="112">
        <v>88782</v>
      </c>
      <c r="D93" s="80" t="s">
        <v>129</v>
      </c>
      <c r="E93" s="80" t="str">
        <f t="shared" si="1"/>
        <v>88782,</v>
      </c>
      <c r="F93" s="151" t="s">
        <v>338</v>
      </c>
      <c r="G93" s="153" t="s">
        <v>314</v>
      </c>
      <c r="H93" s="79" t="s">
        <v>331</v>
      </c>
      <c r="I93" s="80" t="s">
        <v>146</v>
      </c>
    </row>
    <row r="94" customHeight="1" spans="1:9">
      <c r="A94" s="83"/>
      <c r="B94" s="134"/>
      <c r="C94" s="112">
        <v>84287</v>
      </c>
      <c r="D94" s="80" t="s">
        <v>129</v>
      </c>
      <c r="E94" s="80" t="str">
        <f t="shared" si="1"/>
        <v>84287,</v>
      </c>
      <c r="F94" s="151" t="s">
        <v>339</v>
      </c>
      <c r="G94" s="153" t="s">
        <v>340</v>
      </c>
      <c r="H94" s="79" t="s">
        <v>331</v>
      </c>
      <c r="I94" s="80" t="s">
        <v>146</v>
      </c>
    </row>
    <row r="95" customHeight="1" spans="1:9">
      <c r="A95" s="83"/>
      <c r="B95" s="134"/>
      <c r="C95" s="112">
        <v>69143</v>
      </c>
      <c r="D95" s="80" t="s">
        <v>129</v>
      </c>
      <c r="E95" s="80" t="str">
        <f t="shared" si="1"/>
        <v>69143,</v>
      </c>
      <c r="F95" s="151" t="s">
        <v>251</v>
      </c>
      <c r="G95" s="153" t="s">
        <v>340</v>
      </c>
      <c r="H95" s="79" t="s">
        <v>331</v>
      </c>
      <c r="I95" s="80" t="s">
        <v>146</v>
      </c>
    </row>
    <row r="96" customHeight="1" spans="1:9">
      <c r="A96" s="83"/>
      <c r="B96" s="134"/>
      <c r="C96" s="112">
        <v>52533</v>
      </c>
      <c r="D96" s="80" t="s">
        <v>129</v>
      </c>
      <c r="E96" s="80" t="str">
        <f t="shared" si="1"/>
        <v>52533,</v>
      </c>
      <c r="F96" s="151" t="s">
        <v>341</v>
      </c>
      <c r="G96" s="153" t="s">
        <v>342</v>
      </c>
      <c r="H96" s="79" t="s">
        <v>331</v>
      </c>
      <c r="I96" s="80" t="s">
        <v>146</v>
      </c>
    </row>
    <row r="97" customHeight="1" spans="1:9">
      <c r="A97" s="83"/>
      <c r="B97" s="134"/>
      <c r="C97" s="112">
        <v>115320</v>
      </c>
      <c r="D97" s="80" t="s">
        <v>129</v>
      </c>
      <c r="E97" s="80" t="str">
        <f t="shared" si="1"/>
        <v>115320,</v>
      </c>
      <c r="F97" s="151" t="s">
        <v>343</v>
      </c>
      <c r="G97" s="153" t="s">
        <v>344</v>
      </c>
      <c r="H97" s="79" t="s">
        <v>331</v>
      </c>
      <c r="I97" s="80" t="s">
        <v>146</v>
      </c>
    </row>
    <row r="98" customHeight="1" spans="1:9">
      <c r="A98" s="83"/>
      <c r="B98" s="134"/>
      <c r="C98" s="112">
        <v>52439</v>
      </c>
      <c r="D98" s="80" t="s">
        <v>129</v>
      </c>
      <c r="E98" s="80" t="str">
        <f t="shared" si="1"/>
        <v>52439,</v>
      </c>
      <c r="F98" s="151" t="s">
        <v>345</v>
      </c>
      <c r="G98" s="153" t="s">
        <v>346</v>
      </c>
      <c r="H98" s="79" t="s">
        <v>331</v>
      </c>
      <c r="I98" s="80" t="s">
        <v>146</v>
      </c>
    </row>
    <row r="99" customHeight="1" spans="1:9">
      <c r="A99" s="83"/>
      <c r="B99" s="134"/>
      <c r="C99" s="112">
        <v>123211</v>
      </c>
      <c r="D99" s="80" t="s">
        <v>129</v>
      </c>
      <c r="E99" s="80" t="str">
        <f t="shared" si="1"/>
        <v>123211,</v>
      </c>
      <c r="F99" s="151" t="s">
        <v>347</v>
      </c>
      <c r="G99" s="153" t="s">
        <v>348</v>
      </c>
      <c r="H99" s="79" t="s">
        <v>331</v>
      </c>
      <c r="I99" s="80" t="s">
        <v>146</v>
      </c>
    </row>
    <row r="100" customHeight="1" spans="1:9">
      <c r="A100" s="83"/>
      <c r="B100" s="134"/>
      <c r="C100" s="112">
        <v>121314</v>
      </c>
      <c r="D100" s="80" t="s">
        <v>129</v>
      </c>
      <c r="E100" s="80" t="str">
        <f t="shared" si="1"/>
        <v>121314,</v>
      </c>
      <c r="F100" s="151" t="s">
        <v>349</v>
      </c>
      <c r="G100" s="153" t="s">
        <v>350</v>
      </c>
      <c r="H100" s="79" t="s">
        <v>331</v>
      </c>
      <c r="I100" s="80" t="s">
        <v>146</v>
      </c>
    </row>
    <row r="101" customHeight="1" spans="1:9">
      <c r="A101" s="83"/>
      <c r="B101" s="134"/>
      <c r="C101" s="112">
        <v>122654</v>
      </c>
      <c r="D101" s="80" t="s">
        <v>129</v>
      </c>
      <c r="E101" s="80" t="str">
        <f t="shared" si="1"/>
        <v>122654,</v>
      </c>
      <c r="F101" s="151" t="s">
        <v>351</v>
      </c>
      <c r="G101" s="153" t="s">
        <v>352</v>
      </c>
      <c r="H101" s="79" t="s">
        <v>331</v>
      </c>
      <c r="I101" s="80" t="s">
        <v>236</v>
      </c>
    </row>
    <row r="102" customHeight="1" spans="1:9">
      <c r="A102" s="83"/>
      <c r="B102" s="134"/>
      <c r="C102" s="112">
        <v>126313</v>
      </c>
      <c r="D102" s="80" t="s">
        <v>129</v>
      </c>
      <c r="E102" s="80" t="str">
        <f t="shared" si="1"/>
        <v>126313,</v>
      </c>
      <c r="F102" s="151" t="s">
        <v>353</v>
      </c>
      <c r="G102" s="153" t="s">
        <v>354</v>
      </c>
      <c r="H102" s="79" t="s">
        <v>331</v>
      </c>
      <c r="I102" s="80" t="s">
        <v>133</v>
      </c>
    </row>
    <row r="103" customHeight="1" spans="1:9">
      <c r="A103" s="83"/>
      <c r="B103" s="134"/>
      <c r="C103" s="112">
        <v>126314</v>
      </c>
      <c r="D103" s="80" t="s">
        <v>129</v>
      </c>
      <c r="E103" s="80" t="str">
        <f t="shared" si="1"/>
        <v>126314,</v>
      </c>
      <c r="F103" s="151" t="s">
        <v>355</v>
      </c>
      <c r="G103" s="153" t="s">
        <v>356</v>
      </c>
      <c r="H103" s="79" t="s">
        <v>331</v>
      </c>
      <c r="I103" s="80" t="s">
        <v>146</v>
      </c>
    </row>
    <row r="104" customHeight="1" spans="1:9">
      <c r="A104" s="83"/>
      <c r="B104" s="134"/>
      <c r="C104" s="112">
        <v>130202</v>
      </c>
      <c r="D104" s="80" t="s">
        <v>129</v>
      </c>
      <c r="E104" s="80" t="str">
        <f t="shared" si="1"/>
        <v>130202,</v>
      </c>
      <c r="F104" s="151" t="s">
        <v>357</v>
      </c>
      <c r="G104" s="153" t="s">
        <v>358</v>
      </c>
      <c r="H104" s="79" t="s">
        <v>331</v>
      </c>
      <c r="I104" s="80" t="s">
        <v>146</v>
      </c>
    </row>
    <row r="105" customHeight="1" spans="1:9">
      <c r="A105" s="83"/>
      <c r="B105" s="134"/>
      <c r="C105" s="112">
        <v>60603</v>
      </c>
      <c r="D105" s="80" t="s">
        <v>129</v>
      </c>
      <c r="E105" s="80" t="str">
        <f t="shared" si="1"/>
        <v>60603,</v>
      </c>
      <c r="F105" s="151" t="s">
        <v>359</v>
      </c>
      <c r="G105" s="153" t="s">
        <v>360</v>
      </c>
      <c r="H105" s="79" t="s">
        <v>331</v>
      </c>
      <c r="I105" s="80" t="s">
        <v>146</v>
      </c>
    </row>
    <row r="106" customHeight="1" spans="1:9">
      <c r="A106" s="83"/>
      <c r="B106" s="134"/>
      <c r="C106" s="112">
        <v>104461</v>
      </c>
      <c r="D106" s="80" t="s">
        <v>129</v>
      </c>
      <c r="E106" s="80" t="str">
        <f t="shared" ref="E106:E169" si="2">C106&amp;D106</f>
        <v>104461,</v>
      </c>
      <c r="F106" s="151" t="s">
        <v>338</v>
      </c>
      <c r="G106" s="153" t="s">
        <v>346</v>
      </c>
      <c r="H106" s="79" t="s">
        <v>331</v>
      </c>
      <c r="I106" s="80" t="s">
        <v>146</v>
      </c>
    </row>
    <row r="107" customHeight="1" spans="1:9">
      <c r="A107" s="83"/>
      <c r="B107" s="134"/>
      <c r="C107" s="112">
        <v>123210</v>
      </c>
      <c r="D107" s="80" t="s">
        <v>129</v>
      </c>
      <c r="E107" s="80" t="str">
        <f t="shared" si="2"/>
        <v>123210,</v>
      </c>
      <c r="F107" s="151" t="s">
        <v>361</v>
      </c>
      <c r="G107" s="153" t="s">
        <v>362</v>
      </c>
      <c r="H107" s="79" t="s">
        <v>331</v>
      </c>
      <c r="I107" s="80" t="s">
        <v>146</v>
      </c>
    </row>
    <row r="108" customHeight="1" spans="1:9">
      <c r="A108" s="83"/>
      <c r="B108" s="134"/>
      <c r="C108" s="112">
        <v>122653</v>
      </c>
      <c r="D108" s="80" t="s">
        <v>129</v>
      </c>
      <c r="E108" s="80" t="str">
        <f t="shared" si="2"/>
        <v>122653,</v>
      </c>
      <c r="F108" s="151" t="s">
        <v>363</v>
      </c>
      <c r="G108" s="153" t="s">
        <v>364</v>
      </c>
      <c r="H108" s="79" t="s">
        <v>331</v>
      </c>
      <c r="I108" s="80" t="s">
        <v>236</v>
      </c>
    </row>
    <row r="109" customHeight="1" spans="1:9">
      <c r="A109" s="83"/>
      <c r="B109" s="134"/>
      <c r="C109" s="112">
        <v>99795</v>
      </c>
      <c r="D109" s="80" t="s">
        <v>129</v>
      </c>
      <c r="E109" s="80" t="str">
        <f t="shared" si="2"/>
        <v>99795,</v>
      </c>
      <c r="F109" s="151" t="s">
        <v>365</v>
      </c>
      <c r="G109" s="153" t="s">
        <v>366</v>
      </c>
      <c r="H109" s="79" t="s">
        <v>331</v>
      </c>
      <c r="I109" s="80" t="s">
        <v>146</v>
      </c>
    </row>
    <row r="110" customHeight="1" spans="1:9">
      <c r="A110" s="83"/>
      <c r="B110" s="134"/>
      <c r="C110" s="112">
        <v>134169</v>
      </c>
      <c r="D110" s="80" t="s">
        <v>129</v>
      </c>
      <c r="E110" s="80" t="str">
        <f t="shared" si="2"/>
        <v>134169,</v>
      </c>
      <c r="F110" s="151" t="s">
        <v>367</v>
      </c>
      <c r="G110" s="153" t="s">
        <v>340</v>
      </c>
      <c r="H110" s="79" t="s">
        <v>331</v>
      </c>
      <c r="I110" s="80" t="s">
        <v>146</v>
      </c>
    </row>
    <row r="111" customHeight="1" spans="1:9">
      <c r="A111" s="83"/>
      <c r="B111" s="134"/>
      <c r="C111" s="112">
        <v>134171</v>
      </c>
      <c r="D111" s="80" t="s">
        <v>129</v>
      </c>
      <c r="E111" s="80" t="str">
        <f t="shared" si="2"/>
        <v>134171,</v>
      </c>
      <c r="F111" s="151" t="s">
        <v>368</v>
      </c>
      <c r="G111" s="153" t="s">
        <v>369</v>
      </c>
      <c r="H111" s="79" t="s">
        <v>331</v>
      </c>
      <c r="I111" s="80" t="s">
        <v>146</v>
      </c>
    </row>
    <row r="112" customHeight="1" spans="1:9">
      <c r="A112" s="83"/>
      <c r="B112" s="134"/>
      <c r="C112" s="112">
        <v>131921</v>
      </c>
      <c r="D112" s="80" t="s">
        <v>129</v>
      </c>
      <c r="E112" s="80" t="str">
        <f t="shared" si="2"/>
        <v>131921,</v>
      </c>
      <c r="F112" s="151" t="s">
        <v>370</v>
      </c>
      <c r="G112" s="153" t="s">
        <v>344</v>
      </c>
      <c r="H112" s="79" t="s">
        <v>331</v>
      </c>
      <c r="I112" s="80" t="s">
        <v>146</v>
      </c>
    </row>
    <row r="113" customHeight="1" spans="1:9">
      <c r="A113" s="83"/>
      <c r="B113" s="134"/>
      <c r="C113" s="112">
        <v>137325</v>
      </c>
      <c r="D113" s="80" t="s">
        <v>129</v>
      </c>
      <c r="E113" s="80" t="str">
        <f t="shared" si="2"/>
        <v>137325,</v>
      </c>
      <c r="F113" s="151" t="s">
        <v>371</v>
      </c>
      <c r="G113" s="153" t="s">
        <v>372</v>
      </c>
      <c r="H113" s="79" t="s">
        <v>331</v>
      </c>
      <c r="I113" s="80" t="s">
        <v>146</v>
      </c>
    </row>
    <row r="114" customHeight="1" spans="1:9">
      <c r="A114" s="83"/>
      <c r="B114" s="134"/>
      <c r="C114" s="112">
        <v>137359</v>
      </c>
      <c r="D114" s="80" t="s">
        <v>129</v>
      </c>
      <c r="E114" s="80" t="str">
        <f t="shared" si="2"/>
        <v>137359,</v>
      </c>
      <c r="F114" s="151" t="s">
        <v>373</v>
      </c>
      <c r="G114" s="153" t="s">
        <v>374</v>
      </c>
      <c r="H114" s="79" t="s">
        <v>331</v>
      </c>
      <c r="I114" s="80" t="s">
        <v>146</v>
      </c>
    </row>
    <row r="115" customHeight="1" spans="1:9">
      <c r="A115" s="83"/>
      <c r="B115" s="134"/>
      <c r="C115" s="112">
        <v>137339</v>
      </c>
      <c r="D115" s="80" t="s">
        <v>129</v>
      </c>
      <c r="E115" s="80" t="str">
        <f t="shared" si="2"/>
        <v>137339,</v>
      </c>
      <c r="F115" s="151" t="s">
        <v>375</v>
      </c>
      <c r="G115" s="153" t="s">
        <v>376</v>
      </c>
      <c r="H115" s="79" t="s">
        <v>331</v>
      </c>
      <c r="I115" s="80" t="s">
        <v>146</v>
      </c>
    </row>
    <row r="116" customHeight="1" spans="1:9">
      <c r="A116" s="83"/>
      <c r="B116" s="134"/>
      <c r="C116" s="112">
        <v>134170</v>
      </c>
      <c r="D116" s="80" t="s">
        <v>129</v>
      </c>
      <c r="E116" s="80" t="str">
        <f t="shared" si="2"/>
        <v>134170,</v>
      </c>
      <c r="F116" s="151" t="s">
        <v>377</v>
      </c>
      <c r="G116" s="153" t="s">
        <v>323</v>
      </c>
      <c r="H116" s="79" t="s">
        <v>331</v>
      </c>
      <c r="I116" s="80" t="s">
        <v>146</v>
      </c>
    </row>
    <row r="117" customHeight="1" spans="1:9">
      <c r="A117" s="83"/>
      <c r="B117" s="134"/>
      <c r="C117" s="112">
        <v>138699</v>
      </c>
      <c r="D117" s="80" t="s">
        <v>129</v>
      </c>
      <c r="E117" s="80" t="str">
        <f t="shared" si="2"/>
        <v>138699,</v>
      </c>
      <c r="F117" s="151" t="s">
        <v>378</v>
      </c>
      <c r="G117" s="153" t="s">
        <v>379</v>
      </c>
      <c r="H117" s="79" t="s">
        <v>331</v>
      </c>
      <c r="I117" s="80" t="s">
        <v>146</v>
      </c>
    </row>
    <row r="118" customHeight="1" spans="1:9">
      <c r="A118" s="83"/>
      <c r="B118" s="134"/>
      <c r="C118" s="112">
        <v>138710</v>
      </c>
      <c r="D118" s="80" t="s">
        <v>129</v>
      </c>
      <c r="E118" s="80" t="str">
        <f t="shared" si="2"/>
        <v>138710,</v>
      </c>
      <c r="F118" s="151" t="s">
        <v>380</v>
      </c>
      <c r="G118" s="153" t="s">
        <v>381</v>
      </c>
      <c r="H118" s="79" t="s">
        <v>331</v>
      </c>
      <c r="I118" s="80" t="s">
        <v>146</v>
      </c>
    </row>
    <row r="119" customHeight="1" spans="1:9">
      <c r="A119" s="83"/>
      <c r="B119" s="134"/>
      <c r="C119" s="112">
        <v>140499</v>
      </c>
      <c r="D119" s="80" t="s">
        <v>129</v>
      </c>
      <c r="E119" s="80" t="str">
        <f t="shared" si="2"/>
        <v>140499,</v>
      </c>
      <c r="F119" s="151" t="s">
        <v>382</v>
      </c>
      <c r="G119" s="153" t="s">
        <v>383</v>
      </c>
      <c r="H119" s="79" t="s">
        <v>331</v>
      </c>
      <c r="I119" s="80" t="s">
        <v>146</v>
      </c>
    </row>
    <row r="120" customHeight="1" spans="1:9">
      <c r="A120" s="83"/>
      <c r="B120" s="134"/>
      <c r="C120" s="112">
        <v>140517</v>
      </c>
      <c r="D120" s="80" t="s">
        <v>129</v>
      </c>
      <c r="E120" s="80" t="str">
        <f t="shared" si="2"/>
        <v>140517,</v>
      </c>
      <c r="F120" s="151" t="s">
        <v>382</v>
      </c>
      <c r="G120" s="153" t="s">
        <v>384</v>
      </c>
      <c r="H120" s="79" t="s">
        <v>331</v>
      </c>
      <c r="I120" s="80" t="s">
        <v>236</v>
      </c>
    </row>
    <row r="121" customHeight="1" spans="1:9">
      <c r="A121" s="83"/>
      <c r="B121" s="134"/>
      <c r="C121" s="112">
        <v>140507</v>
      </c>
      <c r="D121" s="80" t="s">
        <v>129</v>
      </c>
      <c r="E121" s="80" t="str">
        <f t="shared" si="2"/>
        <v>140507,</v>
      </c>
      <c r="F121" s="151" t="s">
        <v>385</v>
      </c>
      <c r="G121" s="153" t="s">
        <v>386</v>
      </c>
      <c r="H121" s="79" t="s">
        <v>331</v>
      </c>
      <c r="I121" s="80" t="s">
        <v>236</v>
      </c>
    </row>
    <row r="122" customHeight="1" spans="1:9">
      <c r="A122" s="83"/>
      <c r="B122" s="134"/>
      <c r="C122" s="112">
        <v>84294</v>
      </c>
      <c r="D122" s="80" t="s">
        <v>129</v>
      </c>
      <c r="E122" s="80" t="str">
        <f t="shared" si="2"/>
        <v>84294,</v>
      </c>
      <c r="F122" s="151" t="s">
        <v>387</v>
      </c>
      <c r="G122" s="153" t="s">
        <v>388</v>
      </c>
      <c r="H122" s="79" t="s">
        <v>331</v>
      </c>
      <c r="I122" s="80" t="s">
        <v>146</v>
      </c>
    </row>
    <row r="123" customHeight="1" spans="1:9">
      <c r="A123" s="83"/>
      <c r="B123" s="134"/>
      <c r="C123" s="112">
        <v>53584</v>
      </c>
      <c r="D123" s="80" t="s">
        <v>129</v>
      </c>
      <c r="E123" s="80" t="str">
        <f t="shared" si="2"/>
        <v>53584,</v>
      </c>
      <c r="F123" s="151" t="s">
        <v>389</v>
      </c>
      <c r="G123" s="153" t="s">
        <v>390</v>
      </c>
      <c r="H123" s="79" t="s">
        <v>331</v>
      </c>
      <c r="I123" s="80" t="s">
        <v>146</v>
      </c>
    </row>
    <row r="124" customHeight="1" spans="1:9">
      <c r="A124" s="83"/>
      <c r="B124" s="134"/>
      <c r="C124" s="112">
        <v>143228</v>
      </c>
      <c r="D124" s="80" t="s">
        <v>129</v>
      </c>
      <c r="E124" s="80" t="str">
        <f t="shared" si="2"/>
        <v>143228,</v>
      </c>
      <c r="F124" s="151" t="s">
        <v>391</v>
      </c>
      <c r="G124" s="153" t="s">
        <v>392</v>
      </c>
      <c r="H124" s="79" t="s">
        <v>331</v>
      </c>
      <c r="I124" s="80" t="s">
        <v>133</v>
      </c>
    </row>
    <row r="125" customHeight="1" spans="1:9">
      <c r="A125" s="83"/>
      <c r="B125" s="134"/>
      <c r="C125" s="112">
        <v>162875</v>
      </c>
      <c r="D125" s="80" t="s">
        <v>129</v>
      </c>
      <c r="E125" s="80" t="str">
        <f t="shared" si="2"/>
        <v>162875,</v>
      </c>
      <c r="F125" s="151" t="s">
        <v>393</v>
      </c>
      <c r="G125" s="153" t="s">
        <v>394</v>
      </c>
      <c r="H125" s="79" t="s">
        <v>331</v>
      </c>
      <c r="I125" s="80" t="s">
        <v>133</v>
      </c>
    </row>
    <row r="126" customHeight="1" spans="1:9">
      <c r="A126" s="83"/>
      <c r="B126" s="134"/>
      <c r="C126" s="112">
        <v>162305</v>
      </c>
      <c r="D126" s="80" t="s">
        <v>129</v>
      </c>
      <c r="E126" s="80" t="str">
        <f t="shared" si="2"/>
        <v>162305,</v>
      </c>
      <c r="F126" s="151" t="s">
        <v>393</v>
      </c>
      <c r="G126" s="153" t="s">
        <v>395</v>
      </c>
      <c r="H126" s="79" t="s">
        <v>331</v>
      </c>
      <c r="I126" s="80" t="s">
        <v>133</v>
      </c>
    </row>
    <row r="127" customHeight="1" spans="1:9">
      <c r="A127" s="83"/>
      <c r="B127" s="134"/>
      <c r="C127" s="112">
        <v>161990</v>
      </c>
      <c r="D127" s="80" t="s">
        <v>129</v>
      </c>
      <c r="E127" s="80" t="str">
        <f t="shared" si="2"/>
        <v>161990,</v>
      </c>
      <c r="F127" s="151" t="s">
        <v>396</v>
      </c>
      <c r="G127" s="153" t="s">
        <v>397</v>
      </c>
      <c r="H127" s="79" t="s">
        <v>331</v>
      </c>
      <c r="I127" s="80" t="s">
        <v>133</v>
      </c>
    </row>
    <row r="128" customHeight="1" spans="1:9">
      <c r="A128" s="83"/>
      <c r="B128" s="134"/>
      <c r="C128" s="112">
        <v>161997</v>
      </c>
      <c r="D128" s="80" t="s">
        <v>129</v>
      </c>
      <c r="E128" s="80" t="str">
        <f t="shared" si="2"/>
        <v>161997,</v>
      </c>
      <c r="F128" s="151" t="s">
        <v>398</v>
      </c>
      <c r="G128" s="153" t="s">
        <v>399</v>
      </c>
      <c r="H128" s="79" t="s">
        <v>331</v>
      </c>
      <c r="I128" s="80" t="s">
        <v>146</v>
      </c>
    </row>
    <row r="129" customHeight="1" spans="1:9">
      <c r="A129" s="83"/>
      <c r="B129" s="134"/>
      <c r="C129" s="112">
        <v>161999</v>
      </c>
      <c r="D129" s="80" t="s">
        <v>129</v>
      </c>
      <c r="E129" s="80" t="str">
        <f t="shared" si="2"/>
        <v>161999,</v>
      </c>
      <c r="F129" s="151" t="s">
        <v>400</v>
      </c>
      <c r="G129" s="153" t="s">
        <v>401</v>
      </c>
      <c r="H129" s="79" t="s">
        <v>331</v>
      </c>
      <c r="I129" s="80" t="s">
        <v>133</v>
      </c>
    </row>
    <row r="130" customHeight="1" spans="1:9">
      <c r="A130" s="83"/>
      <c r="B130" s="134"/>
      <c r="C130" s="112">
        <v>161988</v>
      </c>
      <c r="D130" s="80" t="s">
        <v>129</v>
      </c>
      <c r="E130" s="80" t="str">
        <f t="shared" si="2"/>
        <v>161988,</v>
      </c>
      <c r="F130" s="151" t="s">
        <v>402</v>
      </c>
      <c r="G130" s="153" t="s">
        <v>403</v>
      </c>
      <c r="H130" s="79" t="s">
        <v>331</v>
      </c>
      <c r="I130" s="80" t="s">
        <v>146</v>
      </c>
    </row>
    <row r="131" customHeight="1" spans="1:9">
      <c r="A131" s="83"/>
      <c r="B131" s="134"/>
      <c r="C131" s="112">
        <v>162012</v>
      </c>
      <c r="D131" s="80" t="s">
        <v>129</v>
      </c>
      <c r="E131" s="80" t="str">
        <f t="shared" si="2"/>
        <v>162012,</v>
      </c>
      <c r="F131" s="151" t="s">
        <v>404</v>
      </c>
      <c r="G131" s="153" t="s">
        <v>405</v>
      </c>
      <c r="H131" s="79" t="s">
        <v>331</v>
      </c>
      <c r="I131" s="80" t="s">
        <v>133</v>
      </c>
    </row>
    <row r="132" customHeight="1" spans="1:9">
      <c r="A132" s="83"/>
      <c r="B132" s="134"/>
      <c r="C132" s="112">
        <v>153140</v>
      </c>
      <c r="D132" s="80" t="s">
        <v>129</v>
      </c>
      <c r="E132" s="80" t="str">
        <f t="shared" si="2"/>
        <v>153140,</v>
      </c>
      <c r="F132" s="151" t="s">
        <v>406</v>
      </c>
      <c r="G132" s="153" t="s">
        <v>407</v>
      </c>
      <c r="H132" s="79" t="s">
        <v>331</v>
      </c>
      <c r="I132" s="80" t="s">
        <v>133</v>
      </c>
    </row>
    <row r="133" customHeight="1" spans="1:9">
      <c r="A133" s="83"/>
      <c r="B133" s="134"/>
      <c r="C133" s="112">
        <v>162041</v>
      </c>
      <c r="D133" s="80" t="s">
        <v>129</v>
      </c>
      <c r="E133" s="80" t="str">
        <f t="shared" si="2"/>
        <v>162041,</v>
      </c>
      <c r="F133" s="151" t="s">
        <v>402</v>
      </c>
      <c r="G133" s="153" t="s">
        <v>408</v>
      </c>
      <c r="H133" s="79" t="s">
        <v>331</v>
      </c>
      <c r="I133" s="80" t="s">
        <v>133</v>
      </c>
    </row>
    <row r="134" customHeight="1" spans="1:9">
      <c r="A134" s="83"/>
      <c r="B134" s="134"/>
      <c r="C134" s="112">
        <v>162057</v>
      </c>
      <c r="D134" s="80" t="s">
        <v>129</v>
      </c>
      <c r="E134" s="80" t="str">
        <f t="shared" si="2"/>
        <v>162057,</v>
      </c>
      <c r="F134" s="151" t="s">
        <v>400</v>
      </c>
      <c r="G134" s="153" t="s">
        <v>409</v>
      </c>
      <c r="H134" s="79" t="s">
        <v>331</v>
      </c>
      <c r="I134" s="80" t="s">
        <v>146</v>
      </c>
    </row>
    <row r="135" customHeight="1" spans="1:9">
      <c r="A135" s="83"/>
      <c r="B135" s="134"/>
      <c r="C135" s="112">
        <v>154689</v>
      </c>
      <c r="D135" s="80" t="s">
        <v>129</v>
      </c>
      <c r="E135" s="80" t="str">
        <f t="shared" si="2"/>
        <v>154689,</v>
      </c>
      <c r="F135" s="151" t="s">
        <v>256</v>
      </c>
      <c r="G135" s="153" t="s">
        <v>410</v>
      </c>
      <c r="H135" s="79" t="s">
        <v>411</v>
      </c>
      <c r="I135" s="80" t="s">
        <v>146</v>
      </c>
    </row>
    <row r="136" customHeight="1" spans="1:9">
      <c r="A136" s="83"/>
      <c r="B136" s="134"/>
      <c r="C136" s="112">
        <v>137337</v>
      </c>
      <c r="D136" s="80" t="s">
        <v>129</v>
      </c>
      <c r="E136" s="80" t="str">
        <f t="shared" si="2"/>
        <v>137337,</v>
      </c>
      <c r="F136" s="151" t="s">
        <v>412</v>
      </c>
      <c r="G136" s="153" t="s">
        <v>413</v>
      </c>
      <c r="H136" s="79" t="s">
        <v>414</v>
      </c>
      <c r="I136" s="80" t="s">
        <v>146</v>
      </c>
    </row>
    <row r="137" customHeight="1" spans="1:9">
      <c r="A137" s="83"/>
      <c r="B137" s="134"/>
      <c r="C137" s="112">
        <v>140498</v>
      </c>
      <c r="D137" s="80" t="s">
        <v>129</v>
      </c>
      <c r="E137" s="80" t="str">
        <f t="shared" si="2"/>
        <v>140498,</v>
      </c>
      <c r="F137" s="151" t="s">
        <v>415</v>
      </c>
      <c r="G137" s="153" t="s">
        <v>416</v>
      </c>
      <c r="H137" s="79" t="s">
        <v>414</v>
      </c>
      <c r="I137" s="80" t="s">
        <v>236</v>
      </c>
    </row>
    <row r="138" customHeight="1" spans="1:9">
      <c r="A138" s="83"/>
      <c r="B138" s="134"/>
      <c r="C138" s="112">
        <v>162622</v>
      </c>
      <c r="D138" s="80" t="s">
        <v>129</v>
      </c>
      <c r="E138" s="80" t="str">
        <f t="shared" si="2"/>
        <v>162622,</v>
      </c>
      <c r="F138" s="151" t="s">
        <v>417</v>
      </c>
      <c r="G138" s="153" t="s">
        <v>418</v>
      </c>
      <c r="H138" s="79" t="s">
        <v>419</v>
      </c>
      <c r="I138" s="80" t="s">
        <v>236</v>
      </c>
    </row>
    <row r="139" customHeight="1" spans="1:9">
      <c r="A139" s="83"/>
      <c r="B139" s="134"/>
      <c r="C139" s="112">
        <v>155247</v>
      </c>
      <c r="D139" s="80" t="s">
        <v>129</v>
      </c>
      <c r="E139" s="80" t="str">
        <f t="shared" si="2"/>
        <v>155247,</v>
      </c>
      <c r="F139" s="151" t="s">
        <v>420</v>
      </c>
      <c r="G139" s="153" t="s">
        <v>421</v>
      </c>
      <c r="H139" s="79" t="s">
        <v>422</v>
      </c>
      <c r="I139" s="80" t="s">
        <v>133</v>
      </c>
    </row>
    <row r="140" customHeight="1" spans="1:9">
      <c r="A140" s="83"/>
      <c r="B140" s="134"/>
      <c r="C140" s="112">
        <v>160067</v>
      </c>
      <c r="D140" s="80" t="s">
        <v>129</v>
      </c>
      <c r="E140" s="80" t="str">
        <f t="shared" si="2"/>
        <v>160067,</v>
      </c>
      <c r="F140" s="151" t="s">
        <v>423</v>
      </c>
      <c r="G140" s="153" t="s">
        <v>424</v>
      </c>
      <c r="H140" s="79" t="s">
        <v>422</v>
      </c>
      <c r="I140" s="80" t="s">
        <v>146</v>
      </c>
    </row>
    <row r="141" customHeight="1" spans="1:9">
      <c r="A141" s="83"/>
      <c r="B141" s="134"/>
      <c r="C141" s="112">
        <v>159519</v>
      </c>
      <c r="D141" s="80" t="s">
        <v>129</v>
      </c>
      <c r="E141" s="80" t="str">
        <f t="shared" si="2"/>
        <v>159519,</v>
      </c>
      <c r="F141" s="151" t="s">
        <v>425</v>
      </c>
      <c r="G141" s="153" t="s">
        <v>426</v>
      </c>
      <c r="H141" s="79" t="s">
        <v>427</v>
      </c>
      <c r="I141" s="80" t="s">
        <v>133</v>
      </c>
    </row>
    <row r="142" customHeight="1" spans="1:9">
      <c r="A142" s="83"/>
      <c r="B142" s="134"/>
      <c r="C142" s="112">
        <v>159520</v>
      </c>
      <c r="D142" s="80" t="s">
        <v>129</v>
      </c>
      <c r="E142" s="80" t="str">
        <f t="shared" si="2"/>
        <v>159520,</v>
      </c>
      <c r="F142" s="151" t="s">
        <v>428</v>
      </c>
      <c r="G142" s="153" t="s">
        <v>429</v>
      </c>
      <c r="H142" s="79" t="s">
        <v>427</v>
      </c>
      <c r="I142" s="80" t="s">
        <v>133</v>
      </c>
    </row>
    <row r="143" customHeight="1" spans="1:9">
      <c r="A143" s="83"/>
      <c r="B143" s="134"/>
      <c r="C143" s="112">
        <v>128495</v>
      </c>
      <c r="D143" s="80" t="s">
        <v>129</v>
      </c>
      <c r="E143" s="80" t="str">
        <f t="shared" si="2"/>
        <v>128495,</v>
      </c>
      <c r="F143" s="151" t="s">
        <v>430</v>
      </c>
      <c r="G143" s="153" t="s">
        <v>323</v>
      </c>
      <c r="H143" s="79" t="s">
        <v>427</v>
      </c>
      <c r="I143" s="80" t="s">
        <v>146</v>
      </c>
    </row>
    <row r="144" customHeight="1" spans="1:9">
      <c r="A144" s="83"/>
      <c r="B144" s="134"/>
      <c r="C144" s="112">
        <v>159522</v>
      </c>
      <c r="D144" s="80" t="s">
        <v>129</v>
      </c>
      <c r="E144" s="80" t="str">
        <f t="shared" si="2"/>
        <v>159522,</v>
      </c>
      <c r="F144" s="151" t="s">
        <v>431</v>
      </c>
      <c r="G144" s="153" t="s">
        <v>432</v>
      </c>
      <c r="H144" s="79" t="s">
        <v>427</v>
      </c>
      <c r="I144" s="80" t="s">
        <v>133</v>
      </c>
    </row>
    <row r="145" customHeight="1" spans="1:9">
      <c r="A145" s="83"/>
      <c r="B145" s="134"/>
      <c r="C145" s="112">
        <v>159523</v>
      </c>
      <c r="D145" s="80" t="s">
        <v>129</v>
      </c>
      <c r="E145" s="80" t="str">
        <f t="shared" si="2"/>
        <v>159523,</v>
      </c>
      <c r="F145" s="151" t="s">
        <v>433</v>
      </c>
      <c r="G145" s="153" t="s">
        <v>434</v>
      </c>
      <c r="H145" s="79" t="s">
        <v>427</v>
      </c>
      <c r="I145" s="80" t="s">
        <v>133</v>
      </c>
    </row>
    <row r="146" customHeight="1" spans="1:9">
      <c r="A146" s="83"/>
      <c r="B146" s="134"/>
      <c r="C146" s="112">
        <v>159536</v>
      </c>
      <c r="D146" s="80" t="s">
        <v>129</v>
      </c>
      <c r="E146" s="80" t="str">
        <f t="shared" si="2"/>
        <v>159536,</v>
      </c>
      <c r="F146" s="151" t="s">
        <v>435</v>
      </c>
      <c r="G146" s="153" t="s">
        <v>436</v>
      </c>
      <c r="H146" s="79" t="s">
        <v>427</v>
      </c>
      <c r="I146" s="80" t="s">
        <v>133</v>
      </c>
    </row>
    <row r="147" customHeight="1" spans="1:9">
      <c r="A147" s="83"/>
      <c r="B147" s="134"/>
      <c r="C147" s="112">
        <v>159521</v>
      </c>
      <c r="D147" s="80" t="s">
        <v>129</v>
      </c>
      <c r="E147" s="80" t="str">
        <f t="shared" si="2"/>
        <v>159521,</v>
      </c>
      <c r="F147" s="151" t="s">
        <v>437</v>
      </c>
      <c r="G147" s="153" t="s">
        <v>438</v>
      </c>
      <c r="H147" s="79" t="s">
        <v>427</v>
      </c>
      <c r="I147" s="80" t="s">
        <v>133</v>
      </c>
    </row>
    <row r="148" customHeight="1" spans="1:9">
      <c r="A148" s="83"/>
      <c r="B148" s="134"/>
      <c r="C148" s="112">
        <v>104016</v>
      </c>
      <c r="D148" s="80" t="s">
        <v>129</v>
      </c>
      <c r="E148" s="80" t="str">
        <f t="shared" si="2"/>
        <v>104016,</v>
      </c>
      <c r="F148" s="151" t="s">
        <v>439</v>
      </c>
      <c r="G148" s="153" t="s">
        <v>440</v>
      </c>
      <c r="H148" s="79" t="s">
        <v>427</v>
      </c>
      <c r="I148" s="80" t="s">
        <v>146</v>
      </c>
    </row>
    <row r="149" customHeight="1" spans="1:9">
      <c r="A149" s="83"/>
      <c r="B149" s="134"/>
      <c r="C149" s="112">
        <v>159507</v>
      </c>
      <c r="D149" s="80" t="s">
        <v>129</v>
      </c>
      <c r="E149" s="80" t="str">
        <f t="shared" si="2"/>
        <v>159507,</v>
      </c>
      <c r="F149" s="151" t="s">
        <v>441</v>
      </c>
      <c r="G149" s="153" t="s">
        <v>442</v>
      </c>
      <c r="H149" s="79" t="s">
        <v>427</v>
      </c>
      <c r="I149" s="80" t="s">
        <v>133</v>
      </c>
    </row>
    <row r="150" customHeight="1" spans="1:9">
      <c r="A150" s="83"/>
      <c r="B150" s="134"/>
      <c r="C150" s="112">
        <v>159506</v>
      </c>
      <c r="D150" s="80" t="s">
        <v>129</v>
      </c>
      <c r="E150" s="80" t="str">
        <f t="shared" si="2"/>
        <v>159506,</v>
      </c>
      <c r="F150" s="151" t="s">
        <v>443</v>
      </c>
      <c r="G150" s="153" t="s">
        <v>432</v>
      </c>
      <c r="H150" s="79" t="s">
        <v>427</v>
      </c>
      <c r="I150" s="80" t="s">
        <v>133</v>
      </c>
    </row>
    <row r="151" customHeight="1" spans="1:9">
      <c r="A151" s="83"/>
      <c r="B151" s="134"/>
      <c r="C151" s="112">
        <v>159509</v>
      </c>
      <c r="D151" s="80" t="s">
        <v>129</v>
      </c>
      <c r="E151" s="80" t="str">
        <f t="shared" si="2"/>
        <v>159509,</v>
      </c>
      <c r="F151" s="151" t="s">
        <v>444</v>
      </c>
      <c r="G151" s="153" t="s">
        <v>445</v>
      </c>
      <c r="H151" s="79" t="s">
        <v>427</v>
      </c>
      <c r="I151" s="80" t="s">
        <v>133</v>
      </c>
    </row>
    <row r="152" customHeight="1" spans="1:9">
      <c r="A152" s="83"/>
      <c r="B152" s="134"/>
      <c r="C152" s="112">
        <v>159510</v>
      </c>
      <c r="D152" s="80" t="s">
        <v>129</v>
      </c>
      <c r="E152" s="80" t="str">
        <f t="shared" si="2"/>
        <v>159510,</v>
      </c>
      <c r="F152" s="151" t="s">
        <v>446</v>
      </c>
      <c r="G152" s="153" t="s">
        <v>447</v>
      </c>
      <c r="H152" s="79" t="s">
        <v>427</v>
      </c>
      <c r="I152" s="80" t="s">
        <v>133</v>
      </c>
    </row>
    <row r="153" customHeight="1" spans="1:9">
      <c r="A153" s="83"/>
      <c r="B153" s="134"/>
      <c r="C153" s="112">
        <v>159512</v>
      </c>
      <c r="D153" s="80" t="s">
        <v>129</v>
      </c>
      <c r="E153" s="80" t="str">
        <f t="shared" si="2"/>
        <v>159512,</v>
      </c>
      <c r="F153" s="151" t="s">
        <v>448</v>
      </c>
      <c r="G153" s="153" t="s">
        <v>449</v>
      </c>
      <c r="H153" s="79" t="s">
        <v>427</v>
      </c>
      <c r="I153" s="80" t="s">
        <v>133</v>
      </c>
    </row>
    <row r="154" customHeight="1" spans="1:9">
      <c r="A154" s="83"/>
      <c r="B154" s="134"/>
      <c r="C154" s="112">
        <v>159511</v>
      </c>
      <c r="D154" s="80" t="s">
        <v>129</v>
      </c>
      <c r="E154" s="80" t="str">
        <f t="shared" si="2"/>
        <v>159511,</v>
      </c>
      <c r="F154" s="151" t="s">
        <v>450</v>
      </c>
      <c r="G154" s="153" t="s">
        <v>451</v>
      </c>
      <c r="H154" s="79" t="s">
        <v>427</v>
      </c>
      <c r="I154" s="80" t="s">
        <v>133</v>
      </c>
    </row>
    <row r="155" customHeight="1" spans="1:9">
      <c r="A155" s="83"/>
      <c r="B155" s="134"/>
      <c r="C155" s="112">
        <v>159514</v>
      </c>
      <c r="D155" s="80" t="s">
        <v>129</v>
      </c>
      <c r="E155" s="80" t="str">
        <f t="shared" si="2"/>
        <v>159514,</v>
      </c>
      <c r="F155" s="151" t="s">
        <v>452</v>
      </c>
      <c r="G155" s="153" t="s">
        <v>426</v>
      </c>
      <c r="H155" s="79" t="s">
        <v>427</v>
      </c>
      <c r="I155" s="80" t="s">
        <v>133</v>
      </c>
    </row>
    <row r="156" customHeight="1" spans="1:9">
      <c r="A156" s="83"/>
      <c r="B156" s="134"/>
      <c r="C156" s="112">
        <v>159517</v>
      </c>
      <c r="D156" s="80" t="s">
        <v>129</v>
      </c>
      <c r="E156" s="80" t="str">
        <f t="shared" si="2"/>
        <v>159517,</v>
      </c>
      <c r="F156" s="151" t="s">
        <v>453</v>
      </c>
      <c r="G156" s="153" t="s">
        <v>454</v>
      </c>
      <c r="H156" s="79" t="s">
        <v>427</v>
      </c>
      <c r="I156" s="80" t="s">
        <v>133</v>
      </c>
    </row>
    <row r="157" customHeight="1" spans="1:9">
      <c r="A157" s="83"/>
      <c r="B157" s="134"/>
      <c r="C157" s="112">
        <v>159515</v>
      </c>
      <c r="D157" s="80" t="s">
        <v>129</v>
      </c>
      <c r="E157" s="80" t="str">
        <f t="shared" si="2"/>
        <v>159515,</v>
      </c>
      <c r="F157" s="153" t="s">
        <v>455</v>
      </c>
      <c r="G157" s="153" t="s">
        <v>426</v>
      </c>
      <c r="H157" s="79" t="s">
        <v>427</v>
      </c>
      <c r="I157" s="80" t="s">
        <v>133</v>
      </c>
    </row>
    <row r="158" customHeight="1" spans="1:9">
      <c r="A158" s="83"/>
      <c r="B158" s="134"/>
      <c r="C158" s="112">
        <v>159516</v>
      </c>
      <c r="D158" s="80" t="s">
        <v>129</v>
      </c>
      <c r="E158" s="80" t="str">
        <f t="shared" si="2"/>
        <v>159516,</v>
      </c>
      <c r="F158" s="151" t="s">
        <v>456</v>
      </c>
      <c r="G158" s="153" t="s">
        <v>438</v>
      </c>
      <c r="H158" s="79" t="s">
        <v>427</v>
      </c>
      <c r="I158" s="80" t="s">
        <v>133</v>
      </c>
    </row>
    <row r="159" customHeight="1" spans="1:9">
      <c r="A159" s="83"/>
      <c r="B159" s="134"/>
      <c r="C159" s="112">
        <v>159518</v>
      </c>
      <c r="D159" s="80" t="s">
        <v>129</v>
      </c>
      <c r="E159" s="80" t="str">
        <f t="shared" si="2"/>
        <v>159518,</v>
      </c>
      <c r="F159" s="151" t="s">
        <v>457</v>
      </c>
      <c r="G159" s="153" t="s">
        <v>458</v>
      </c>
      <c r="H159" s="79" t="s">
        <v>427</v>
      </c>
      <c r="I159" s="80" t="s">
        <v>133</v>
      </c>
    </row>
    <row r="160" customHeight="1" spans="1:9">
      <c r="A160" s="83"/>
      <c r="B160" s="134"/>
      <c r="C160" s="112">
        <v>111002</v>
      </c>
      <c r="D160" s="80" t="s">
        <v>129</v>
      </c>
      <c r="E160" s="80" t="str">
        <f t="shared" si="2"/>
        <v>111002,</v>
      </c>
      <c r="F160" s="151" t="s">
        <v>459</v>
      </c>
      <c r="G160" s="153" t="s">
        <v>337</v>
      </c>
      <c r="H160" s="79" t="s">
        <v>427</v>
      </c>
      <c r="I160" s="80" t="s">
        <v>146</v>
      </c>
    </row>
    <row r="161" customHeight="1" spans="1:9">
      <c r="A161" s="83"/>
      <c r="B161" s="134"/>
      <c r="C161" s="112">
        <v>120756</v>
      </c>
      <c r="D161" s="80" t="s">
        <v>129</v>
      </c>
      <c r="E161" s="80" t="str">
        <f t="shared" si="2"/>
        <v>120756,</v>
      </c>
      <c r="F161" s="151" t="s">
        <v>460</v>
      </c>
      <c r="G161" s="153" t="s">
        <v>337</v>
      </c>
      <c r="H161" s="79" t="s">
        <v>427</v>
      </c>
      <c r="I161" s="80" t="s">
        <v>146</v>
      </c>
    </row>
    <row r="162" customHeight="1" spans="1:9">
      <c r="A162" s="83"/>
      <c r="B162" s="134"/>
      <c r="C162" s="112">
        <v>128521</v>
      </c>
      <c r="D162" s="80" t="s">
        <v>129</v>
      </c>
      <c r="E162" s="80" t="str">
        <f t="shared" si="2"/>
        <v>128521,</v>
      </c>
      <c r="F162" s="151" t="s">
        <v>461</v>
      </c>
      <c r="G162" s="153" t="s">
        <v>462</v>
      </c>
      <c r="H162" s="79" t="s">
        <v>427</v>
      </c>
      <c r="I162" s="80" t="s">
        <v>146</v>
      </c>
    </row>
    <row r="163" customHeight="1" spans="1:9">
      <c r="A163" s="83"/>
      <c r="B163" s="134"/>
      <c r="C163" s="112">
        <v>147339</v>
      </c>
      <c r="D163" s="80" t="s">
        <v>129</v>
      </c>
      <c r="E163" s="80" t="str">
        <f t="shared" si="2"/>
        <v>147339,</v>
      </c>
      <c r="F163" s="151" t="s">
        <v>463</v>
      </c>
      <c r="G163" s="153" t="s">
        <v>464</v>
      </c>
      <c r="H163" s="79" t="s">
        <v>465</v>
      </c>
      <c r="I163" s="80" t="s">
        <v>146</v>
      </c>
    </row>
    <row r="164" customHeight="1" spans="1:9">
      <c r="A164" s="83"/>
      <c r="B164" s="134"/>
      <c r="C164" s="112">
        <v>147406</v>
      </c>
      <c r="D164" s="80" t="s">
        <v>129</v>
      </c>
      <c r="E164" s="80" t="str">
        <f t="shared" si="2"/>
        <v>147406,</v>
      </c>
      <c r="F164" s="151" t="s">
        <v>466</v>
      </c>
      <c r="G164" s="153" t="s">
        <v>467</v>
      </c>
      <c r="H164" s="79" t="s">
        <v>465</v>
      </c>
      <c r="I164" s="80" t="s">
        <v>133</v>
      </c>
    </row>
    <row r="165" customHeight="1" spans="1:9">
      <c r="A165" s="83"/>
      <c r="B165" s="134"/>
      <c r="C165" s="112">
        <v>147407</v>
      </c>
      <c r="D165" s="80" t="s">
        <v>129</v>
      </c>
      <c r="E165" s="80" t="str">
        <f t="shared" si="2"/>
        <v>147407,</v>
      </c>
      <c r="F165" s="151" t="s">
        <v>468</v>
      </c>
      <c r="G165" s="153" t="s">
        <v>469</v>
      </c>
      <c r="H165" s="79" t="s">
        <v>465</v>
      </c>
      <c r="I165" s="80" t="s">
        <v>146</v>
      </c>
    </row>
    <row r="166" customHeight="1" spans="1:9">
      <c r="A166" s="83"/>
      <c r="B166" s="134"/>
      <c r="C166" s="112">
        <v>147318</v>
      </c>
      <c r="D166" s="80" t="s">
        <v>129</v>
      </c>
      <c r="E166" s="80" t="str">
        <f t="shared" si="2"/>
        <v>147318,</v>
      </c>
      <c r="F166" s="151" t="s">
        <v>470</v>
      </c>
      <c r="G166" s="153" t="s">
        <v>471</v>
      </c>
      <c r="H166" s="79" t="s">
        <v>465</v>
      </c>
      <c r="I166" s="80" t="s">
        <v>146</v>
      </c>
    </row>
    <row r="167" customHeight="1" spans="1:9">
      <c r="A167" s="83"/>
      <c r="B167" s="134"/>
      <c r="C167" s="112">
        <v>60800</v>
      </c>
      <c r="D167" s="80" t="s">
        <v>129</v>
      </c>
      <c r="E167" s="80" t="str">
        <f t="shared" si="2"/>
        <v>60800,</v>
      </c>
      <c r="F167" s="151" t="s">
        <v>472</v>
      </c>
      <c r="G167" s="153" t="s">
        <v>473</v>
      </c>
      <c r="H167" s="79" t="s">
        <v>474</v>
      </c>
      <c r="I167" s="80" t="s">
        <v>146</v>
      </c>
    </row>
    <row r="168" customHeight="1" spans="1:9">
      <c r="A168" s="83"/>
      <c r="B168" s="134"/>
      <c r="C168" s="112">
        <v>124497</v>
      </c>
      <c r="D168" s="80" t="s">
        <v>129</v>
      </c>
      <c r="E168" s="80" t="str">
        <f t="shared" si="2"/>
        <v>124497,</v>
      </c>
      <c r="F168" s="153" t="s">
        <v>254</v>
      </c>
      <c r="G168" s="153" t="s">
        <v>475</v>
      </c>
      <c r="H168" s="79" t="s">
        <v>474</v>
      </c>
      <c r="I168" s="80" t="s">
        <v>146</v>
      </c>
    </row>
    <row r="169" customHeight="1" spans="1:9">
      <c r="A169" s="83"/>
      <c r="B169" s="134"/>
      <c r="C169" s="112">
        <v>124503</v>
      </c>
      <c r="D169" s="80" t="s">
        <v>129</v>
      </c>
      <c r="E169" s="80" t="str">
        <f t="shared" si="2"/>
        <v>124503,</v>
      </c>
      <c r="F169" s="151" t="s">
        <v>476</v>
      </c>
      <c r="G169" s="153" t="s">
        <v>477</v>
      </c>
      <c r="H169" s="79" t="s">
        <v>474</v>
      </c>
      <c r="I169" s="80" t="s">
        <v>146</v>
      </c>
    </row>
    <row r="170" customHeight="1" spans="1:9">
      <c r="A170" s="83"/>
      <c r="B170" s="134"/>
      <c r="C170" s="112">
        <v>147319</v>
      </c>
      <c r="D170" s="80" t="s">
        <v>129</v>
      </c>
      <c r="E170" s="80" t="str">
        <f t="shared" ref="E170:E221" si="3">C170&amp;D170</f>
        <v>147319,</v>
      </c>
      <c r="F170" s="151" t="s">
        <v>251</v>
      </c>
      <c r="G170" s="153" t="s">
        <v>478</v>
      </c>
      <c r="H170" s="79" t="s">
        <v>474</v>
      </c>
      <c r="I170" s="80" t="s">
        <v>146</v>
      </c>
    </row>
    <row r="171" customHeight="1" spans="1:9">
      <c r="A171" s="83"/>
      <c r="B171" s="134"/>
      <c r="C171" s="112">
        <v>147426</v>
      </c>
      <c r="D171" s="80" t="s">
        <v>129</v>
      </c>
      <c r="E171" s="80" t="str">
        <f t="shared" si="3"/>
        <v>147426,</v>
      </c>
      <c r="F171" s="151" t="s">
        <v>479</v>
      </c>
      <c r="G171" s="153" t="s">
        <v>478</v>
      </c>
      <c r="H171" s="79" t="s">
        <v>474</v>
      </c>
      <c r="I171" s="80" t="s">
        <v>146</v>
      </c>
    </row>
    <row r="172" customHeight="1" spans="1:9">
      <c r="A172" s="83"/>
      <c r="B172" s="134"/>
      <c r="C172" s="112">
        <v>82967</v>
      </c>
      <c r="D172" s="80" t="s">
        <v>129</v>
      </c>
      <c r="E172" s="80" t="str">
        <f t="shared" si="3"/>
        <v>82967,</v>
      </c>
      <c r="F172" s="151" t="s">
        <v>417</v>
      </c>
      <c r="G172" s="153" t="s">
        <v>480</v>
      </c>
      <c r="H172" s="79" t="s">
        <v>481</v>
      </c>
      <c r="I172" s="80" t="s">
        <v>236</v>
      </c>
    </row>
    <row r="173" customHeight="1" spans="1:9">
      <c r="A173" s="83"/>
      <c r="B173" s="134"/>
      <c r="C173" s="112">
        <v>124505</v>
      </c>
      <c r="D173" s="80" t="s">
        <v>129</v>
      </c>
      <c r="E173" s="80" t="str">
        <f t="shared" si="3"/>
        <v>124505,</v>
      </c>
      <c r="F173" s="151" t="s">
        <v>482</v>
      </c>
      <c r="G173" s="153" t="s">
        <v>483</v>
      </c>
      <c r="H173" s="79" t="s">
        <v>484</v>
      </c>
      <c r="I173" s="80" t="s">
        <v>146</v>
      </c>
    </row>
    <row r="174" customHeight="1" spans="1:9">
      <c r="A174" s="83"/>
      <c r="B174" s="134"/>
      <c r="C174" s="112">
        <v>124495</v>
      </c>
      <c r="D174" s="80" t="s">
        <v>129</v>
      </c>
      <c r="E174" s="80" t="str">
        <f t="shared" si="3"/>
        <v>124495,</v>
      </c>
      <c r="F174" s="151" t="s">
        <v>485</v>
      </c>
      <c r="G174" s="153" t="s">
        <v>319</v>
      </c>
      <c r="H174" s="79" t="s">
        <v>484</v>
      </c>
      <c r="I174" s="80" t="s">
        <v>146</v>
      </c>
    </row>
    <row r="175" customHeight="1" spans="1:9">
      <c r="A175" s="83"/>
      <c r="B175" s="134"/>
      <c r="C175" s="112">
        <v>124498</v>
      </c>
      <c r="D175" s="80" t="s">
        <v>129</v>
      </c>
      <c r="E175" s="80" t="str">
        <f t="shared" si="3"/>
        <v>124498,</v>
      </c>
      <c r="F175" s="151" t="s">
        <v>486</v>
      </c>
      <c r="G175" s="153" t="s">
        <v>314</v>
      </c>
      <c r="H175" s="79" t="s">
        <v>484</v>
      </c>
      <c r="I175" s="80" t="s">
        <v>146</v>
      </c>
    </row>
    <row r="176" customHeight="1" spans="1:9">
      <c r="A176" s="83"/>
      <c r="B176" s="134"/>
      <c r="C176" s="112">
        <v>142117</v>
      </c>
      <c r="D176" s="80" t="s">
        <v>129</v>
      </c>
      <c r="E176" s="80" t="str">
        <f t="shared" si="3"/>
        <v>142117,</v>
      </c>
      <c r="F176" s="153" t="s">
        <v>487</v>
      </c>
      <c r="G176" s="153" t="s">
        <v>424</v>
      </c>
      <c r="H176" s="79" t="s">
        <v>484</v>
      </c>
      <c r="I176" s="80" t="s">
        <v>146</v>
      </c>
    </row>
    <row r="177" customHeight="1" spans="1:9">
      <c r="A177" s="83"/>
      <c r="B177" s="134"/>
      <c r="C177" s="112">
        <v>124508</v>
      </c>
      <c r="D177" s="80" t="s">
        <v>129</v>
      </c>
      <c r="E177" s="80" t="str">
        <f t="shared" si="3"/>
        <v>124508,</v>
      </c>
      <c r="F177" s="151" t="s">
        <v>488</v>
      </c>
      <c r="G177" s="153" t="s">
        <v>381</v>
      </c>
      <c r="H177" s="79" t="s">
        <v>489</v>
      </c>
      <c r="I177" s="80" t="s">
        <v>146</v>
      </c>
    </row>
    <row r="178" customHeight="1" spans="1:9">
      <c r="A178" s="83"/>
      <c r="B178" s="134"/>
      <c r="C178" s="112">
        <v>128920</v>
      </c>
      <c r="D178" s="80" t="s">
        <v>129</v>
      </c>
      <c r="E178" s="80" t="str">
        <f t="shared" si="3"/>
        <v>128920,</v>
      </c>
      <c r="F178" s="151" t="s">
        <v>490</v>
      </c>
      <c r="G178" s="153" t="s">
        <v>491</v>
      </c>
      <c r="H178" s="79" t="s">
        <v>492</v>
      </c>
      <c r="I178" s="80" t="s">
        <v>146</v>
      </c>
    </row>
    <row r="179" customHeight="1" spans="1:9">
      <c r="A179" s="83"/>
      <c r="B179" s="134"/>
      <c r="C179" s="112">
        <v>16682</v>
      </c>
      <c r="D179" s="80" t="s">
        <v>129</v>
      </c>
      <c r="E179" s="80" t="str">
        <f t="shared" si="3"/>
        <v>16682,</v>
      </c>
      <c r="F179" s="151" t="s">
        <v>493</v>
      </c>
      <c r="G179" s="153" t="s">
        <v>337</v>
      </c>
      <c r="H179" s="79" t="s">
        <v>494</v>
      </c>
      <c r="I179" s="80" t="s">
        <v>146</v>
      </c>
    </row>
    <row r="180" customHeight="1" spans="1:9">
      <c r="A180" s="83"/>
      <c r="B180" s="134"/>
      <c r="C180" s="112">
        <v>47020</v>
      </c>
      <c r="D180" s="80" t="s">
        <v>129</v>
      </c>
      <c r="E180" s="80" t="str">
        <f t="shared" si="3"/>
        <v>47020,</v>
      </c>
      <c r="F180" s="151" t="s">
        <v>495</v>
      </c>
      <c r="G180" s="153" t="s">
        <v>314</v>
      </c>
      <c r="H180" s="79" t="s">
        <v>496</v>
      </c>
      <c r="I180" s="80" t="s">
        <v>146</v>
      </c>
    </row>
    <row r="181" customHeight="1" spans="1:9">
      <c r="A181" s="83"/>
      <c r="B181" s="134"/>
      <c r="C181" s="112">
        <v>152460</v>
      </c>
      <c r="D181" s="80" t="s">
        <v>129</v>
      </c>
      <c r="E181" s="80" t="str">
        <f t="shared" si="3"/>
        <v>152460,</v>
      </c>
      <c r="F181" s="151" t="s">
        <v>497</v>
      </c>
      <c r="G181" s="153" t="s">
        <v>498</v>
      </c>
      <c r="H181" s="79" t="s">
        <v>496</v>
      </c>
      <c r="I181" s="80" t="s">
        <v>146</v>
      </c>
    </row>
    <row r="182" customHeight="1" spans="1:9">
      <c r="A182" s="83"/>
      <c r="B182" s="134"/>
      <c r="C182" s="112">
        <v>98196</v>
      </c>
      <c r="D182" s="80" t="s">
        <v>129</v>
      </c>
      <c r="E182" s="80" t="str">
        <f t="shared" si="3"/>
        <v>98196,</v>
      </c>
      <c r="F182" s="151" t="s">
        <v>499</v>
      </c>
      <c r="G182" s="153" t="s">
        <v>500</v>
      </c>
      <c r="H182" s="79" t="s">
        <v>501</v>
      </c>
      <c r="I182" s="80" t="s">
        <v>146</v>
      </c>
    </row>
    <row r="183" customHeight="1" spans="1:9">
      <c r="A183" s="83"/>
      <c r="B183" s="134"/>
      <c r="C183" s="112">
        <v>98194</v>
      </c>
      <c r="D183" s="80" t="s">
        <v>129</v>
      </c>
      <c r="E183" s="80" t="str">
        <f t="shared" si="3"/>
        <v>98194,</v>
      </c>
      <c r="F183" s="151" t="s">
        <v>502</v>
      </c>
      <c r="G183" s="153" t="s">
        <v>503</v>
      </c>
      <c r="H183" s="79" t="s">
        <v>501</v>
      </c>
      <c r="I183" s="80" t="s">
        <v>146</v>
      </c>
    </row>
    <row r="184" customHeight="1" spans="1:9">
      <c r="A184" s="83"/>
      <c r="B184" s="134"/>
      <c r="C184" s="112">
        <v>96059</v>
      </c>
      <c r="D184" s="80" t="s">
        <v>129</v>
      </c>
      <c r="E184" s="80" t="str">
        <f t="shared" si="3"/>
        <v>96059,</v>
      </c>
      <c r="F184" s="151" t="s">
        <v>504</v>
      </c>
      <c r="G184" s="153" t="s">
        <v>505</v>
      </c>
      <c r="H184" s="79" t="s">
        <v>506</v>
      </c>
      <c r="I184" s="80" t="s">
        <v>146</v>
      </c>
    </row>
    <row r="185" customHeight="1" spans="1:9">
      <c r="A185" s="83"/>
      <c r="B185" s="134"/>
      <c r="C185" s="112">
        <v>96576</v>
      </c>
      <c r="D185" s="80" t="s">
        <v>129</v>
      </c>
      <c r="E185" s="80" t="str">
        <f t="shared" si="3"/>
        <v>96576,</v>
      </c>
      <c r="F185" s="151" t="s">
        <v>507</v>
      </c>
      <c r="G185" s="153" t="s">
        <v>317</v>
      </c>
      <c r="H185" s="79" t="s">
        <v>506</v>
      </c>
      <c r="I185" s="80" t="s">
        <v>146</v>
      </c>
    </row>
    <row r="186" customHeight="1" spans="1:9">
      <c r="A186" s="83"/>
      <c r="B186" s="134"/>
      <c r="C186" s="112">
        <v>52454</v>
      </c>
      <c r="D186" s="80" t="s">
        <v>129</v>
      </c>
      <c r="E186" s="80" t="str">
        <f t="shared" si="3"/>
        <v>52454,</v>
      </c>
      <c r="F186" s="151" t="s">
        <v>508</v>
      </c>
      <c r="G186" s="153" t="s">
        <v>475</v>
      </c>
      <c r="H186" s="79" t="s">
        <v>315</v>
      </c>
      <c r="I186" s="80" t="s">
        <v>146</v>
      </c>
    </row>
    <row r="187" customHeight="1" spans="1:9">
      <c r="A187" s="83"/>
      <c r="B187" s="134"/>
      <c r="C187" s="112">
        <v>99943</v>
      </c>
      <c r="D187" s="80" t="s">
        <v>129</v>
      </c>
      <c r="E187" s="80" t="str">
        <f t="shared" si="3"/>
        <v>99943,</v>
      </c>
      <c r="F187" s="151" t="s">
        <v>509</v>
      </c>
      <c r="G187" s="153" t="s">
        <v>510</v>
      </c>
      <c r="H187" s="79" t="s">
        <v>315</v>
      </c>
      <c r="I187" s="80" t="s">
        <v>146</v>
      </c>
    </row>
    <row r="188" customHeight="1" spans="1:9">
      <c r="A188" s="83"/>
      <c r="B188" s="134"/>
      <c r="C188" s="112">
        <v>110898</v>
      </c>
      <c r="D188" s="80" t="s">
        <v>129</v>
      </c>
      <c r="E188" s="80" t="str">
        <f t="shared" si="3"/>
        <v>110898,</v>
      </c>
      <c r="F188" s="151" t="s">
        <v>511</v>
      </c>
      <c r="G188" s="153" t="s">
        <v>512</v>
      </c>
      <c r="H188" s="79" t="s">
        <v>513</v>
      </c>
      <c r="I188" s="80" t="s">
        <v>146</v>
      </c>
    </row>
    <row r="189" customHeight="1" spans="1:9">
      <c r="A189" s="83"/>
      <c r="B189" s="134"/>
      <c r="C189" s="112">
        <v>52423</v>
      </c>
      <c r="D189" s="80" t="s">
        <v>129</v>
      </c>
      <c r="E189" s="80" t="str">
        <f t="shared" si="3"/>
        <v>52423,</v>
      </c>
      <c r="F189" s="151" t="s">
        <v>514</v>
      </c>
      <c r="G189" s="153" t="s">
        <v>515</v>
      </c>
      <c r="H189" s="79" t="s">
        <v>516</v>
      </c>
      <c r="I189" s="80" t="s">
        <v>146</v>
      </c>
    </row>
    <row r="190" customHeight="1" spans="1:9">
      <c r="A190" s="83"/>
      <c r="B190" s="134"/>
      <c r="C190" s="112">
        <v>129794</v>
      </c>
      <c r="D190" s="80" t="s">
        <v>129</v>
      </c>
      <c r="E190" s="80" t="str">
        <f t="shared" si="3"/>
        <v>129794,</v>
      </c>
      <c r="F190" s="151" t="s">
        <v>517</v>
      </c>
      <c r="G190" s="153" t="s">
        <v>518</v>
      </c>
      <c r="H190" s="79" t="s">
        <v>519</v>
      </c>
      <c r="I190" s="80" t="s">
        <v>146</v>
      </c>
    </row>
    <row r="191" customHeight="1" spans="1:9">
      <c r="A191" s="83"/>
      <c r="B191" s="134"/>
      <c r="C191" s="112">
        <v>66931</v>
      </c>
      <c r="D191" s="80" t="s">
        <v>129</v>
      </c>
      <c r="E191" s="80" t="str">
        <f t="shared" si="3"/>
        <v>66931,</v>
      </c>
      <c r="F191" s="151" t="s">
        <v>520</v>
      </c>
      <c r="G191" s="153" t="s">
        <v>521</v>
      </c>
      <c r="H191" s="79" t="s">
        <v>279</v>
      </c>
      <c r="I191" s="80" t="s">
        <v>146</v>
      </c>
    </row>
    <row r="192" customHeight="1" spans="1:9">
      <c r="A192" s="83"/>
      <c r="B192" s="134"/>
      <c r="C192" s="112">
        <v>72291</v>
      </c>
      <c r="D192" s="80" t="s">
        <v>129</v>
      </c>
      <c r="E192" s="80" t="str">
        <f t="shared" si="3"/>
        <v>72291,</v>
      </c>
      <c r="F192" s="151" t="s">
        <v>522</v>
      </c>
      <c r="G192" s="153" t="s">
        <v>523</v>
      </c>
      <c r="H192" s="79" t="s">
        <v>279</v>
      </c>
      <c r="I192" s="80" t="s">
        <v>146</v>
      </c>
    </row>
    <row r="193" customHeight="1" spans="1:9">
      <c r="A193" s="83"/>
      <c r="B193" s="134"/>
      <c r="C193" s="112">
        <v>112441</v>
      </c>
      <c r="D193" s="80" t="s">
        <v>129</v>
      </c>
      <c r="E193" s="80" t="str">
        <f t="shared" si="3"/>
        <v>112441,</v>
      </c>
      <c r="F193" s="151" t="s">
        <v>524</v>
      </c>
      <c r="G193" s="153" t="s">
        <v>525</v>
      </c>
      <c r="H193" s="79" t="s">
        <v>279</v>
      </c>
      <c r="I193" s="80" t="s">
        <v>146</v>
      </c>
    </row>
    <row r="194" customHeight="1" spans="1:9">
      <c r="A194" s="83"/>
      <c r="B194" s="134"/>
      <c r="C194" s="112">
        <v>125678</v>
      </c>
      <c r="D194" s="80" t="s">
        <v>129</v>
      </c>
      <c r="E194" s="80" t="str">
        <f t="shared" si="3"/>
        <v>125678,</v>
      </c>
      <c r="F194" s="151" t="s">
        <v>526</v>
      </c>
      <c r="G194" s="153" t="s">
        <v>527</v>
      </c>
      <c r="H194" s="79" t="s">
        <v>279</v>
      </c>
      <c r="I194" s="80" t="s">
        <v>146</v>
      </c>
    </row>
    <row r="195" customHeight="1" spans="1:9">
      <c r="A195" s="83"/>
      <c r="B195" s="134"/>
      <c r="C195" s="112">
        <v>114019</v>
      </c>
      <c r="D195" s="80" t="s">
        <v>129</v>
      </c>
      <c r="E195" s="80" t="str">
        <f t="shared" si="3"/>
        <v>114019,</v>
      </c>
      <c r="F195" s="151" t="s">
        <v>528</v>
      </c>
      <c r="G195" s="153" t="s">
        <v>529</v>
      </c>
      <c r="H195" s="79" t="s">
        <v>279</v>
      </c>
      <c r="I195" s="80" t="s">
        <v>146</v>
      </c>
    </row>
    <row r="196" customHeight="1" spans="1:9">
      <c r="A196" s="83"/>
      <c r="B196" s="134"/>
      <c r="C196" s="112">
        <v>113377</v>
      </c>
      <c r="D196" s="80" t="s">
        <v>129</v>
      </c>
      <c r="E196" s="80" t="str">
        <f t="shared" si="3"/>
        <v>113377,</v>
      </c>
      <c r="F196" s="151" t="s">
        <v>526</v>
      </c>
      <c r="G196" s="153" t="s">
        <v>530</v>
      </c>
      <c r="H196" s="79" t="s">
        <v>279</v>
      </c>
      <c r="I196" s="80" t="s">
        <v>146</v>
      </c>
    </row>
    <row r="197" customHeight="1" spans="1:9">
      <c r="A197" s="83"/>
      <c r="B197" s="134"/>
      <c r="C197" s="112">
        <v>112207</v>
      </c>
      <c r="D197" s="80" t="s">
        <v>129</v>
      </c>
      <c r="E197" s="80" t="str">
        <f t="shared" si="3"/>
        <v>112207,</v>
      </c>
      <c r="F197" s="151" t="s">
        <v>531</v>
      </c>
      <c r="G197" s="153" t="s">
        <v>532</v>
      </c>
      <c r="H197" s="79" t="s">
        <v>279</v>
      </c>
      <c r="I197" s="80" t="s">
        <v>146</v>
      </c>
    </row>
    <row r="198" customHeight="1" spans="1:9">
      <c r="A198" s="83"/>
      <c r="B198" s="134"/>
      <c r="C198" s="112">
        <v>111523</v>
      </c>
      <c r="D198" s="80" t="s">
        <v>129</v>
      </c>
      <c r="E198" s="80" t="str">
        <f t="shared" si="3"/>
        <v>111523,</v>
      </c>
      <c r="F198" s="151" t="s">
        <v>533</v>
      </c>
      <c r="G198" s="153" t="s">
        <v>534</v>
      </c>
      <c r="H198" s="79" t="s">
        <v>279</v>
      </c>
      <c r="I198" s="80" t="s">
        <v>146</v>
      </c>
    </row>
    <row r="199" customHeight="1" spans="1:9">
      <c r="A199" s="83"/>
      <c r="B199" s="134"/>
      <c r="C199" s="112">
        <v>31192</v>
      </c>
      <c r="D199" s="80" t="s">
        <v>129</v>
      </c>
      <c r="E199" s="80" t="str">
        <f t="shared" si="3"/>
        <v>31192,</v>
      </c>
      <c r="F199" s="151" t="s">
        <v>535</v>
      </c>
      <c r="G199" s="153" t="s">
        <v>536</v>
      </c>
      <c r="H199" s="79" t="s">
        <v>301</v>
      </c>
      <c r="I199" s="80" t="s">
        <v>146</v>
      </c>
    </row>
    <row r="200" customHeight="1" spans="1:9">
      <c r="A200" s="83"/>
      <c r="B200" s="134"/>
      <c r="C200" s="112">
        <v>171306</v>
      </c>
      <c r="D200" s="80" t="s">
        <v>129</v>
      </c>
      <c r="E200" s="80" t="str">
        <f t="shared" si="3"/>
        <v>171306,</v>
      </c>
      <c r="F200" s="152" t="s">
        <v>393</v>
      </c>
      <c r="G200" s="152" t="s">
        <v>537</v>
      </c>
      <c r="H200" s="152" t="s">
        <v>538</v>
      </c>
      <c r="I200" s="80"/>
    </row>
    <row r="201" customHeight="1" spans="1:9">
      <c r="A201" s="83"/>
      <c r="B201" s="134"/>
      <c r="C201" s="112">
        <v>54418</v>
      </c>
      <c r="D201" s="80" t="s">
        <v>129</v>
      </c>
      <c r="E201" s="80" t="str">
        <f t="shared" si="3"/>
        <v>54418,</v>
      </c>
      <c r="F201" s="151" t="s">
        <v>539</v>
      </c>
      <c r="G201" s="153" t="s">
        <v>540</v>
      </c>
      <c r="H201" s="79" t="s">
        <v>331</v>
      </c>
      <c r="I201" s="80" t="s">
        <v>146</v>
      </c>
    </row>
    <row r="202" customHeight="1" spans="1:9">
      <c r="A202" s="83"/>
      <c r="B202" s="134"/>
      <c r="C202" s="112">
        <v>52438</v>
      </c>
      <c r="D202" s="80" t="s">
        <v>129</v>
      </c>
      <c r="E202" s="80" t="str">
        <f t="shared" si="3"/>
        <v>52438,</v>
      </c>
      <c r="F202" s="151" t="s">
        <v>541</v>
      </c>
      <c r="G202" s="153" t="s">
        <v>542</v>
      </c>
      <c r="H202" s="79" t="s">
        <v>331</v>
      </c>
      <c r="I202" s="80" t="s">
        <v>146</v>
      </c>
    </row>
    <row r="203" customHeight="1" spans="1:9">
      <c r="A203" s="83"/>
      <c r="B203" s="134"/>
      <c r="C203" s="112">
        <v>113685</v>
      </c>
      <c r="D203" s="80" t="s">
        <v>129</v>
      </c>
      <c r="E203" s="80" t="str">
        <f t="shared" si="3"/>
        <v>113685,</v>
      </c>
      <c r="F203" s="151" t="s">
        <v>543</v>
      </c>
      <c r="G203" s="153" t="s">
        <v>478</v>
      </c>
      <c r="H203" s="79" t="s">
        <v>331</v>
      </c>
      <c r="I203" s="80" t="s">
        <v>146</v>
      </c>
    </row>
    <row r="204" customHeight="1" spans="1:9">
      <c r="A204" s="83"/>
      <c r="B204" s="134"/>
      <c r="C204" s="112">
        <v>126316</v>
      </c>
      <c r="D204" s="80" t="s">
        <v>129</v>
      </c>
      <c r="E204" s="80" t="str">
        <f t="shared" si="3"/>
        <v>126316,</v>
      </c>
      <c r="F204" s="151" t="s">
        <v>544</v>
      </c>
      <c r="G204" s="153" t="s">
        <v>545</v>
      </c>
      <c r="H204" s="79" t="s">
        <v>331</v>
      </c>
      <c r="I204" s="80" t="s">
        <v>146</v>
      </c>
    </row>
    <row r="205" customHeight="1" spans="1:9">
      <c r="A205" s="83"/>
      <c r="B205" s="134"/>
      <c r="C205" s="112">
        <v>132084</v>
      </c>
      <c r="D205" s="80" t="s">
        <v>129</v>
      </c>
      <c r="E205" s="80" t="str">
        <f t="shared" si="3"/>
        <v>132084,</v>
      </c>
      <c r="F205" s="151" t="s">
        <v>546</v>
      </c>
      <c r="G205" s="153" t="s">
        <v>342</v>
      </c>
      <c r="H205" s="79" t="s">
        <v>331</v>
      </c>
      <c r="I205" s="80" t="s">
        <v>146</v>
      </c>
    </row>
    <row r="206" customHeight="1" spans="1:9">
      <c r="A206" s="83"/>
      <c r="B206" s="134"/>
      <c r="C206" s="112">
        <v>143123</v>
      </c>
      <c r="D206" s="80" t="s">
        <v>129</v>
      </c>
      <c r="E206" s="80" t="str">
        <f t="shared" si="3"/>
        <v>143123,</v>
      </c>
      <c r="F206" s="151" t="s">
        <v>547</v>
      </c>
      <c r="G206" s="153" t="s">
        <v>548</v>
      </c>
      <c r="H206" s="79" t="s">
        <v>331</v>
      </c>
      <c r="I206" s="80" t="s">
        <v>146</v>
      </c>
    </row>
    <row r="207" customHeight="1" spans="1:9">
      <c r="A207" s="83"/>
      <c r="B207" s="134"/>
      <c r="C207" s="112">
        <v>142729</v>
      </c>
      <c r="D207" s="80" t="s">
        <v>129</v>
      </c>
      <c r="E207" s="80" t="str">
        <f t="shared" si="3"/>
        <v>142729,</v>
      </c>
      <c r="F207" s="151" t="s">
        <v>549</v>
      </c>
      <c r="G207" s="153" t="s">
        <v>550</v>
      </c>
      <c r="H207" s="79" t="s">
        <v>331</v>
      </c>
      <c r="I207" s="80" t="s">
        <v>146</v>
      </c>
    </row>
    <row r="208" customHeight="1" spans="1:9">
      <c r="A208" s="83"/>
      <c r="B208" s="134"/>
      <c r="C208" s="112">
        <v>126309</v>
      </c>
      <c r="D208" s="80" t="s">
        <v>129</v>
      </c>
      <c r="E208" s="80" t="str">
        <f t="shared" si="3"/>
        <v>126309,</v>
      </c>
      <c r="F208" s="151" t="s">
        <v>551</v>
      </c>
      <c r="G208" s="153" t="s">
        <v>552</v>
      </c>
      <c r="H208" s="79" t="s">
        <v>331</v>
      </c>
      <c r="I208" s="80" t="s">
        <v>146</v>
      </c>
    </row>
    <row r="209" customHeight="1" spans="1:9">
      <c r="A209" s="83"/>
      <c r="B209" s="134"/>
      <c r="C209" s="112">
        <v>163824</v>
      </c>
      <c r="D209" s="80" t="s">
        <v>129</v>
      </c>
      <c r="E209" s="80" t="str">
        <f t="shared" si="3"/>
        <v>163824,</v>
      </c>
      <c r="F209" s="151" t="s">
        <v>553</v>
      </c>
      <c r="G209" s="153" t="s">
        <v>554</v>
      </c>
      <c r="H209" s="79" t="s">
        <v>331</v>
      </c>
      <c r="I209" s="80" t="s">
        <v>146</v>
      </c>
    </row>
    <row r="210" customHeight="1" spans="1:9">
      <c r="A210" s="83"/>
      <c r="B210" s="134"/>
      <c r="C210" s="112">
        <v>159513</v>
      </c>
      <c r="D210" s="80" t="s">
        <v>129</v>
      </c>
      <c r="E210" s="80" t="str">
        <f t="shared" si="3"/>
        <v>159513,</v>
      </c>
      <c r="F210" s="151" t="s">
        <v>555</v>
      </c>
      <c r="G210" s="153" t="s">
        <v>556</v>
      </c>
      <c r="H210" s="79" t="s">
        <v>427</v>
      </c>
      <c r="I210" s="80" t="s">
        <v>146</v>
      </c>
    </row>
    <row r="211" customHeight="1" spans="1:9">
      <c r="A211" s="83"/>
      <c r="B211" s="134"/>
      <c r="C211" s="112">
        <v>142097</v>
      </c>
      <c r="D211" s="80" t="s">
        <v>129</v>
      </c>
      <c r="E211" s="80" t="str">
        <f t="shared" si="3"/>
        <v>142097,</v>
      </c>
      <c r="F211" s="151" t="s">
        <v>557</v>
      </c>
      <c r="G211" s="153" t="s">
        <v>558</v>
      </c>
      <c r="H211" s="79" t="s">
        <v>559</v>
      </c>
      <c r="I211" s="80" t="s">
        <v>146</v>
      </c>
    </row>
    <row r="212" customHeight="1" spans="1:9">
      <c r="A212" s="83"/>
      <c r="B212" s="134"/>
      <c r="C212" s="157">
        <v>162002</v>
      </c>
      <c r="D212" s="80" t="s">
        <v>129</v>
      </c>
      <c r="E212" s="80" t="str">
        <f t="shared" si="3"/>
        <v>162002,</v>
      </c>
      <c r="F212" s="158" t="s">
        <v>560</v>
      </c>
      <c r="G212" s="158" t="s">
        <v>561</v>
      </c>
      <c r="H212" s="158" t="s">
        <v>414</v>
      </c>
      <c r="I212" s="80" t="s">
        <v>146</v>
      </c>
    </row>
    <row r="213" customHeight="1" spans="1:9">
      <c r="A213" s="83"/>
      <c r="B213" s="134"/>
      <c r="C213" s="159">
        <v>168730</v>
      </c>
      <c r="D213" s="80" t="s">
        <v>129</v>
      </c>
      <c r="E213" s="80" t="str">
        <f t="shared" si="3"/>
        <v>168730,</v>
      </c>
      <c r="F213" s="76" t="s">
        <v>562</v>
      </c>
      <c r="G213" s="160" t="s">
        <v>563</v>
      </c>
      <c r="H213" s="76" t="s">
        <v>414</v>
      </c>
      <c r="I213" s="80" t="s">
        <v>146</v>
      </c>
    </row>
    <row r="214" customHeight="1" spans="1:9">
      <c r="A214" s="83"/>
      <c r="B214" s="134"/>
      <c r="C214" s="77">
        <v>169249</v>
      </c>
      <c r="D214" s="80" t="s">
        <v>129</v>
      </c>
      <c r="E214" s="80" t="str">
        <f t="shared" si="3"/>
        <v>169249,</v>
      </c>
      <c r="F214" s="76" t="s">
        <v>564</v>
      </c>
      <c r="G214" s="76" t="s">
        <v>565</v>
      </c>
      <c r="H214" s="76" t="s">
        <v>566</v>
      </c>
      <c r="I214" s="80" t="s">
        <v>146</v>
      </c>
    </row>
    <row r="215" customHeight="1" spans="1:9">
      <c r="A215" s="83"/>
      <c r="B215" s="134"/>
      <c r="C215" s="161">
        <v>165184</v>
      </c>
      <c r="D215" s="80" t="s">
        <v>129</v>
      </c>
      <c r="E215" s="80" t="str">
        <f t="shared" si="3"/>
        <v>165184,</v>
      </c>
      <c r="F215" s="162" t="s">
        <v>567</v>
      </c>
      <c r="G215" s="162" t="s">
        <v>568</v>
      </c>
      <c r="H215" s="163" t="s">
        <v>569</v>
      </c>
      <c r="I215" s="161" t="s">
        <v>146</v>
      </c>
    </row>
    <row r="216" customHeight="1" spans="1:9">
      <c r="A216" s="83"/>
      <c r="B216" s="134"/>
      <c r="C216" s="161">
        <v>163749</v>
      </c>
      <c r="D216" s="80" t="s">
        <v>129</v>
      </c>
      <c r="E216" s="80" t="str">
        <f t="shared" si="3"/>
        <v>163749,</v>
      </c>
      <c r="F216" s="162" t="s">
        <v>570</v>
      </c>
      <c r="G216" s="162" t="s">
        <v>571</v>
      </c>
      <c r="H216" s="163" t="s">
        <v>569</v>
      </c>
      <c r="I216" s="161" t="s">
        <v>133</v>
      </c>
    </row>
    <row r="217" customHeight="1" spans="1:9">
      <c r="A217" s="83"/>
      <c r="B217" s="134"/>
      <c r="C217" s="161">
        <v>162573</v>
      </c>
      <c r="D217" s="80" t="s">
        <v>129</v>
      </c>
      <c r="E217" s="80" t="str">
        <f t="shared" si="3"/>
        <v>162573,</v>
      </c>
      <c r="F217" s="162" t="s">
        <v>572</v>
      </c>
      <c r="G217" s="163" t="s">
        <v>573</v>
      </c>
      <c r="H217" s="162" t="s">
        <v>574</v>
      </c>
      <c r="I217" s="161" t="s">
        <v>133</v>
      </c>
    </row>
    <row r="218" customHeight="1" spans="1:9">
      <c r="A218" s="83"/>
      <c r="B218" s="134"/>
      <c r="C218" s="161">
        <v>98193</v>
      </c>
      <c r="D218" s="80" t="s">
        <v>129</v>
      </c>
      <c r="E218" s="80" t="str">
        <f t="shared" si="3"/>
        <v>98193,</v>
      </c>
      <c r="F218" s="163" t="s">
        <v>575</v>
      </c>
      <c r="G218" s="162" t="s">
        <v>576</v>
      </c>
      <c r="H218" s="163" t="s">
        <v>569</v>
      </c>
      <c r="I218" s="161" t="s">
        <v>133</v>
      </c>
    </row>
    <row r="219" customHeight="1" spans="1:9">
      <c r="A219" s="83"/>
      <c r="B219" s="134"/>
      <c r="C219" s="161">
        <v>163299</v>
      </c>
      <c r="D219" s="80" t="s">
        <v>129</v>
      </c>
      <c r="E219" s="80" t="str">
        <f t="shared" si="3"/>
        <v>163299,</v>
      </c>
      <c r="F219" s="162" t="s">
        <v>577</v>
      </c>
      <c r="G219" s="162" t="s">
        <v>578</v>
      </c>
      <c r="H219" s="163" t="s">
        <v>569</v>
      </c>
      <c r="I219" s="161" t="s">
        <v>133</v>
      </c>
    </row>
    <row r="220" customHeight="1" spans="1:9">
      <c r="A220" s="83"/>
      <c r="B220" s="134"/>
      <c r="C220" s="161">
        <v>158603</v>
      </c>
      <c r="D220" s="80" t="s">
        <v>129</v>
      </c>
      <c r="E220" s="80" t="str">
        <f t="shared" si="3"/>
        <v>158603,</v>
      </c>
      <c r="F220" s="162" t="s">
        <v>579</v>
      </c>
      <c r="G220" s="164" t="s">
        <v>580</v>
      </c>
      <c r="H220" s="162" t="s">
        <v>581</v>
      </c>
      <c r="I220" s="161" t="s">
        <v>146</v>
      </c>
    </row>
    <row r="221" customHeight="1" spans="1:9">
      <c r="A221" s="83"/>
      <c r="B221" s="134"/>
      <c r="C221" s="165">
        <v>153799</v>
      </c>
      <c r="D221" s="155" t="s">
        <v>129</v>
      </c>
      <c r="E221" s="155" t="str">
        <f t="shared" si="3"/>
        <v>153799,</v>
      </c>
      <c r="F221" s="166" t="s">
        <v>582</v>
      </c>
      <c r="G221" s="163" t="s">
        <v>583</v>
      </c>
      <c r="H221" s="162" t="s">
        <v>574</v>
      </c>
      <c r="I221" s="161" t="s">
        <v>133</v>
      </c>
    </row>
    <row r="222" customHeight="1" spans="1:9">
      <c r="A222" s="83"/>
      <c r="B222" s="134"/>
      <c r="C222" s="167">
        <v>176958</v>
      </c>
      <c r="D222" s="168"/>
      <c r="E222" s="168">
        <v>176958</v>
      </c>
      <c r="F222" s="169" t="s">
        <v>584</v>
      </c>
      <c r="G222" s="170" t="s">
        <v>585</v>
      </c>
      <c r="H222" s="162" t="s">
        <v>581</v>
      </c>
      <c r="I222" s="161"/>
    </row>
    <row r="223" customHeight="1" spans="1:9">
      <c r="A223" s="83"/>
      <c r="B223" s="134"/>
      <c r="C223" s="112">
        <v>165120</v>
      </c>
      <c r="D223" s="80" t="s">
        <v>129</v>
      </c>
      <c r="E223" s="80" t="str">
        <f>C223&amp;D223</f>
        <v>165120,</v>
      </c>
      <c r="F223" s="153" t="s">
        <v>586</v>
      </c>
      <c r="G223" s="171" t="s">
        <v>587</v>
      </c>
      <c r="H223" s="96" t="s">
        <v>588</v>
      </c>
      <c r="I223" s="112" t="s">
        <v>133</v>
      </c>
    </row>
    <row r="224" customHeight="1" spans="1:9">
      <c r="A224" s="91"/>
      <c r="B224" s="150"/>
      <c r="C224" s="112">
        <v>147402</v>
      </c>
      <c r="D224" s="80" t="s">
        <v>129</v>
      </c>
      <c r="E224" s="80" t="str">
        <f>C224&amp;D224</f>
        <v>147402,</v>
      </c>
      <c r="F224" s="153" t="s">
        <v>589</v>
      </c>
      <c r="G224" s="171" t="s">
        <v>590</v>
      </c>
      <c r="H224" s="96" t="s">
        <v>588</v>
      </c>
      <c r="I224" s="112" t="s">
        <v>133</v>
      </c>
    </row>
  </sheetData>
  <mergeCells count="10">
    <mergeCell ref="A3:A7"/>
    <mergeCell ref="A11:A15"/>
    <mergeCell ref="A17:A18"/>
    <mergeCell ref="A21:A40"/>
    <mergeCell ref="A42:A224"/>
    <mergeCell ref="B3:B7"/>
    <mergeCell ref="B11:B15"/>
    <mergeCell ref="B17:B19"/>
    <mergeCell ref="B21:B40"/>
    <mergeCell ref="B42:B224"/>
  </mergeCells>
  <pageMargins left="0.75" right="0.75" top="1" bottom="1" header="0.509027777777778" footer="0.509027777777778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7"/>
  <sheetViews>
    <sheetView topLeftCell="A4" workbookViewId="0">
      <selection activeCell="P3" sqref="P3"/>
    </sheetView>
  </sheetViews>
  <sheetFormatPr defaultColWidth="9" defaultRowHeight="14.25"/>
  <cols>
    <col min="1" max="1" width="7.75" style="67" customWidth="1"/>
    <col min="2" max="2" width="7" style="71" customWidth="1"/>
    <col min="3" max="3" width="12" style="71" customWidth="1"/>
    <col min="4" max="4" width="11" style="70" customWidth="1"/>
    <col min="5" max="5" width="24.75" style="70" customWidth="1"/>
    <col min="6" max="6" width="4.75" style="33" customWidth="1"/>
    <col min="7" max="7" width="6.875" style="33" customWidth="1"/>
    <col min="8" max="8" width="7.825" style="33" customWidth="1"/>
    <col min="9" max="9" width="8.625" style="33" customWidth="1"/>
    <col min="10" max="10" width="9.375" style="33" customWidth="1"/>
    <col min="11" max="11" width="7.25" style="33" customWidth="1"/>
    <col min="12" max="12" width="5.25" style="33" customWidth="1"/>
    <col min="13" max="13" width="5.125" style="33" customWidth="1"/>
    <col min="14" max="14" width="4.875" style="33" customWidth="1"/>
    <col min="15" max="15" width="18.375" style="70" customWidth="1"/>
    <col min="16" max="256" width="9" style="70"/>
    <col min="257" max="16384" width="9" style="4"/>
  </cols>
  <sheetData>
    <row r="1" s="67" customFormat="1" ht="19" customHeight="1" spans="1:15">
      <c r="A1" s="72"/>
      <c r="B1" s="73"/>
      <c r="C1" s="72"/>
      <c r="D1" s="72"/>
      <c r="E1" s="72"/>
      <c r="F1" s="72"/>
      <c r="G1" s="72"/>
      <c r="H1" s="74"/>
      <c r="I1" s="118" t="s">
        <v>591</v>
      </c>
      <c r="J1" s="118"/>
      <c r="K1" s="118"/>
      <c r="L1" s="118" t="s">
        <v>592</v>
      </c>
      <c r="M1" s="118"/>
      <c r="N1" s="118"/>
      <c r="O1" s="74"/>
    </row>
    <row r="2" s="68" customFormat="1" ht="30" customHeight="1" spans="1:15">
      <c r="A2" s="5"/>
      <c r="B2" s="64" t="s">
        <v>123</v>
      </c>
      <c r="C2" s="5" t="s">
        <v>124</v>
      </c>
      <c r="D2" s="5" t="s">
        <v>125</v>
      </c>
      <c r="E2" s="75" t="s">
        <v>126</v>
      </c>
      <c r="F2" s="5" t="s">
        <v>127</v>
      </c>
      <c r="G2" s="5" t="s">
        <v>593</v>
      </c>
      <c r="H2" s="5" t="s">
        <v>11</v>
      </c>
      <c r="I2" s="5" t="s">
        <v>594</v>
      </c>
      <c r="J2" s="5" t="s">
        <v>595</v>
      </c>
      <c r="K2" s="5" t="s">
        <v>596</v>
      </c>
      <c r="L2" s="5" t="s">
        <v>597</v>
      </c>
      <c r="M2" s="5" t="s">
        <v>594</v>
      </c>
      <c r="N2" s="5" t="s">
        <v>13</v>
      </c>
      <c r="O2" s="5" t="s">
        <v>122</v>
      </c>
    </row>
    <row r="3" s="69" customFormat="1" ht="63" customHeight="1" spans="1:245">
      <c r="A3" s="5" t="s">
        <v>0</v>
      </c>
      <c r="B3" s="76">
        <v>115733</v>
      </c>
      <c r="C3" s="76" t="s">
        <v>130</v>
      </c>
      <c r="D3" s="77" t="s">
        <v>131</v>
      </c>
      <c r="E3" s="78" t="s">
        <v>132</v>
      </c>
      <c r="F3" s="77" t="s">
        <v>133</v>
      </c>
      <c r="G3" s="77">
        <v>1099</v>
      </c>
      <c r="H3" s="77">
        <v>264</v>
      </c>
      <c r="I3" s="77">
        <v>355</v>
      </c>
      <c r="J3" s="77">
        <v>448</v>
      </c>
      <c r="K3" s="119" t="s">
        <v>598</v>
      </c>
      <c r="L3" s="77">
        <v>90</v>
      </c>
      <c r="M3" s="77">
        <v>105</v>
      </c>
      <c r="N3" s="77">
        <v>120</v>
      </c>
      <c r="O3" s="77" t="s">
        <v>599</v>
      </c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</row>
    <row r="4" s="70" customFormat="1" ht="16" customHeight="1" spans="1:15">
      <c r="A4" s="74" t="s">
        <v>134</v>
      </c>
      <c r="B4" s="79">
        <v>84174</v>
      </c>
      <c r="C4" s="79" t="s">
        <v>136</v>
      </c>
      <c r="D4" s="79" t="s">
        <v>600</v>
      </c>
      <c r="E4" s="79" t="s">
        <v>155</v>
      </c>
      <c r="F4" s="80" t="s">
        <v>133</v>
      </c>
      <c r="G4" s="77">
        <v>35</v>
      </c>
      <c r="H4" s="81">
        <v>246975.5</v>
      </c>
      <c r="I4" s="120">
        <v>271673</v>
      </c>
      <c r="J4" s="120">
        <v>296371</v>
      </c>
      <c r="K4" s="121">
        <v>0.05</v>
      </c>
      <c r="L4" s="122">
        <v>0.07</v>
      </c>
      <c r="M4" s="122">
        <v>0.09</v>
      </c>
      <c r="N4" s="122">
        <v>0.11</v>
      </c>
      <c r="O4" s="123"/>
    </row>
    <row r="5" s="70" customFormat="1" ht="16" customHeight="1" spans="1:15">
      <c r="A5" s="82"/>
      <c r="B5" s="23">
        <v>21580</v>
      </c>
      <c r="C5" s="23" t="s">
        <v>139</v>
      </c>
      <c r="D5" s="23" t="s">
        <v>140</v>
      </c>
      <c r="E5" s="23" t="s">
        <v>141</v>
      </c>
      <c r="F5" s="10" t="s">
        <v>133</v>
      </c>
      <c r="G5" s="77">
        <v>98</v>
      </c>
      <c r="H5" s="83"/>
      <c r="I5" s="124"/>
      <c r="J5" s="124"/>
      <c r="K5" s="125"/>
      <c r="L5" s="126"/>
      <c r="M5" s="126"/>
      <c r="N5" s="126"/>
      <c r="O5" s="123"/>
    </row>
    <row r="6" s="70" customFormat="1" ht="16" customHeight="1" spans="1:15">
      <c r="A6" s="82"/>
      <c r="B6" s="84">
        <v>166880</v>
      </c>
      <c r="C6" s="85" t="s">
        <v>142</v>
      </c>
      <c r="D6" s="85" t="s">
        <v>143</v>
      </c>
      <c r="E6" s="85" t="s">
        <v>144</v>
      </c>
      <c r="F6" s="10"/>
      <c r="G6" s="77"/>
      <c r="H6" s="83"/>
      <c r="I6" s="124"/>
      <c r="J6" s="124"/>
      <c r="K6" s="125"/>
      <c r="L6" s="126"/>
      <c r="M6" s="126"/>
      <c r="N6" s="126"/>
      <c r="O6" s="123"/>
    </row>
    <row r="7" s="70" customFormat="1" ht="16" customHeight="1" spans="1:15">
      <c r="A7" s="82"/>
      <c r="B7" s="84">
        <v>40226</v>
      </c>
      <c r="C7" s="85" t="s">
        <v>142</v>
      </c>
      <c r="D7" s="85" t="s">
        <v>145</v>
      </c>
      <c r="E7" s="85" t="s">
        <v>144</v>
      </c>
      <c r="F7" s="10"/>
      <c r="G7" s="77"/>
      <c r="H7" s="83"/>
      <c r="I7" s="124"/>
      <c r="J7" s="124"/>
      <c r="K7" s="125"/>
      <c r="L7" s="126"/>
      <c r="M7" s="126"/>
      <c r="N7" s="126"/>
      <c r="O7" s="123"/>
    </row>
    <row r="8" s="70" customFormat="1" ht="16" customHeight="1" spans="1:15">
      <c r="A8" s="82"/>
      <c r="B8" s="84">
        <v>133360</v>
      </c>
      <c r="C8" s="85" t="s">
        <v>147</v>
      </c>
      <c r="D8" s="85" t="s">
        <v>183</v>
      </c>
      <c r="E8" s="85" t="s">
        <v>601</v>
      </c>
      <c r="F8" s="86" t="s">
        <v>133</v>
      </c>
      <c r="G8" s="86">
        <v>39.9</v>
      </c>
      <c r="H8" s="83"/>
      <c r="I8" s="124"/>
      <c r="J8" s="124"/>
      <c r="K8" s="127"/>
      <c r="L8" s="128"/>
      <c r="M8" s="128"/>
      <c r="N8" s="128"/>
      <c r="O8" s="123"/>
    </row>
    <row r="9" s="70" customFormat="1" ht="16" customHeight="1" spans="1:15">
      <c r="A9" s="82"/>
      <c r="B9" s="87">
        <v>75138</v>
      </c>
      <c r="C9" s="88" t="s">
        <v>148</v>
      </c>
      <c r="D9" s="88" t="s">
        <v>149</v>
      </c>
      <c r="E9" s="88" t="s">
        <v>150</v>
      </c>
      <c r="F9" s="89" t="s">
        <v>133</v>
      </c>
      <c r="G9" s="86"/>
      <c r="H9" s="83"/>
      <c r="I9" s="124"/>
      <c r="J9" s="124"/>
      <c r="K9" s="127"/>
      <c r="L9" s="128"/>
      <c r="M9" s="128"/>
      <c r="N9" s="128"/>
      <c r="O9" s="123"/>
    </row>
    <row r="10" s="70" customFormat="1" ht="16" customHeight="1" spans="1:15">
      <c r="A10" s="82"/>
      <c r="B10" s="84" t="s">
        <v>151</v>
      </c>
      <c r="C10" s="85" t="s">
        <v>148</v>
      </c>
      <c r="D10" s="85" t="s">
        <v>149</v>
      </c>
      <c r="E10" s="85" t="s">
        <v>152</v>
      </c>
      <c r="F10" s="86" t="s">
        <v>133</v>
      </c>
      <c r="G10" s="86"/>
      <c r="H10" s="83"/>
      <c r="I10" s="124"/>
      <c r="J10" s="124"/>
      <c r="K10" s="127"/>
      <c r="L10" s="128"/>
      <c r="M10" s="128"/>
      <c r="N10" s="128"/>
      <c r="O10" s="123"/>
    </row>
    <row r="11" s="70" customFormat="1" ht="16" customHeight="1" spans="1:15">
      <c r="A11" s="90"/>
      <c r="B11" s="84">
        <v>31440</v>
      </c>
      <c r="C11" s="85" t="s">
        <v>153</v>
      </c>
      <c r="D11" s="85" t="s">
        <v>154</v>
      </c>
      <c r="E11" s="79" t="s">
        <v>155</v>
      </c>
      <c r="F11" s="86" t="s">
        <v>133</v>
      </c>
      <c r="G11" s="86"/>
      <c r="H11" s="91"/>
      <c r="I11" s="129"/>
      <c r="J11" s="129"/>
      <c r="K11" s="127"/>
      <c r="L11" s="128"/>
      <c r="M11" s="128"/>
      <c r="N11" s="128"/>
      <c r="O11" s="123"/>
    </row>
    <row r="12" s="67" customFormat="1" ht="16" customHeight="1" spans="1:15">
      <c r="A12" s="72" t="s">
        <v>134</v>
      </c>
      <c r="B12" s="92"/>
      <c r="C12" s="92"/>
      <c r="D12" s="92"/>
      <c r="E12" s="93"/>
      <c r="F12" s="94"/>
      <c r="G12" s="5" t="s">
        <v>602</v>
      </c>
      <c r="H12" s="5">
        <f t="shared" ref="H12:J12" si="0">H4</f>
        <v>246975.5</v>
      </c>
      <c r="I12" s="5">
        <f t="shared" si="0"/>
        <v>271673</v>
      </c>
      <c r="J12" s="5">
        <f t="shared" si="0"/>
        <v>296371</v>
      </c>
      <c r="K12" s="5"/>
      <c r="L12" s="5"/>
      <c r="M12" s="5"/>
      <c r="N12" s="5"/>
      <c r="O12" s="130"/>
    </row>
    <row r="13" s="70" customFormat="1" ht="12" spans="1:15">
      <c r="A13" s="72" t="s">
        <v>156</v>
      </c>
      <c r="B13" s="79">
        <v>118954</v>
      </c>
      <c r="C13" s="79" t="s">
        <v>157</v>
      </c>
      <c r="D13" s="79" t="s">
        <v>158</v>
      </c>
      <c r="E13" s="95" t="s">
        <v>159</v>
      </c>
      <c r="F13" s="80" t="s">
        <v>133</v>
      </c>
      <c r="G13" s="77">
        <v>21.9</v>
      </c>
      <c r="H13" s="81">
        <v>9224</v>
      </c>
      <c r="I13" s="131">
        <v>10153</v>
      </c>
      <c r="J13" s="131">
        <v>11077</v>
      </c>
      <c r="K13" s="132">
        <v>1</v>
      </c>
      <c r="L13" s="132">
        <v>1</v>
      </c>
      <c r="M13" s="10">
        <v>1.5</v>
      </c>
      <c r="N13" s="10">
        <v>2.5</v>
      </c>
      <c r="O13" s="123"/>
    </row>
    <row r="14" s="70" customFormat="1" ht="12" spans="1:15">
      <c r="A14" s="72"/>
      <c r="B14" s="79">
        <v>136714</v>
      </c>
      <c r="C14" s="79" t="s">
        <v>160</v>
      </c>
      <c r="D14" s="79" t="s">
        <v>161</v>
      </c>
      <c r="E14" s="79" t="s">
        <v>162</v>
      </c>
      <c r="F14" s="80" t="s">
        <v>133</v>
      </c>
      <c r="G14" s="77">
        <v>29.8</v>
      </c>
      <c r="H14" s="83"/>
      <c r="I14" s="133"/>
      <c r="J14" s="133"/>
      <c r="K14" s="134"/>
      <c r="L14" s="132">
        <v>1</v>
      </c>
      <c r="M14" s="10">
        <v>1.5</v>
      </c>
      <c r="N14" s="10">
        <v>2.5</v>
      </c>
      <c r="O14" s="123"/>
    </row>
    <row r="15" s="70" customFormat="1" ht="12.75" spans="1:15">
      <c r="A15" s="72"/>
      <c r="B15" s="84">
        <v>104690</v>
      </c>
      <c r="C15" s="85" t="s">
        <v>163</v>
      </c>
      <c r="D15" s="85" t="s">
        <v>164</v>
      </c>
      <c r="E15" s="85" t="s">
        <v>144</v>
      </c>
      <c r="F15" s="80" t="s">
        <v>133</v>
      </c>
      <c r="G15" s="77"/>
      <c r="H15" s="83"/>
      <c r="I15" s="133"/>
      <c r="J15" s="133"/>
      <c r="K15" s="134"/>
      <c r="L15" s="10">
        <v>2</v>
      </c>
      <c r="M15" s="10">
        <v>3</v>
      </c>
      <c r="N15" s="10">
        <v>4</v>
      </c>
      <c r="O15" s="123"/>
    </row>
    <row r="16" s="70" customFormat="1" ht="12.75" spans="1:15">
      <c r="A16" s="72"/>
      <c r="B16" s="84">
        <v>48831</v>
      </c>
      <c r="C16" s="79" t="s">
        <v>603</v>
      </c>
      <c r="D16" s="96" t="s">
        <v>604</v>
      </c>
      <c r="E16" s="79" t="s">
        <v>167</v>
      </c>
      <c r="F16" s="80" t="s">
        <v>133</v>
      </c>
      <c r="G16" s="77"/>
      <c r="H16" s="83"/>
      <c r="I16" s="133"/>
      <c r="J16" s="133"/>
      <c r="K16" s="134"/>
      <c r="L16" s="10">
        <v>0.5</v>
      </c>
      <c r="M16" s="10">
        <v>1</v>
      </c>
      <c r="N16" s="10">
        <v>1.5</v>
      </c>
      <c r="O16" s="123"/>
    </row>
    <row r="17" s="70" customFormat="1" ht="12.75" spans="1:15">
      <c r="A17" s="72"/>
      <c r="B17" s="84">
        <v>117255</v>
      </c>
      <c r="C17" s="85" t="s">
        <v>168</v>
      </c>
      <c r="D17" s="97" t="s">
        <v>605</v>
      </c>
      <c r="E17" s="97" t="s">
        <v>149</v>
      </c>
      <c r="F17" s="80" t="s">
        <v>133</v>
      </c>
      <c r="G17" s="77"/>
      <c r="H17" s="83"/>
      <c r="I17" s="133"/>
      <c r="J17" s="133"/>
      <c r="K17" s="134"/>
      <c r="L17" s="10">
        <v>2</v>
      </c>
      <c r="M17" s="10">
        <v>3</v>
      </c>
      <c r="N17" s="10">
        <v>4</v>
      </c>
      <c r="O17" s="123"/>
    </row>
    <row r="18" s="70" customFormat="1" ht="12.75" spans="1:15">
      <c r="A18" s="72"/>
      <c r="B18" s="84">
        <v>160637</v>
      </c>
      <c r="C18" s="88" t="s">
        <v>169</v>
      </c>
      <c r="D18" s="88" t="s">
        <v>149</v>
      </c>
      <c r="E18" s="88" t="s">
        <v>170</v>
      </c>
      <c r="F18" s="88" t="s">
        <v>146</v>
      </c>
      <c r="G18" s="77"/>
      <c r="H18" s="91"/>
      <c r="I18" s="135"/>
      <c r="J18" s="135"/>
      <c r="K18" s="134"/>
      <c r="L18" s="10">
        <v>2</v>
      </c>
      <c r="M18" s="10">
        <v>3</v>
      </c>
      <c r="N18" s="10">
        <v>4</v>
      </c>
      <c r="O18" s="123"/>
    </row>
    <row r="19" s="67" customFormat="1" ht="15" customHeight="1" spans="1:15">
      <c r="A19" s="72" t="s">
        <v>156</v>
      </c>
      <c r="B19" s="98"/>
      <c r="C19" s="92"/>
      <c r="D19" s="99"/>
      <c r="E19" s="93"/>
      <c r="F19" s="35"/>
      <c r="G19" s="94" t="s">
        <v>120</v>
      </c>
      <c r="H19" s="94">
        <f t="shared" ref="H19:J19" si="1">H13</f>
        <v>9224</v>
      </c>
      <c r="I19" s="36">
        <f t="shared" si="1"/>
        <v>10153</v>
      </c>
      <c r="J19" s="36">
        <f t="shared" si="1"/>
        <v>11077</v>
      </c>
      <c r="K19" s="35"/>
      <c r="L19" s="10"/>
      <c r="M19" s="35"/>
      <c r="N19" s="35"/>
      <c r="O19" s="130"/>
    </row>
    <row r="20" s="70" customFormat="1" ht="15" customHeight="1" spans="1:15">
      <c r="A20" s="74" t="s">
        <v>3</v>
      </c>
      <c r="B20" s="84">
        <v>75028</v>
      </c>
      <c r="C20" s="84" t="s">
        <v>172</v>
      </c>
      <c r="D20" s="85" t="s">
        <v>173</v>
      </c>
      <c r="E20" s="97" t="s">
        <v>174</v>
      </c>
      <c r="F20" s="86" t="s">
        <v>133</v>
      </c>
      <c r="G20" s="80">
        <v>25.8</v>
      </c>
      <c r="H20" s="100">
        <v>49836</v>
      </c>
      <c r="I20" s="100">
        <v>54820</v>
      </c>
      <c r="J20" s="100">
        <v>59803</v>
      </c>
      <c r="K20" s="136">
        <v>0.04</v>
      </c>
      <c r="L20" s="136">
        <v>0.05</v>
      </c>
      <c r="M20" s="136">
        <v>0.07</v>
      </c>
      <c r="N20" s="136">
        <v>0.09</v>
      </c>
      <c r="O20" s="123"/>
    </row>
    <row r="21" s="70" customFormat="1" ht="15" customHeight="1" spans="1:15">
      <c r="A21" s="82"/>
      <c r="B21" s="84">
        <v>171872</v>
      </c>
      <c r="C21" s="79" t="s">
        <v>175</v>
      </c>
      <c r="D21" s="85" t="s">
        <v>176</v>
      </c>
      <c r="E21" s="101" t="s">
        <v>177</v>
      </c>
      <c r="F21" s="80" t="s">
        <v>133</v>
      </c>
      <c r="G21" s="80">
        <v>26.9</v>
      </c>
      <c r="H21" s="100"/>
      <c r="I21" s="100"/>
      <c r="J21" s="100"/>
      <c r="K21" s="136"/>
      <c r="L21" s="137"/>
      <c r="M21" s="137"/>
      <c r="N21" s="137"/>
      <c r="O21" s="123"/>
    </row>
    <row r="22" s="70" customFormat="1" ht="12" spans="1:15">
      <c r="A22" s="90"/>
      <c r="B22" s="23">
        <v>134798</v>
      </c>
      <c r="C22" s="23" t="s">
        <v>179</v>
      </c>
      <c r="D22" s="23" t="s">
        <v>180</v>
      </c>
      <c r="E22" s="102" t="s">
        <v>181</v>
      </c>
      <c r="F22" s="10" t="s">
        <v>133</v>
      </c>
      <c r="G22" s="10">
        <v>42</v>
      </c>
      <c r="H22" s="103"/>
      <c r="I22" s="103"/>
      <c r="J22" s="103"/>
      <c r="K22" s="137"/>
      <c r="L22" s="138">
        <v>0.03</v>
      </c>
      <c r="M22" s="139">
        <v>0.04</v>
      </c>
      <c r="N22" s="139">
        <v>0.05</v>
      </c>
      <c r="O22" s="123" t="s">
        <v>606</v>
      </c>
    </row>
    <row r="23" s="67" customFormat="1" ht="24" customHeight="1" spans="1:15">
      <c r="A23" s="72" t="s">
        <v>3</v>
      </c>
      <c r="B23" s="98"/>
      <c r="C23" s="92"/>
      <c r="D23" s="104"/>
      <c r="E23" s="105"/>
      <c r="F23" s="35"/>
      <c r="G23" s="94" t="s">
        <v>120</v>
      </c>
      <c r="H23" s="35">
        <f t="shared" ref="H23:J23" si="2">H20</f>
        <v>49836</v>
      </c>
      <c r="I23" s="36">
        <f t="shared" si="2"/>
        <v>54820</v>
      </c>
      <c r="J23" s="36">
        <f t="shared" si="2"/>
        <v>59803</v>
      </c>
      <c r="K23" s="35"/>
      <c r="L23" s="35"/>
      <c r="M23" s="35"/>
      <c r="N23" s="35"/>
      <c r="O23" s="130"/>
    </row>
    <row r="24" s="70" customFormat="1" ht="41" customHeight="1" spans="1:15">
      <c r="A24" s="106" t="s">
        <v>4</v>
      </c>
      <c r="B24" s="107">
        <v>47683</v>
      </c>
      <c r="C24" s="108" t="s">
        <v>182</v>
      </c>
      <c r="D24" s="108" t="s">
        <v>183</v>
      </c>
      <c r="E24" s="109" t="s">
        <v>141</v>
      </c>
      <c r="F24" s="110" t="s">
        <v>133</v>
      </c>
      <c r="G24" s="110">
        <v>17.8</v>
      </c>
      <c r="H24" s="110">
        <v>601614</v>
      </c>
      <c r="I24" s="140"/>
      <c r="J24" s="141"/>
      <c r="K24" s="142">
        <v>0.03</v>
      </c>
      <c r="L24" s="143" t="s">
        <v>607</v>
      </c>
      <c r="M24" s="144"/>
      <c r="N24" s="145"/>
      <c r="O24" s="123"/>
    </row>
    <row r="25" s="70" customFormat="1" ht="23" customHeight="1" spans="1:15">
      <c r="A25" s="111" t="s">
        <v>5</v>
      </c>
      <c r="B25" s="96"/>
      <c r="C25" s="79" t="s">
        <v>5</v>
      </c>
      <c r="D25" s="96"/>
      <c r="E25" s="96"/>
      <c r="F25" s="112"/>
      <c r="G25" s="112"/>
      <c r="H25" s="113">
        <v>165983</v>
      </c>
      <c r="I25" s="146">
        <v>182582</v>
      </c>
      <c r="J25" s="146">
        <v>199180</v>
      </c>
      <c r="K25" s="139">
        <v>0.05</v>
      </c>
      <c r="L25" s="139">
        <v>0.15</v>
      </c>
      <c r="M25" s="139">
        <v>0.2</v>
      </c>
      <c r="N25" s="139">
        <v>0.25</v>
      </c>
      <c r="O25" s="147" t="s">
        <v>608</v>
      </c>
    </row>
    <row r="26" s="68" customFormat="1" ht="49" customHeight="1" spans="1:15">
      <c r="A26" s="72" t="s">
        <v>222</v>
      </c>
      <c r="B26" s="114"/>
      <c r="C26" s="115" t="s">
        <v>609</v>
      </c>
      <c r="D26" s="116"/>
      <c r="E26" s="116"/>
      <c r="F26" s="117"/>
      <c r="G26" s="117"/>
      <c r="H26" s="117">
        <v>1538433.63072</v>
      </c>
      <c r="I26" s="148">
        <v>1675378.143792</v>
      </c>
      <c r="J26" s="148">
        <v>1844742.622464</v>
      </c>
      <c r="K26" s="138">
        <v>0.05</v>
      </c>
      <c r="L26" s="138">
        <v>0.08</v>
      </c>
      <c r="M26" s="138">
        <v>0.1</v>
      </c>
      <c r="N26" s="138">
        <v>0.12</v>
      </c>
      <c r="O26" s="123" t="s">
        <v>610</v>
      </c>
    </row>
    <row r="27" spans="3:15">
      <c r="C27" s="33" t="s">
        <v>611</v>
      </c>
      <c r="H27" s="33" t="s">
        <v>612</v>
      </c>
      <c r="O27" s="70" t="s">
        <v>613</v>
      </c>
    </row>
  </sheetData>
  <mergeCells count="25">
    <mergeCell ref="A1:G1"/>
    <mergeCell ref="I1:J1"/>
    <mergeCell ref="L1:N1"/>
    <mergeCell ref="L24:N24"/>
    <mergeCell ref="A4:A11"/>
    <mergeCell ref="A13:A18"/>
    <mergeCell ref="A20:A22"/>
    <mergeCell ref="H4:H11"/>
    <mergeCell ref="H13:H18"/>
    <mergeCell ref="H20:H22"/>
    <mergeCell ref="I4:I11"/>
    <mergeCell ref="I13:I18"/>
    <mergeCell ref="I20:I22"/>
    <mergeCell ref="J4:J11"/>
    <mergeCell ref="J13:J18"/>
    <mergeCell ref="J20:J22"/>
    <mergeCell ref="K4:K11"/>
    <mergeCell ref="K13:K18"/>
    <mergeCell ref="K20:K22"/>
    <mergeCell ref="L4:L11"/>
    <mergeCell ref="L20:L21"/>
    <mergeCell ref="M4:M11"/>
    <mergeCell ref="M20:M21"/>
    <mergeCell ref="N4:N11"/>
    <mergeCell ref="N20:N21"/>
  </mergeCells>
  <pageMargins left="0.313888888888889" right="0.0791666666666667" top="0.279166666666667" bottom="0.159027777777778" header="0.238888888888889" footer="0.159027777777778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0"/>
  <sheetViews>
    <sheetView workbookViewId="0">
      <selection activeCell="G23" sqref="G23"/>
    </sheetView>
  </sheetViews>
  <sheetFormatPr defaultColWidth="9" defaultRowHeight="14.25"/>
  <cols>
    <col min="1" max="11" width="9" style="4"/>
    <col min="12" max="12" width="16.375" style="4" customWidth="1"/>
    <col min="13" max="35" width="9" style="4"/>
    <col min="36" max="36" width="13" style="4" customWidth="1"/>
    <col min="37" max="56" width="9" style="4"/>
    <col min="57" max="57" width="9.25" style="4"/>
    <col min="58" max="75" width="9" style="4"/>
    <col min="76" max="76" width="9.25" style="4"/>
    <col min="77" max="77" width="9" style="4"/>
    <col min="78" max="78" width="20.875" style="4" customWidth="1"/>
    <col min="79" max="16384" width="9" style="4"/>
  </cols>
  <sheetData>
    <row r="1" ht="34" customHeight="1" spans="1:13">
      <c r="A1" s="5" t="s">
        <v>614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30"/>
    </row>
    <row r="2" ht="36" spans="1:13">
      <c r="A2" s="5" t="s">
        <v>615</v>
      </c>
      <c r="B2" s="6" t="s">
        <v>11</v>
      </c>
      <c r="C2" s="6" t="s">
        <v>12</v>
      </c>
      <c r="D2" s="6" t="s">
        <v>13</v>
      </c>
      <c r="E2" s="6" t="s">
        <v>14</v>
      </c>
      <c r="F2" s="6" t="s">
        <v>616</v>
      </c>
      <c r="G2" s="6" t="s">
        <v>617</v>
      </c>
      <c r="H2" s="5" t="s">
        <v>618</v>
      </c>
      <c r="I2" s="5" t="s">
        <v>619</v>
      </c>
      <c r="J2" s="5" t="s">
        <v>620</v>
      </c>
      <c r="K2" s="5" t="s">
        <v>621</v>
      </c>
      <c r="L2" s="5" t="s">
        <v>622</v>
      </c>
      <c r="M2" s="2"/>
    </row>
    <row r="3" ht="13.5" spans="1:13">
      <c r="A3" s="7" t="s">
        <v>0</v>
      </c>
      <c r="B3" s="8"/>
      <c r="C3" s="8"/>
      <c r="D3" s="8"/>
      <c r="E3" s="8"/>
      <c r="F3" s="8"/>
      <c r="G3" s="9"/>
      <c r="H3" s="7"/>
      <c r="I3" s="7"/>
      <c r="J3" s="7"/>
      <c r="K3" s="31"/>
      <c r="L3" s="32"/>
      <c r="M3" s="33"/>
    </row>
    <row r="4" ht="13.5" spans="1:13">
      <c r="A4" s="10" t="s">
        <v>134</v>
      </c>
      <c r="B4" s="11"/>
      <c r="C4" s="11"/>
      <c r="D4" s="11"/>
      <c r="E4" s="8"/>
      <c r="F4" s="8"/>
      <c r="G4" s="8"/>
      <c r="H4" s="8"/>
      <c r="I4" s="8"/>
      <c r="J4" s="32"/>
      <c r="K4" s="31"/>
      <c r="L4" s="32"/>
      <c r="M4" s="34"/>
    </row>
    <row r="5" ht="13.5" spans="1:13">
      <c r="A5" s="10" t="s">
        <v>156</v>
      </c>
      <c r="B5" s="12"/>
      <c r="C5" s="12"/>
      <c r="D5" s="12"/>
      <c r="E5" s="13"/>
      <c r="F5" s="13"/>
      <c r="G5" s="10"/>
      <c r="H5" s="10"/>
      <c r="I5" s="10"/>
      <c r="J5" s="32"/>
      <c r="K5" s="31"/>
      <c r="L5" s="32"/>
      <c r="M5" s="33"/>
    </row>
    <row r="6" ht="13.5" spans="1:13">
      <c r="A6" s="10" t="s">
        <v>623</v>
      </c>
      <c r="B6" s="14"/>
      <c r="C6" s="14"/>
      <c r="D6" s="14"/>
      <c r="E6" s="13"/>
      <c r="F6" s="13"/>
      <c r="G6" s="10"/>
      <c r="H6" s="10"/>
      <c r="I6" s="10"/>
      <c r="J6" s="32"/>
      <c r="K6" s="31"/>
      <c r="L6" s="32"/>
      <c r="M6" s="33"/>
    </row>
    <row r="7" ht="13.5" spans="1:13">
      <c r="A7" s="10" t="s">
        <v>4</v>
      </c>
      <c r="B7" s="14"/>
      <c r="C7" s="14"/>
      <c r="D7" s="15"/>
      <c r="E7" s="10"/>
      <c r="F7" s="14"/>
      <c r="G7" s="14"/>
      <c r="H7" s="10"/>
      <c r="I7" s="10"/>
      <c r="J7" s="32"/>
      <c r="K7" s="31"/>
      <c r="L7" s="32"/>
      <c r="M7" s="34"/>
    </row>
    <row r="8" ht="13.5" spans="1:13">
      <c r="A8" s="10" t="s">
        <v>184</v>
      </c>
      <c r="B8" s="12"/>
      <c r="C8" s="8"/>
      <c r="D8" s="8"/>
      <c r="E8" s="12"/>
      <c r="F8" s="12"/>
      <c r="G8" s="10"/>
      <c r="H8" s="10"/>
      <c r="I8" s="10"/>
      <c r="J8" s="32"/>
      <c r="K8" s="31"/>
      <c r="L8" s="32"/>
      <c r="M8" s="34"/>
    </row>
    <row r="9" ht="13.5" spans="1:13">
      <c r="A9" s="10" t="s">
        <v>624</v>
      </c>
      <c r="B9" s="11"/>
      <c r="C9" s="16"/>
      <c r="D9" s="16"/>
      <c r="E9" s="11"/>
      <c r="F9" s="11"/>
      <c r="G9" s="7"/>
      <c r="H9" s="10"/>
      <c r="I9" s="10"/>
      <c r="J9" s="32"/>
      <c r="K9" s="31"/>
      <c r="L9" s="32"/>
      <c r="M9" s="34"/>
    </row>
    <row r="10" ht="13.5" spans="1:13">
      <c r="A10" s="17"/>
      <c r="B10" s="10"/>
      <c r="C10" s="10"/>
      <c r="D10" s="10"/>
      <c r="E10" s="10"/>
      <c r="F10" s="10"/>
      <c r="G10" s="10"/>
      <c r="H10" s="10"/>
      <c r="I10" s="35" t="s">
        <v>120</v>
      </c>
      <c r="J10" s="36">
        <f>SUM(J3:J9)</f>
        <v>0</v>
      </c>
      <c r="K10" s="31">
        <v>0.81</v>
      </c>
      <c r="L10" s="32">
        <f>J10*0.5+J10*0.5*K10</f>
        <v>0</v>
      </c>
      <c r="M10" s="37"/>
    </row>
    <row r="11" spans="1:13">
      <c r="A11" s="17"/>
      <c r="B11" s="15"/>
      <c r="C11" s="15"/>
      <c r="D11" s="15"/>
      <c r="E11" s="18"/>
      <c r="F11" s="19" t="s">
        <v>625</v>
      </c>
      <c r="G11" s="5" t="s">
        <v>626</v>
      </c>
      <c r="H11" s="5" t="s">
        <v>627</v>
      </c>
      <c r="I11" s="5" t="s">
        <v>628</v>
      </c>
      <c r="J11" s="35" t="s">
        <v>629</v>
      </c>
      <c r="K11" s="35"/>
      <c r="L11" s="38" t="s">
        <v>630</v>
      </c>
      <c r="M11" s="39"/>
    </row>
    <row r="12" spans="2:13">
      <c r="B12" s="15"/>
      <c r="C12" s="15"/>
      <c r="D12" s="15"/>
      <c r="E12" s="18"/>
      <c r="F12" s="20"/>
      <c r="G12" s="21"/>
      <c r="H12" s="22"/>
      <c r="I12" s="21"/>
      <c r="J12" s="10"/>
      <c r="K12" s="31"/>
      <c r="L12" s="32">
        <v>1446.8</v>
      </c>
      <c r="M12" s="34"/>
    </row>
    <row r="13" ht="13.5" spans="1:13">
      <c r="A13" s="23"/>
      <c r="B13" s="10"/>
      <c r="C13" s="10"/>
      <c r="D13" s="10"/>
      <c r="E13" s="10"/>
      <c r="F13" s="10"/>
      <c r="G13" s="10"/>
      <c r="H13" s="10"/>
      <c r="I13" s="35" t="s">
        <v>631</v>
      </c>
      <c r="J13" s="38">
        <f>SUM(J10:J12)</f>
        <v>0</v>
      </c>
      <c r="K13" s="38"/>
      <c r="L13" s="38">
        <f>SUM(L10:L12)</f>
        <v>1446.8</v>
      </c>
      <c r="M13" s="39"/>
    </row>
    <row r="14" spans="5:11">
      <c r="E14" s="24"/>
      <c r="F14" s="24"/>
      <c r="G14" s="24"/>
      <c r="H14" s="24"/>
      <c r="I14" s="24"/>
      <c r="J14" s="24"/>
      <c r="K14" s="24"/>
    </row>
    <row r="15" spans="1:13">
      <c r="A15" s="4" t="s">
        <v>632</v>
      </c>
      <c r="D15" s="4" t="s">
        <v>611</v>
      </c>
      <c r="E15" s="24"/>
      <c r="F15" s="24"/>
      <c r="G15" s="24"/>
      <c r="H15" s="24" t="s">
        <v>612</v>
      </c>
      <c r="I15" s="24"/>
      <c r="J15" s="24"/>
      <c r="K15" s="24"/>
      <c r="L15" s="40" t="s">
        <v>613</v>
      </c>
      <c r="M15" s="40"/>
    </row>
    <row r="18" s="1" customFormat="1" ht="13" hidden="1" customHeight="1" spans="1:81">
      <c r="A18" s="25"/>
      <c r="B18" s="25"/>
      <c r="C18" s="25"/>
      <c r="D18" s="25"/>
      <c r="E18" s="26" t="s">
        <v>0</v>
      </c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44" t="s">
        <v>134</v>
      </c>
      <c r="S18" s="45"/>
      <c r="T18" s="45"/>
      <c r="U18" s="45"/>
      <c r="V18" s="45"/>
      <c r="W18" s="45"/>
      <c r="X18" s="45"/>
      <c r="Y18" s="45"/>
      <c r="Z18" s="45"/>
      <c r="AA18" s="45"/>
      <c r="AB18" s="46" t="s">
        <v>156</v>
      </c>
      <c r="AC18" s="46"/>
      <c r="AD18" s="46"/>
      <c r="AE18" s="46"/>
      <c r="AF18" s="46"/>
      <c r="AG18" s="46"/>
      <c r="AH18" s="46"/>
      <c r="AI18" s="46"/>
      <c r="AJ18" s="46"/>
      <c r="AK18" s="46"/>
      <c r="AL18" s="46"/>
      <c r="AM18" s="46"/>
      <c r="AN18" s="46"/>
      <c r="AO18" s="50" t="s">
        <v>3</v>
      </c>
      <c r="AP18" s="50"/>
      <c r="AQ18" s="50"/>
      <c r="AR18" s="50"/>
      <c r="AS18" s="50"/>
      <c r="AT18" s="51"/>
      <c r="AU18" s="51"/>
      <c r="AV18" s="51"/>
      <c r="AW18" s="51"/>
      <c r="AX18" s="51"/>
      <c r="AY18" s="51"/>
      <c r="AZ18" s="51"/>
      <c r="BA18" s="52" t="s">
        <v>4</v>
      </c>
      <c r="BB18" s="53"/>
      <c r="BC18" s="53"/>
      <c r="BD18" s="53"/>
      <c r="BE18" s="58"/>
      <c r="BF18" s="59" t="s">
        <v>184</v>
      </c>
      <c r="BG18" s="59"/>
      <c r="BH18" s="59"/>
      <c r="BI18" s="59"/>
      <c r="BJ18" s="59"/>
      <c r="BK18" s="60"/>
      <c r="BL18" s="60"/>
      <c r="BM18" s="60"/>
      <c r="BN18" s="60"/>
      <c r="BO18" s="60"/>
      <c r="BP18" s="61" t="s">
        <v>222</v>
      </c>
      <c r="BQ18" s="61"/>
      <c r="BR18" s="61"/>
      <c r="BS18" s="61"/>
      <c r="BT18" s="61"/>
      <c r="BU18" s="61"/>
      <c r="BV18" s="61"/>
      <c r="BW18" s="61"/>
      <c r="BX18" s="61"/>
      <c r="BY18" s="61"/>
      <c r="BZ18" s="25" t="s">
        <v>120</v>
      </c>
      <c r="CA18" s="25"/>
      <c r="CB18" s="25"/>
      <c r="CC18" s="25"/>
    </row>
    <row r="19" s="2" customFormat="1" ht="25" hidden="1" customHeight="1" spans="1:216">
      <c r="A19" s="5" t="s">
        <v>7</v>
      </c>
      <c r="B19" s="5" t="s">
        <v>8</v>
      </c>
      <c r="C19" s="5" t="s">
        <v>9</v>
      </c>
      <c r="D19" s="5" t="s">
        <v>10</v>
      </c>
      <c r="E19" s="28" t="s">
        <v>11</v>
      </c>
      <c r="F19" s="28" t="s">
        <v>12</v>
      </c>
      <c r="G19" s="28" t="s">
        <v>13</v>
      </c>
      <c r="H19" s="28" t="s">
        <v>14</v>
      </c>
      <c r="I19" s="28" t="s">
        <v>15</v>
      </c>
      <c r="J19" s="28" t="s">
        <v>633</v>
      </c>
      <c r="K19" s="41" t="s">
        <v>634</v>
      </c>
      <c r="L19" s="28" t="s">
        <v>635</v>
      </c>
      <c r="M19" s="28" t="s">
        <v>636</v>
      </c>
      <c r="N19" s="28" t="s">
        <v>637</v>
      </c>
      <c r="O19" s="28" t="s">
        <v>638</v>
      </c>
      <c r="P19" s="28" t="s">
        <v>639</v>
      </c>
      <c r="Q19" s="28" t="s">
        <v>640</v>
      </c>
      <c r="R19" s="6" t="s">
        <v>11</v>
      </c>
      <c r="S19" s="6" t="s">
        <v>12</v>
      </c>
      <c r="T19" s="6" t="s">
        <v>13</v>
      </c>
      <c r="U19" s="6" t="s">
        <v>14</v>
      </c>
      <c r="V19" s="6" t="s">
        <v>15</v>
      </c>
      <c r="W19" s="6" t="s">
        <v>633</v>
      </c>
      <c r="X19" s="6" t="s">
        <v>637</v>
      </c>
      <c r="Y19" s="6" t="s">
        <v>638</v>
      </c>
      <c r="Z19" s="6" t="s">
        <v>639</v>
      </c>
      <c r="AA19" s="6" t="s">
        <v>640</v>
      </c>
      <c r="AB19" s="28" t="s">
        <v>11</v>
      </c>
      <c r="AC19" s="47" t="s">
        <v>12</v>
      </c>
      <c r="AD19" s="28" t="s">
        <v>13</v>
      </c>
      <c r="AE19" s="28" t="s">
        <v>14</v>
      </c>
      <c r="AF19" s="28" t="s">
        <v>15</v>
      </c>
      <c r="AG19" s="28" t="s">
        <v>641</v>
      </c>
      <c r="AH19" s="28" t="s">
        <v>603</v>
      </c>
      <c r="AI19" s="28" t="s">
        <v>642</v>
      </c>
      <c r="AJ19" s="28" t="s">
        <v>643</v>
      </c>
      <c r="AK19" s="28" t="s">
        <v>637</v>
      </c>
      <c r="AL19" s="28" t="s">
        <v>638</v>
      </c>
      <c r="AM19" s="28" t="s">
        <v>639</v>
      </c>
      <c r="AN19" s="28" t="s">
        <v>640</v>
      </c>
      <c r="AO19" s="6" t="s">
        <v>11</v>
      </c>
      <c r="AP19" s="2" t="s">
        <v>12</v>
      </c>
      <c r="AQ19" s="6" t="s">
        <v>13</v>
      </c>
      <c r="AR19" s="6" t="s">
        <v>14</v>
      </c>
      <c r="AS19" s="6" t="s">
        <v>15</v>
      </c>
      <c r="AT19" s="6" t="s">
        <v>644</v>
      </c>
      <c r="AU19" s="6" t="s">
        <v>179</v>
      </c>
      <c r="AV19" s="6" t="s">
        <v>645</v>
      </c>
      <c r="AW19" s="6" t="s">
        <v>637</v>
      </c>
      <c r="AX19" s="6" t="s">
        <v>638</v>
      </c>
      <c r="AY19" s="6" t="s">
        <v>639</v>
      </c>
      <c r="AZ19" s="6" t="s">
        <v>640</v>
      </c>
      <c r="BA19" s="54" t="s">
        <v>646</v>
      </c>
      <c r="BB19" s="54" t="s">
        <v>633</v>
      </c>
      <c r="BC19" s="28" t="s">
        <v>647</v>
      </c>
      <c r="BD19" s="28" t="s">
        <v>639</v>
      </c>
      <c r="BE19" s="28" t="s">
        <v>640</v>
      </c>
      <c r="BF19" s="6" t="s">
        <v>11</v>
      </c>
      <c r="BG19" s="6" t="s">
        <v>12</v>
      </c>
      <c r="BH19" s="6" t="s">
        <v>13</v>
      </c>
      <c r="BI19" s="6" t="s">
        <v>14</v>
      </c>
      <c r="BJ19" s="6" t="s">
        <v>15</v>
      </c>
      <c r="BK19" s="6" t="s">
        <v>633</v>
      </c>
      <c r="BL19" s="6" t="s">
        <v>637</v>
      </c>
      <c r="BM19" s="6" t="s">
        <v>638</v>
      </c>
      <c r="BN19" s="6" t="s">
        <v>639</v>
      </c>
      <c r="BO19" s="6" t="s">
        <v>640</v>
      </c>
      <c r="BP19" s="28" t="s">
        <v>11</v>
      </c>
      <c r="BQ19" s="28" t="s">
        <v>12</v>
      </c>
      <c r="BR19" s="28" t="s">
        <v>13</v>
      </c>
      <c r="BS19" s="28" t="s">
        <v>14</v>
      </c>
      <c r="BT19" s="28" t="s">
        <v>17</v>
      </c>
      <c r="BU19" s="28" t="s">
        <v>633</v>
      </c>
      <c r="BV19" s="28" t="s">
        <v>637</v>
      </c>
      <c r="BW19" s="28" t="s">
        <v>638</v>
      </c>
      <c r="BX19" s="28" t="s">
        <v>639</v>
      </c>
      <c r="BY19" s="28" t="s">
        <v>640</v>
      </c>
      <c r="BZ19" s="64" t="s">
        <v>648</v>
      </c>
      <c r="CA19" s="64" t="s">
        <v>649</v>
      </c>
      <c r="CB19" s="64" t="s">
        <v>650</v>
      </c>
      <c r="CC19" s="64" t="s">
        <v>651</v>
      </c>
      <c r="CD19" s="66"/>
      <c r="CE19" s="66"/>
      <c r="CF19" s="66"/>
      <c r="CG19" s="66"/>
      <c r="CH19" s="66"/>
      <c r="CI19" s="66"/>
      <c r="CJ19" s="66"/>
      <c r="CK19" s="66"/>
      <c r="CL19" s="66"/>
      <c r="CM19" s="66"/>
      <c r="CN19" s="66"/>
      <c r="CO19" s="66"/>
      <c r="CP19" s="66"/>
      <c r="CQ19" s="66"/>
      <c r="CR19" s="66"/>
      <c r="CS19" s="66"/>
      <c r="CT19" s="66"/>
      <c r="CU19" s="66"/>
      <c r="CV19" s="66"/>
      <c r="CW19" s="66"/>
      <c r="CX19" s="66"/>
      <c r="CY19" s="66"/>
      <c r="CZ19" s="66"/>
      <c r="DA19" s="66"/>
      <c r="DB19" s="66"/>
      <c r="DC19" s="66"/>
      <c r="DD19" s="66"/>
      <c r="DE19" s="66"/>
      <c r="DF19" s="66"/>
      <c r="DG19" s="66"/>
      <c r="DH19" s="66"/>
      <c r="DI19" s="66"/>
      <c r="DJ19" s="66"/>
      <c r="DK19" s="66"/>
      <c r="DL19" s="66"/>
      <c r="DM19" s="66"/>
      <c r="DN19" s="66"/>
      <c r="DO19" s="66"/>
      <c r="DP19" s="66"/>
      <c r="DQ19" s="66"/>
      <c r="DR19" s="66"/>
      <c r="DS19" s="66"/>
      <c r="DT19" s="66"/>
      <c r="DU19" s="66"/>
      <c r="DV19" s="66"/>
      <c r="DW19" s="66"/>
      <c r="DX19" s="66"/>
      <c r="DY19" s="66"/>
      <c r="DZ19" s="66"/>
      <c r="EA19" s="66"/>
      <c r="EB19" s="66"/>
      <c r="EC19" s="66"/>
      <c r="ED19" s="66"/>
      <c r="EE19" s="66"/>
      <c r="EF19" s="66"/>
      <c r="EG19" s="66"/>
      <c r="EH19" s="66"/>
      <c r="EI19" s="66"/>
      <c r="EJ19" s="66"/>
      <c r="EK19" s="66"/>
      <c r="EL19" s="66"/>
      <c r="EM19" s="66"/>
      <c r="EN19" s="66"/>
      <c r="EO19" s="66"/>
      <c r="EP19" s="66"/>
      <c r="EQ19" s="66"/>
      <c r="ER19" s="66"/>
      <c r="ES19" s="66"/>
      <c r="ET19" s="66"/>
      <c r="EU19" s="66"/>
      <c r="EV19" s="66"/>
      <c r="EW19" s="66"/>
      <c r="EX19" s="66"/>
      <c r="EY19" s="66"/>
      <c r="EZ19" s="66"/>
      <c r="FA19" s="66"/>
      <c r="FB19" s="66"/>
      <c r="FC19" s="66"/>
      <c r="FD19" s="66"/>
      <c r="FE19" s="66"/>
      <c r="FF19" s="66"/>
      <c r="FG19" s="66"/>
      <c r="FH19" s="66"/>
      <c r="FI19" s="66"/>
      <c r="FJ19" s="66"/>
      <c r="FK19" s="66"/>
      <c r="FL19" s="66"/>
      <c r="FM19" s="66"/>
      <c r="FN19" s="66"/>
      <c r="FO19" s="66"/>
      <c r="FP19" s="66"/>
      <c r="FQ19" s="66"/>
      <c r="FR19" s="66"/>
      <c r="FS19" s="66"/>
      <c r="FT19" s="66"/>
      <c r="FU19" s="66"/>
      <c r="FV19" s="66"/>
      <c r="FW19" s="66"/>
      <c r="FX19" s="66"/>
      <c r="FY19" s="66"/>
      <c r="FZ19" s="66"/>
      <c r="GA19" s="66"/>
      <c r="GB19" s="66"/>
      <c r="GC19" s="66"/>
      <c r="GD19" s="66"/>
      <c r="GE19" s="66"/>
      <c r="GF19" s="66"/>
      <c r="GG19" s="66"/>
      <c r="GH19" s="66"/>
      <c r="GI19" s="66"/>
      <c r="GJ19" s="66"/>
      <c r="GK19" s="66"/>
      <c r="GL19" s="66"/>
      <c r="GM19" s="66"/>
      <c r="GN19" s="66"/>
      <c r="GO19" s="66"/>
      <c r="GP19" s="66"/>
      <c r="GQ19" s="66"/>
      <c r="GR19" s="66"/>
      <c r="GS19" s="66"/>
      <c r="GT19" s="66"/>
      <c r="GU19" s="66"/>
      <c r="GV19" s="66"/>
      <c r="GW19" s="66"/>
      <c r="GX19" s="66"/>
      <c r="GY19" s="66"/>
      <c r="GZ19" s="66"/>
      <c r="HA19" s="66"/>
      <c r="HB19" s="66"/>
      <c r="HC19" s="66"/>
      <c r="HD19" s="66"/>
      <c r="HE19" s="66"/>
      <c r="HF19" s="66"/>
      <c r="HG19" s="66"/>
      <c r="HH19" s="66"/>
    </row>
    <row r="20" s="3" customFormat="1" ht="12.95" hidden="1" customHeight="1" spans="1:255">
      <c r="A20" s="7">
        <v>34</v>
      </c>
      <c r="B20" s="7">
        <v>515</v>
      </c>
      <c r="C20" s="7" t="s">
        <v>56</v>
      </c>
      <c r="D20" s="7" t="s">
        <v>53</v>
      </c>
      <c r="E20" s="29">
        <v>2</v>
      </c>
      <c r="F20" s="29">
        <f>E20+1</f>
        <v>3</v>
      </c>
      <c r="G20" s="29">
        <f>F20+1</f>
        <v>4</v>
      </c>
      <c r="H20" s="29">
        <v>1</v>
      </c>
      <c r="I20" s="29">
        <v>2</v>
      </c>
      <c r="J20" s="42">
        <v>2</v>
      </c>
      <c r="K20" s="43"/>
      <c r="L20" s="42"/>
      <c r="M20" s="42">
        <v>2</v>
      </c>
      <c r="N20" s="42"/>
      <c r="O20" s="42"/>
      <c r="P20" s="42">
        <f>K20*65+L20*30+M20*20</f>
        <v>40</v>
      </c>
      <c r="Q20" s="42"/>
      <c r="R20" s="11">
        <v>3113</v>
      </c>
      <c r="S20" s="11">
        <f>R20*1.1</f>
        <v>3424.3</v>
      </c>
      <c r="T20" s="11">
        <f>R20*1.2</f>
        <v>3735.6</v>
      </c>
      <c r="U20" s="8">
        <v>1</v>
      </c>
      <c r="V20" s="8">
        <v>3113</v>
      </c>
      <c r="W20" s="8">
        <v>1719.6</v>
      </c>
      <c r="X20" s="8">
        <f>W20-V20</f>
        <v>-1393.4</v>
      </c>
      <c r="Y20" s="8">
        <f>W20-V20</f>
        <v>-1393.4</v>
      </c>
      <c r="Z20" s="8"/>
      <c r="AA20" s="8">
        <f>Y20*0.05</f>
        <v>-69.67</v>
      </c>
      <c r="AB20" s="48">
        <v>115</v>
      </c>
      <c r="AC20" s="48">
        <v>132</v>
      </c>
      <c r="AD20" s="48">
        <v>149</v>
      </c>
      <c r="AE20" s="49">
        <v>1</v>
      </c>
      <c r="AF20" s="49">
        <v>115</v>
      </c>
      <c r="AG20" s="49">
        <v>54</v>
      </c>
      <c r="AH20" s="49">
        <v>16</v>
      </c>
      <c r="AI20" s="49">
        <v>27</v>
      </c>
      <c r="AJ20" s="49">
        <f>AG20+AH20+AI20</f>
        <v>97</v>
      </c>
      <c r="AK20" s="49">
        <f>AJ20-AB20</f>
        <v>-18</v>
      </c>
      <c r="AL20" s="49">
        <f>AJ20-AB20</f>
        <v>-18</v>
      </c>
      <c r="AM20" s="49"/>
      <c r="AN20" s="49">
        <f>AL20*1</f>
        <v>-18</v>
      </c>
      <c r="AO20" s="14">
        <v>713</v>
      </c>
      <c r="AP20" s="14">
        <f>AO20*1.1</f>
        <v>784.3</v>
      </c>
      <c r="AQ20" s="14">
        <f>AO20*1.2</f>
        <v>855.6</v>
      </c>
      <c r="AR20" s="13">
        <v>1</v>
      </c>
      <c r="AS20" s="13">
        <v>713</v>
      </c>
      <c r="AT20" s="13">
        <v>476.66</v>
      </c>
      <c r="AU20" s="13">
        <v>74</v>
      </c>
      <c r="AV20" s="13">
        <f>AT20+AU20</f>
        <v>550.66</v>
      </c>
      <c r="AW20" s="13">
        <f>AV20-AO20</f>
        <v>-162.34</v>
      </c>
      <c r="AX20" s="13">
        <f>AV20-AS20</f>
        <v>-162.34</v>
      </c>
      <c r="AY20" s="13"/>
      <c r="AZ20" s="55">
        <f>AX20*0.04</f>
        <v>-6.4936</v>
      </c>
      <c r="BA20" s="56">
        <v>5492</v>
      </c>
      <c r="BB20" s="56">
        <v>3427.56</v>
      </c>
      <c r="BC20" s="56">
        <f>BB20-BA20</f>
        <v>-2064.44</v>
      </c>
      <c r="BD20" s="57">
        <f>BB20*0.1</f>
        <v>342.756</v>
      </c>
      <c r="BE20" s="57">
        <f>BC20*0.06</f>
        <v>-123.8664</v>
      </c>
      <c r="BF20" s="12">
        <v>1925.6</v>
      </c>
      <c r="BG20" s="8">
        <f>BF20*1.1</f>
        <v>2118.16</v>
      </c>
      <c r="BH20" s="8">
        <f>BF20*1.2</f>
        <v>2310.72</v>
      </c>
      <c r="BI20" s="12">
        <v>1</v>
      </c>
      <c r="BJ20" s="12">
        <v>1925.6</v>
      </c>
      <c r="BK20" s="12">
        <v>2234.65</v>
      </c>
      <c r="BL20" s="12">
        <f>BK20-BJ20</f>
        <v>309.05</v>
      </c>
      <c r="BM20" s="12">
        <f>BK20-BJ20</f>
        <v>309.05</v>
      </c>
      <c r="BN20" s="12">
        <f>BK20*15%</f>
        <v>335.1975</v>
      </c>
      <c r="BO20" s="12"/>
      <c r="BP20" s="62">
        <v>17760</v>
      </c>
      <c r="BQ20" s="63">
        <f>BP20*1.08</f>
        <v>19180.8</v>
      </c>
      <c r="BR20" s="63">
        <f>BQ20*1.08</f>
        <v>20715.264</v>
      </c>
      <c r="BS20" s="62">
        <v>1</v>
      </c>
      <c r="BT20" s="62">
        <v>17760</v>
      </c>
      <c r="BU20" s="65">
        <v>16349.09</v>
      </c>
      <c r="BV20" s="65">
        <f>BU20-BT20</f>
        <v>-1410.91</v>
      </c>
      <c r="BW20" s="65">
        <f>BU20-BT20</f>
        <v>-1410.91</v>
      </c>
      <c r="BX20" s="65">
        <f>BU20*0.08</f>
        <v>1307.9272</v>
      </c>
      <c r="BY20" s="65">
        <f>BV20*0.05</f>
        <v>-70.5455</v>
      </c>
      <c r="BZ20" s="7">
        <f>P20+Z20+AM20+AY20+BD20+BN20+BX20</f>
        <v>2025.8807</v>
      </c>
      <c r="CA20" s="7"/>
      <c r="CB20" s="7"/>
      <c r="CC20" s="7"/>
      <c r="GY20" s="24"/>
      <c r="GZ20" s="24"/>
      <c r="HA20" s="24"/>
      <c r="HB20" s="24"/>
      <c r="HC20" s="24"/>
      <c r="HD20" s="24"/>
      <c r="HE20" s="24"/>
      <c r="HF20" s="24"/>
      <c r="HG20" s="24"/>
      <c r="HH20" s="24"/>
      <c r="HI20" s="24"/>
      <c r="HJ20" s="24"/>
      <c r="HK20" s="24"/>
      <c r="HL20" s="24"/>
      <c r="HM20" s="24"/>
      <c r="HN20" s="24"/>
      <c r="HO20" s="24"/>
      <c r="HP20" s="24"/>
      <c r="HQ20" s="24"/>
      <c r="HR20" s="24"/>
      <c r="HS20" s="24"/>
      <c r="HT20" s="24"/>
      <c r="HU20" s="24"/>
      <c r="HV20" s="24"/>
      <c r="HW20" s="24"/>
      <c r="HX20" s="24"/>
      <c r="HY20" s="24"/>
      <c r="HZ20" s="24"/>
      <c r="IA20" s="24"/>
      <c r="IB20" s="24"/>
      <c r="IC20" s="24"/>
      <c r="ID20" s="24"/>
      <c r="IE20" s="24"/>
      <c r="IF20" s="24"/>
      <c r="IG20" s="24"/>
      <c r="IH20" s="24"/>
      <c r="II20" s="24"/>
      <c r="IJ20" s="24"/>
      <c r="IK20" s="24"/>
      <c r="IL20" s="24"/>
      <c r="IM20" s="24"/>
      <c r="IN20" s="24"/>
      <c r="IO20" s="24"/>
      <c r="IP20" s="24"/>
      <c r="IQ20" s="24"/>
      <c r="IR20" s="24"/>
      <c r="IS20" s="24"/>
      <c r="IT20" s="24"/>
      <c r="IU20" s="24"/>
    </row>
  </sheetData>
  <mergeCells count="10">
    <mergeCell ref="A1:L1"/>
    <mergeCell ref="E18:Q18"/>
    <mergeCell ref="R18:AA18"/>
    <mergeCell ref="AB18:AN18"/>
    <mergeCell ref="AO18:AZ18"/>
    <mergeCell ref="BA18:BE18"/>
    <mergeCell ref="BF18:BO18"/>
    <mergeCell ref="BP18:BY18"/>
    <mergeCell ref="BZ18:CC18"/>
    <mergeCell ref="F11:F12"/>
  </mergeCells>
  <pageMargins left="0.75" right="0.75" top="1" bottom="1" header="0.509027777777778" footer="0.509027777777778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任务分配明细表 </vt:lpstr>
      <vt:lpstr>明细表</vt:lpstr>
      <vt:lpstr>政策明细表</vt:lpstr>
      <vt:lpstr>杨伟钰8月金牌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WPS_1527923292</cp:lastModifiedBy>
  <dcterms:created xsi:type="dcterms:W3CDTF">2018-07-27T02:58:00Z</dcterms:created>
  <dcterms:modified xsi:type="dcterms:W3CDTF">2018-07-31T02:44:21Z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