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J105" i="10"/>
  <c r="AH105"/>
  <c r="AG105"/>
  <c r="AF105"/>
  <c r="AD105"/>
  <c r="AC105"/>
  <c r="AB105"/>
  <c r="AA105"/>
  <c r="Z105"/>
  <c r="Y105"/>
  <c r="X105"/>
  <c r="V105"/>
  <c r="U105"/>
  <c r="T105"/>
  <c r="Q105"/>
  <c r="P105"/>
  <c r="O105"/>
  <c r="L105"/>
  <c r="K105"/>
  <c r="J105"/>
  <c r="H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I105" s="1"/>
  <c r="AH36"/>
  <c r="AG36"/>
  <c r="AF36"/>
  <c r="AE36"/>
  <c r="AE105" s="1"/>
  <c r="AD36"/>
  <c r="AC36"/>
  <c r="AB36"/>
  <c r="AA36"/>
  <c r="Z36"/>
  <c r="Y36"/>
  <c r="X36"/>
  <c r="W36"/>
  <c r="W105" s="1"/>
  <c r="V36"/>
  <c r="U36"/>
  <c r="T36"/>
  <c r="S36"/>
  <c r="S105" s="1"/>
  <c r="R36"/>
  <c r="R105" s="1"/>
  <c r="Q36"/>
  <c r="P36"/>
  <c r="O36"/>
  <c r="N36"/>
  <c r="N105" s="1"/>
  <c r="M36"/>
  <c r="M105" s="1"/>
  <c r="L36"/>
  <c r="K36"/>
  <c r="J36"/>
  <c r="I36"/>
  <c r="I105" s="1"/>
  <c r="H36"/>
  <c r="G36"/>
  <c r="F36"/>
  <c r="E36"/>
  <c r="Y32"/>
  <c r="Y31"/>
  <c r="Y30"/>
  <c r="Y29"/>
  <c r="Y28"/>
  <c r="Y27"/>
  <c r="Y26"/>
  <c r="Y25"/>
  <c r="Y24"/>
  <c r="Y23"/>
  <c r="Y22"/>
  <c r="Y21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<sst xmlns="http://schemas.openxmlformats.org/spreadsheetml/2006/main" count="1599" uniqueCount="652">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</sst>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top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/>
    </xf>
    <xf numFmtId="0" fontId="22" fillId="0" borderId="1" xfId="2" applyFont="1" applyFill="1" applyBorder="1" applyAlignment="1">
      <alignment horizontal="center" vertical="top"/>
    </xf>
    <xf numFmtId="176" fontId="22" fillId="0" borderId="1" xfId="2" applyNumberFormat="1" applyFont="1" applyFill="1" applyBorder="1" applyAlignment="1">
      <alignment horizontal="center" vertical="top"/>
    </xf>
    <xf numFmtId="0" fontId="22" fillId="0" borderId="1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top"/>
    </xf>
    <xf numFmtId="177" fontId="22" fillId="0" borderId="1" xfId="6" applyNumberFormat="1" applyFont="1" applyFill="1" applyBorder="1" applyAlignment="1">
      <alignment horizontal="left" vertical="top"/>
    </xf>
    <xf numFmtId="177" fontId="22" fillId="0" borderId="1" xfId="6" applyNumberFormat="1" applyFont="1" applyFill="1" applyBorder="1" applyAlignment="1">
      <alignment horizontal="center" vertical="top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H33" sqref="H33:I33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10.25" style="137" customWidth="1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8" t="s">
        <v>0</v>
      </c>
      <c r="F1" s="198"/>
      <c r="G1" s="198"/>
      <c r="H1" s="199"/>
      <c r="I1" s="198"/>
      <c r="J1" s="200" t="s">
        <v>1</v>
      </c>
      <c r="K1" s="200"/>
      <c r="L1" s="200"/>
      <c r="M1" s="200"/>
      <c r="N1" s="200"/>
      <c r="O1" s="200" t="s">
        <v>2</v>
      </c>
      <c r="P1" s="200"/>
      <c r="Q1" s="200"/>
      <c r="R1" s="200"/>
      <c r="S1" s="200"/>
      <c r="T1" s="201" t="s">
        <v>3</v>
      </c>
      <c r="U1" s="202"/>
      <c r="V1" s="202"/>
      <c r="W1" s="202"/>
      <c r="X1" s="203"/>
      <c r="Y1" s="201" t="s">
        <v>4</v>
      </c>
      <c r="Z1" s="202"/>
      <c r="AA1" s="201" t="s">
        <v>5</v>
      </c>
      <c r="AB1" s="202"/>
      <c r="AC1" s="202"/>
      <c r="AD1" s="202"/>
      <c r="AE1" s="203"/>
      <c r="AF1" s="201" t="s">
        <v>6</v>
      </c>
      <c r="AG1" s="202"/>
      <c r="AH1" s="204"/>
      <c r="AI1" s="202"/>
      <c r="AJ1" s="203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136" customFormat="1" ht="12">
      <c r="A8" s="144">
        <v>6</v>
      </c>
      <c r="B8" s="147">
        <v>720</v>
      </c>
      <c r="C8" s="148" t="s">
        <v>24</v>
      </c>
      <c r="D8" s="148" t="s">
        <v>19</v>
      </c>
      <c r="E8" s="9">
        <v>1</v>
      </c>
      <c r="F8" s="9">
        <v>2</v>
      </c>
      <c r="G8" s="9">
        <v>3</v>
      </c>
      <c r="H8" s="146"/>
      <c r="I8" s="9"/>
      <c r="J8" s="163">
        <v>1957</v>
      </c>
      <c r="K8" s="164">
        <v>2152.6999999999998</v>
      </c>
      <c r="L8" s="164">
        <v>2348.4</v>
      </c>
      <c r="M8" s="164"/>
      <c r="N8" s="163"/>
      <c r="O8" s="9">
        <v>47</v>
      </c>
      <c r="P8" s="165">
        <v>52</v>
      </c>
      <c r="Q8" s="165">
        <v>56</v>
      </c>
      <c r="R8" s="145"/>
      <c r="S8" s="166"/>
      <c r="T8" s="148">
        <v>252</v>
      </c>
      <c r="U8" s="148">
        <v>277.2</v>
      </c>
      <c r="V8" s="148">
        <v>302.39999999999998</v>
      </c>
      <c r="W8" s="148"/>
      <c r="X8" s="148"/>
      <c r="Y8" s="167">
        <f>VLOOKUP(B:B,[1]查询时间段分门店销售明细!$B$1:$X$65536,23,0)</f>
        <v>1806.35</v>
      </c>
      <c r="Z8" s="148"/>
      <c r="AA8" s="148">
        <v>912.24</v>
      </c>
      <c r="AB8" s="148">
        <v>1003.4640000000001</v>
      </c>
      <c r="AC8" s="148">
        <v>1094.6880000000001</v>
      </c>
      <c r="AD8" s="148"/>
      <c r="AE8" s="148"/>
      <c r="AF8" s="148">
        <v>8591.4</v>
      </c>
      <c r="AG8" s="148">
        <v>9450.5400000000009</v>
      </c>
      <c r="AH8" s="148">
        <v>10309.68</v>
      </c>
      <c r="AI8" s="148"/>
      <c r="AJ8" s="148"/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2.9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/>
      <c r="I17" s="9"/>
      <c r="J17" s="163">
        <v>1923</v>
      </c>
      <c r="K17" s="164">
        <v>2115.3000000000002</v>
      </c>
      <c r="L17" s="164">
        <v>2307.6</v>
      </c>
      <c r="M17" s="164"/>
      <c r="N17" s="163"/>
      <c r="O17" s="9">
        <v>48</v>
      </c>
      <c r="P17" s="165">
        <v>53</v>
      </c>
      <c r="Q17" s="165">
        <v>58</v>
      </c>
      <c r="R17" s="145"/>
      <c r="S17" s="166"/>
      <c r="T17" s="148">
        <v>281.7</v>
      </c>
      <c r="U17" s="148">
        <v>309.87</v>
      </c>
      <c r="V17" s="148">
        <v>338.04</v>
      </c>
      <c r="W17" s="148"/>
      <c r="X17" s="148"/>
      <c r="Y17" s="167">
        <f>VLOOKUP(B:B,[1]查询时间段分门店销售明细!$B$1:$X$65536,23,0)</f>
        <v>3470.6</v>
      </c>
      <c r="Z17" s="148"/>
      <c r="AA17" s="148">
        <v>986.4</v>
      </c>
      <c r="AB17" s="148">
        <v>1085.04</v>
      </c>
      <c r="AC17" s="148">
        <v>1183.68</v>
      </c>
      <c r="AD17" s="148"/>
      <c r="AE17" s="148"/>
      <c r="AF17" s="148">
        <v>11658.6</v>
      </c>
      <c r="AG17" s="148">
        <v>12824.46</v>
      </c>
      <c r="AH17" s="148">
        <v>13990.32</v>
      </c>
      <c r="AI17" s="148"/>
      <c r="AJ17" s="148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/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0</v>
      </c>
      <c r="I20" s="156">
        <f t="shared" si="0"/>
        <v>0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0</v>
      </c>
      <c r="N20" s="156">
        <f t="shared" si="0"/>
        <v>0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0</v>
      </c>
      <c r="S20" s="156">
        <f t="shared" si="0"/>
        <v>0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0</v>
      </c>
      <c r="X20" s="156">
        <f t="shared" si="0"/>
        <v>0</v>
      </c>
      <c r="Y20" s="156">
        <f t="shared" ref="Y20:AJ20" si="1">SUM(Y3:Y19)</f>
        <v>107037.1</v>
      </c>
      <c r="Z20" s="156">
        <f t="shared" si="1"/>
        <v>0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0</v>
      </c>
      <c r="AE20" s="156">
        <f t="shared" si="1"/>
        <v>0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0</v>
      </c>
      <c r="AJ20" s="156">
        <f t="shared" si="1"/>
        <v>0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259">
        <v>1</v>
      </c>
      <c r="I33" s="260">
        <v>2</v>
      </c>
      <c r="J33" s="163">
        <v>1234</v>
      </c>
      <c r="K33" s="164">
        <v>1357.4</v>
      </c>
      <c r="L33" s="164">
        <v>1480.8</v>
      </c>
      <c r="M33" s="257">
        <v>3</v>
      </c>
      <c r="N33" s="258">
        <v>1480.8</v>
      </c>
      <c r="O33" s="9">
        <v>66</v>
      </c>
      <c r="P33" s="165">
        <v>73</v>
      </c>
      <c r="Q33" s="165">
        <v>79</v>
      </c>
      <c r="R33" s="255">
        <v>3</v>
      </c>
      <c r="S33" s="256">
        <v>79</v>
      </c>
      <c r="T33" s="157">
        <v>287.10000000000002</v>
      </c>
      <c r="U33" s="157">
        <v>315.81</v>
      </c>
      <c r="V33" s="157">
        <v>344.52</v>
      </c>
      <c r="W33" s="254">
        <v>3</v>
      </c>
      <c r="X33" s="254">
        <v>344.52</v>
      </c>
      <c r="Y33" s="167">
        <v>2000</v>
      </c>
      <c r="Z33" s="254">
        <v>2000</v>
      </c>
      <c r="AA33" s="157">
        <v>1000.08</v>
      </c>
      <c r="AB33" s="157">
        <v>1100.088</v>
      </c>
      <c r="AC33" s="157">
        <v>1200.096</v>
      </c>
      <c r="AD33" s="254">
        <v>3</v>
      </c>
      <c r="AE33" s="254">
        <v>1200.096</v>
      </c>
      <c r="AF33" s="157">
        <v>7475.3409600000005</v>
      </c>
      <c r="AG33" s="157">
        <v>8222.8750560000008</v>
      </c>
      <c r="AH33" s="157">
        <v>8970.4091520000002</v>
      </c>
      <c r="AI33" s="254">
        <v>3</v>
      </c>
      <c r="AJ33" s="254">
        <v>8970.4091520000002</v>
      </c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7">
        <v>32</v>
      </c>
      <c r="B35" s="64">
        <v>101453</v>
      </c>
      <c r="C35" s="63" t="s">
        <v>51</v>
      </c>
      <c r="D35" s="157" t="s">
        <v>37</v>
      </c>
      <c r="E35" s="8">
        <v>1</v>
      </c>
      <c r="F35" s="9">
        <v>2</v>
      </c>
      <c r="G35" s="9">
        <v>3</v>
      </c>
      <c r="H35" s="146"/>
      <c r="I35" s="9"/>
      <c r="J35" s="163">
        <v>586.5</v>
      </c>
      <c r="K35" s="164">
        <v>645.15</v>
      </c>
      <c r="L35" s="164">
        <v>703.8</v>
      </c>
      <c r="M35" s="164"/>
      <c r="N35" s="163"/>
      <c r="O35" s="9">
        <v>37</v>
      </c>
      <c r="P35" s="165">
        <v>42</v>
      </c>
      <c r="Q35" s="165">
        <v>45</v>
      </c>
      <c r="R35" s="145"/>
      <c r="S35" s="166"/>
      <c r="T35" s="157">
        <v>263.25</v>
      </c>
      <c r="U35" s="157">
        <v>289.57499999999999</v>
      </c>
      <c r="V35" s="157">
        <v>315.89999999999998</v>
      </c>
      <c r="W35" s="157"/>
      <c r="X35" s="157"/>
      <c r="Y35" s="167">
        <v>1200</v>
      </c>
      <c r="Z35" s="157"/>
      <c r="AA35" s="157">
        <v>595.08000000000004</v>
      </c>
      <c r="AB35" s="157">
        <v>654.58799999999997</v>
      </c>
      <c r="AC35" s="157">
        <v>714.096</v>
      </c>
      <c r="AD35" s="157"/>
      <c r="AE35" s="157"/>
      <c r="AF35" s="157">
        <v>9393.2999999999993</v>
      </c>
      <c r="AG35" s="157">
        <v>10332.629999999999</v>
      </c>
      <c r="AH35" s="157">
        <v>11271.96</v>
      </c>
      <c r="AI35" s="157"/>
      <c r="AJ35" s="15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1</v>
      </c>
      <c r="I36" s="156">
        <f t="shared" si="2"/>
        <v>2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3</v>
      </c>
      <c r="N36" s="156">
        <f t="shared" si="2"/>
        <v>1480.8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3</v>
      </c>
      <c r="S36" s="156">
        <f t="shared" si="2"/>
        <v>79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3</v>
      </c>
      <c r="X36" s="156">
        <f t="shared" si="2"/>
        <v>344.52</v>
      </c>
      <c r="Y36" s="156">
        <f t="shared" ref="Y36:AJ36" si="3">SUM(Y21:Y35)</f>
        <v>67522.070000000007</v>
      </c>
      <c r="Z36" s="156">
        <f t="shared" si="3"/>
        <v>2000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3</v>
      </c>
      <c r="AE36" s="156">
        <f t="shared" si="3"/>
        <v>1200.096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3</v>
      </c>
      <c r="AJ36" s="156">
        <f t="shared" si="3"/>
        <v>8970.4091520000002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7">
        <v>60</v>
      </c>
      <c r="B65" s="179">
        <v>387</v>
      </c>
      <c r="C65" s="180" t="s">
        <v>81</v>
      </c>
      <c r="D65" s="180" t="s">
        <v>73</v>
      </c>
      <c r="E65" s="9">
        <v>4</v>
      </c>
      <c r="F65" s="9">
        <v>5</v>
      </c>
      <c r="G65" s="9">
        <v>6</v>
      </c>
      <c r="H65" s="146"/>
      <c r="I65" s="9"/>
      <c r="J65" s="163">
        <v>3078</v>
      </c>
      <c r="K65" s="164">
        <v>3385.8</v>
      </c>
      <c r="L65" s="164">
        <v>3693.6</v>
      </c>
      <c r="M65" s="164"/>
      <c r="N65" s="163"/>
      <c r="O65" s="9">
        <v>166</v>
      </c>
      <c r="P65" s="165">
        <v>183</v>
      </c>
      <c r="Q65" s="165">
        <v>199</v>
      </c>
      <c r="R65" s="145"/>
      <c r="S65" s="166"/>
      <c r="T65" s="180">
        <v>1029.5999999999999</v>
      </c>
      <c r="U65" s="180">
        <v>1132.56</v>
      </c>
      <c r="V65" s="180">
        <v>1235.52</v>
      </c>
      <c r="W65" s="180"/>
      <c r="X65" s="180"/>
      <c r="Y65" s="167">
        <f>VLOOKUP(B:B,[1]查询时间段分门店销售明细!$B$1:$X$65536,23,0)</f>
        <v>8378.67</v>
      </c>
      <c r="Z65" s="180"/>
      <c r="AA65" s="180">
        <v>2988</v>
      </c>
      <c r="AB65" s="180">
        <v>3286.8</v>
      </c>
      <c r="AC65" s="180">
        <v>3585.6</v>
      </c>
      <c r="AD65" s="180"/>
      <c r="AE65" s="180"/>
      <c r="AF65" s="180">
        <v>25481.7</v>
      </c>
      <c r="AG65" s="180">
        <v>28029.87</v>
      </c>
      <c r="AH65" s="180">
        <v>30578.04</v>
      </c>
      <c r="AI65" s="180"/>
      <c r="AJ65" s="180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0</v>
      </c>
      <c r="I77" s="156">
        <f t="shared" si="6"/>
        <v>0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0</v>
      </c>
      <c r="N77" s="156">
        <f t="shared" si="6"/>
        <v>0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0</v>
      </c>
      <c r="S77" s="156">
        <f t="shared" si="6"/>
        <v>0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0</v>
      </c>
      <c r="X77" s="156">
        <f t="shared" si="6"/>
        <v>0</v>
      </c>
      <c r="Y77" s="156">
        <f t="shared" ref="Y77:AJ77" si="7">SUM(Y57:Y76)</f>
        <v>131039.85</v>
      </c>
      <c r="Z77" s="156">
        <f t="shared" si="7"/>
        <v>0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0</v>
      </c>
      <c r="AE77" s="156">
        <f t="shared" si="7"/>
        <v>0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0</v>
      </c>
      <c r="AJ77" s="156">
        <f t="shared" si="7"/>
        <v>0</v>
      </c>
      <c r="EH77" s="140"/>
      <c r="EI77" s="140"/>
      <c r="EJ77" s="140"/>
      <c r="EK77" s="140"/>
      <c r="EL77" s="140"/>
    </row>
    <row r="78" spans="1:201" s="139" customFormat="1" ht="12.95" customHeight="1">
      <c r="A78" s="181">
        <v>72</v>
      </c>
      <c r="B78" s="182">
        <v>307</v>
      </c>
      <c r="C78" s="181" t="s">
        <v>93</v>
      </c>
      <c r="D78" s="181" t="s">
        <v>94</v>
      </c>
      <c r="E78" s="183">
        <v>56</v>
      </c>
      <c r="F78" s="183">
        <v>62</v>
      </c>
      <c r="G78" s="183">
        <v>70</v>
      </c>
      <c r="H78" s="184"/>
      <c r="I78" s="183"/>
      <c r="J78" s="185">
        <v>29148</v>
      </c>
      <c r="K78" s="186">
        <f>J78*1.1</f>
        <v>32062.799999999999</v>
      </c>
      <c r="L78" s="186">
        <f>J78*1.2</f>
        <v>34977.599999999999</v>
      </c>
      <c r="M78" s="184"/>
      <c r="N78" s="184"/>
      <c r="O78" s="187">
        <v>580</v>
      </c>
      <c r="P78" s="187">
        <v>638</v>
      </c>
      <c r="Q78" s="187">
        <v>696</v>
      </c>
      <c r="R78" s="189"/>
      <c r="S78" s="189"/>
      <c r="T78" s="190">
        <v>3305.7</v>
      </c>
      <c r="U78" s="190">
        <f>T78*1.1</f>
        <v>3636.27</v>
      </c>
      <c r="V78" s="190">
        <f>T78*1.2</f>
        <v>3966.84</v>
      </c>
      <c r="W78" s="189"/>
      <c r="X78" s="189"/>
      <c r="Y78" s="167">
        <f>VLOOKUP(B:B,[1]查询时间段分门店销售明细!$B$1:$X$65536,23,0)</f>
        <v>38104.99</v>
      </c>
      <c r="Z78" s="190"/>
      <c r="AA78" s="187">
        <v>16830.72</v>
      </c>
      <c r="AB78" s="183">
        <f>AA78*1.1</f>
        <v>18513.792000000001</v>
      </c>
      <c r="AC78" s="183">
        <f>AA78*1.2</f>
        <v>20196.864000000001</v>
      </c>
      <c r="AD78" s="183"/>
      <c r="AE78" s="187"/>
      <c r="AF78" s="186">
        <v>160787.70000000001</v>
      </c>
      <c r="AG78" s="192">
        <f>AF78*1.1</f>
        <v>176866.47</v>
      </c>
      <c r="AH78" s="193">
        <f>AF78*1.2</f>
        <v>192945.24</v>
      </c>
      <c r="AI78" s="186"/>
      <c r="AJ78" s="186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7"/>
      <c r="GB78" s="197"/>
      <c r="GC78" s="197"/>
      <c r="GD78" s="197"/>
      <c r="GE78" s="197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/>
      <c r="I93" s="9"/>
      <c r="J93" s="163">
        <v>2618</v>
      </c>
      <c r="K93" s="164">
        <v>2879.8</v>
      </c>
      <c r="L93" s="164">
        <v>3141.6</v>
      </c>
      <c r="M93" s="164"/>
      <c r="N93" s="163"/>
      <c r="O93" s="9">
        <v>149</v>
      </c>
      <c r="P93" s="165">
        <v>164</v>
      </c>
      <c r="Q93" s="165">
        <v>179</v>
      </c>
      <c r="R93" s="145"/>
      <c r="S93" s="166"/>
      <c r="T93" s="157">
        <v>890.1</v>
      </c>
      <c r="U93" s="157">
        <v>979.11</v>
      </c>
      <c r="V93" s="157">
        <v>1068.1199999999999</v>
      </c>
      <c r="W93" s="157"/>
      <c r="X93" s="157"/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/>
      <c r="AE93" s="157"/>
      <c r="AF93" s="157">
        <v>20907</v>
      </c>
      <c r="AG93" s="157">
        <v>22997.7</v>
      </c>
      <c r="AH93" s="157">
        <v>25088.400000000001</v>
      </c>
      <c r="AI93" s="157"/>
      <c r="AJ93" s="15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8"/>
      <c r="K100" s="7"/>
      <c r="L100" s="7"/>
      <c r="M100" s="7"/>
      <c r="N100" s="188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8"/>
      <c r="K101" s="7"/>
      <c r="L101" s="7"/>
      <c r="M101" s="7"/>
      <c r="N101" s="188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8"/>
      <c r="K102" s="7"/>
      <c r="L102" s="7"/>
      <c r="M102" s="7"/>
      <c r="N102" s="188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8"/>
      <c r="K103" s="7"/>
      <c r="L103" s="7"/>
      <c r="M103" s="7"/>
      <c r="N103" s="188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2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3</v>
      </c>
      <c r="N105" s="7">
        <f t="shared" si="12"/>
        <v>1480.8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3</v>
      </c>
      <c r="S105" s="7">
        <f t="shared" si="12"/>
        <v>79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3</v>
      </c>
      <c r="X105" s="7">
        <f t="shared" si="12"/>
        <v>344.52</v>
      </c>
      <c r="Y105" s="7">
        <f t="shared" si="12"/>
        <v>601614.36</v>
      </c>
      <c r="Z105" s="7">
        <f t="shared" si="12"/>
        <v>2000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3</v>
      </c>
      <c r="AE105" s="7">
        <f t="shared" si="12"/>
        <v>1200.096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3</v>
      </c>
      <c r="AJ105" s="7">
        <f t="shared" si="12"/>
        <v>8970.4091520000002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5" t="s">
        <v>134</v>
      </c>
      <c r="B3" s="211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5"/>
      <c r="B4" s="211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5"/>
      <c r="B5" s="211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5"/>
      <c r="B6" s="211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6"/>
      <c r="B7" s="212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7" t="s">
        <v>156</v>
      </c>
      <c r="B11" s="213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5"/>
      <c r="B12" s="211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5"/>
      <c r="B13" s="211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5"/>
      <c r="B14" s="211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6"/>
      <c r="B15" s="212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8" t="s">
        <v>171</v>
      </c>
      <c r="B17" s="208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9"/>
      <c r="B18" s="214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9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10" t="s">
        <v>184</v>
      </c>
      <c r="B21" s="215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10"/>
      <c r="B22" s="215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10"/>
      <c r="B23" s="215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10"/>
      <c r="B24" s="215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10"/>
      <c r="B25" s="215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10"/>
      <c r="B26" s="215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10"/>
      <c r="B27" s="215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10"/>
      <c r="B28" s="215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10"/>
      <c r="B29" s="215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10"/>
      <c r="B30" s="215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10"/>
      <c r="B31" s="215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10"/>
      <c r="B32" s="215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10"/>
      <c r="B33" s="215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10"/>
      <c r="B34" s="215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10"/>
      <c r="B35" s="215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10"/>
      <c r="B36" s="215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10"/>
      <c r="B37" s="215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10"/>
      <c r="B38" s="215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10"/>
      <c r="B39" s="215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10"/>
      <c r="B40" s="215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7" t="s">
        <v>222</v>
      </c>
      <c r="B42" s="213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5"/>
      <c r="B43" s="211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5"/>
      <c r="B44" s="211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5"/>
      <c r="B45" s="211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5"/>
      <c r="B46" s="211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5"/>
      <c r="B47" s="211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5"/>
      <c r="B48" s="211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5"/>
      <c r="B49" s="211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5"/>
      <c r="B50" s="211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5"/>
      <c r="B51" s="211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5"/>
      <c r="B52" s="211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5"/>
      <c r="B53" s="211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5"/>
      <c r="B54" s="211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5"/>
      <c r="B55" s="211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5"/>
      <c r="B56" s="211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5"/>
      <c r="B57" s="211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5"/>
      <c r="B58" s="211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5"/>
      <c r="B59" s="211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5"/>
      <c r="B60" s="211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5"/>
      <c r="B61" s="211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5"/>
      <c r="B62" s="211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5"/>
      <c r="B63" s="211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5"/>
      <c r="B64" s="211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5"/>
      <c r="B65" s="211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5"/>
      <c r="B66" s="211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5"/>
      <c r="B67" s="211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5"/>
      <c r="B68" s="211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5"/>
      <c r="B69" s="211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5"/>
      <c r="B70" s="211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5"/>
      <c r="B71" s="211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5"/>
      <c r="B72" s="211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5"/>
      <c r="B73" s="211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5"/>
      <c r="B74" s="211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5"/>
      <c r="B75" s="211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5"/>
      <c r="B76" s="211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5"/>
      <c r="B77" s="211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5"/>
      <c r="B78" s="211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5"/>
      <c r="B79" s="211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5"/>
      <c r="B80" s="211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5"/>
      <c r="B81" s="211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5"/>
      <c r="B82" s="211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5"/>
      <c r="B83" s="211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5"/>
      <c r="B84" s="211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5"/>
      <c r="B85" s="211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5"/>
      <c r="B86" s="211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5"/>
      <c r="B87" s="211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5"/>
      <c r="B88" s="211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5"/>
      <c r="B89" s="211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5"/>
      <c r="B90" s="211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5"/>
      <c r="B91" s="211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5"/>
      <c r="B92" s="211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5"/>
      <c r="B93" s="211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5"/>
      <c r="B94" s="211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5"/>
      <c r="B95" s="211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5"/>
      <c r="B96" s="211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5"/>
      <c r="B97" s="211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5"/>
      <c r="B98" s="211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5"/>
      <c r="B99" s="211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5"/>
      <c r="B100" s="211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5"/>
      <c r="B101" s="211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5"/>
      <c r="B102" s="211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5"/>
      <c r="B103" s="211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5"/>
      <c r="B104" s="211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5"/>
      <c r="B105" s="211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5"/>
      <c r="B106" s="211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5"/>
      <c r="B107" s="211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5"/>
      <c r="B108" s="211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5"/>
      <c r="B109" s="211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5"/>
      <c r="B110" s="211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5"/>
      <c r="B111" s="211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5"/>
      <c r="B112" s="211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5"/>
      <c r="B113" s="211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5"/>
      <c r="B114" s="211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5"/>
      <c r="B115" s="211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5"/>
      <c r="B116" s="211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5"/>
      <c r="B117" s="211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5"/>
      <c r="B118" s="211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5"/>
      <c r="B119" s="211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5"/>
      <c r="B120" s="211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5"/>
      <c r="B121" s="211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5"/>
      <c r="B122" s="211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5"/>
      <c r="B123" s="211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5"/>
      <c r="B124" s="211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5"/>
      <c r="B125" s="211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5"/>
      <c r="B126" s="211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5"/>
      <c r="B127" s="211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5"/>
      <c r="B128" s="211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5"/>
      <c r="B129" s="211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5"/>
      <c r="B130" s="211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5"/>
      <c r="B131" s="211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5"/>
      <c r="B132" s="211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5"/>
      <c r="B133" s="211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5"/>
      <c r="B134" s="211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5"/>
      <c r="B135" s="211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5"/>
      <c r="B136" s="211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5"/>
      <c r="B137" s="211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5"/>
      <c r="B138" s="211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5"/>
      <c r="B139" s="211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5"/>
      <c r="B140" s="211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5"/>
      <c r="B141" s="211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5"/>
      <c r="B142" s="211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5"/>
      <c r="B143" s="211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5"/>
      <c r="B144" s="211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5"/>
      <c r="B145" s="211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5"/>
      <c r="B146" s="211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5"/>
      <c r="B147" s="211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5"/>
      <c r="B148" s="211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5"/>
      <c r="B149" s="211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5"/>
      <c r="B150" s="211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5"/>
      <c r="B151" s="211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5"/>
      <c r="B152" s="211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5"/>
      <c r="B153" s="211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5"/>
      <c r="B154" s="211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5"/>
      <c r="B155" s="211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5"/>
      <c r="B156" s="211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5"/>
      <c r="B157" s="211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5"/>
      <c r="B158" s="211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5"/>
      <c r="B159" s="211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5"/>
      <c r="B160" s="211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5"/>
      <c r="B161" s="211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5"/>
      <c r="B162" s="211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5"/>
      <c r="B163" s="211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5"/>
      <c r="B164" s="211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5"/>
      <c r="B165" s="211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5"/>
      <c r="B166" s="211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5"/>
      <c r="B167" s="211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5"/>
      <c r="B168" s="211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5"/>
      <c r="B169" s="211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5"/>
      <c r="B170" s="211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5"/>
      <c r="B171" s="211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5"/>
      <c r="B172" s="211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5"/>
      <c r="B173" s="211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5"/>
      <c r="B174" s="211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5"/>
      <c r="B175" s="211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5"/>
      <c r="B176" s="211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5"/>
      <c r="B177" s="211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5"/>
      <c r="B178" s="211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5"/>
      <c r="B179" s="211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5"/>
      <c r="B180" s="211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5"/>
      <c r="B181" s="211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5"/>
      <c r="B182" s="211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5"/>
      <c r="B183" s="211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5"/>
      <c r="B184" s="211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5"/>
      <c r="B185" s="211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5"/>
      <c r="B186" s="211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5"/>
      <c r="B187" s="211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5"/>
      <c r="B188" s="211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5"/>
      <c r="B189" s="211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5"/>
      <c r="B190" s="211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5"/>
      <c r="B191" s="211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5"/>
      <c r="B192" s="211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5"/>
      <c r="B193" s="211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5"/>
      <c r="B194" s="211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5"/>
      <c r="B195" s="211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5"/>
      <c r="B196" s="211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5"/>
      <c r="B197" s="211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5"/>
      <c r="B198" s="211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5"/>
      <c r="B199" s="211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5"/>
      <c r="B200" s="211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5"/>
      <c r="B201" s="211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5"/>
      <c r="B202" s="211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5"/>
      <c r="B203" s="211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5"/>
      <c r="B204" s="211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5"/>
      <c r="B205" s="211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5"/>
      <c r="B206" s="211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5"/>
      <c r="B207" s="211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5"/>
      <c r="B208" s="211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5"/>
      <c r="B209" s="211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5"/>
      <c r="B210" s="211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5"/>
      <c r="B211" s="211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5"/>
      <c r="B212" s="211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5"/>
      <c r="B213" s="211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5"/>
      <c r="B214" s="211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5"/>
      <c r="B215" s="211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5"/>
      <c r="B216" s="211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5"/>
      <c r="B217" s="211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5"/>
      <c r="B218" s="211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5"/>
      <c r="B219" s="211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5"/>
      <c r="B220" s="211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5"/>
      <c r="B221" s="211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5"/>
      <c r="B222" s="211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5"/>
      <c r="B223" s="211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6"/>
      <c r="B224" s="212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13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13" workbookViewId="0">
      <selection activeCell="B52" sqref="B52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6"/>
      <c r="B1" s="217"/>
      <c r="C1" s="216"/>
      <c r="D1" s="216"/>
      <c r="E1" s="216"/>
      <c r="F1" s="216"/>
      <c r="G1" s="216"/>
      <c r="H1" s="58"/>
      <c r="I1" s="218" t="s">
        <v>591</v>
      </c>
      <c r="J1" s="218"/>
      <c r="K1" s="97"/>
      <c r="L1" s="218" t="s">
        <v>592</v>
      </c>
      <c r="M1" s="218"/>
      <c r="N1" s="218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22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7">
        <v>246975.5</v>
      </c>
      <c r="I4" s="208">
        <v>271673</v>
      </c>
      <c r="J4" s="208">
        <v>296371</v>
      </c>
      <c r="K4" s="230">
        <v>0.05</v>
      </c>
      <c r="L4" s="235">
        <v>7.0000000000000007E-2</v>
      </c>
      <c r="M4" s="235">
        <v>0.09</v>
      </c>
      <c r="N4" s="235">
        <v>0.11</v>
      </c>
      <c r="O4" s="99"/>
    </row>
    <row r="5" spans="1:245" s="55" customFormat="1" ht="15.95" customHeight="1">
      <c r="A5" s="223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5"/>
      <c r="I5" s="214"/>
      <c r="J5" s="214"/>
      <c r="K5" s="231"/>
      <c r="L5" s="236"/>
      <c r="M5" s="236"/>
      <c r="N5" s="236"/>
      <c r="O5" s="99"/>
    </row>
    <row r="6" spans="1:245" s="55" customFormat="1" ht="15.95" customHeight="1">
      <c r="A6" s="223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5"/>
      <c r="I6" s="214"/>
      <c r="J6" s="214"/>
      <c r="K6" s="231"/>
      <c r="L6" s="236"/>
      <c r="M6" s="236"/>
      <c r="N6" s="236"/>
      <c r="O6" s="99"/>
    </row>
    <row r="7" spans="1:245" s="55" customFormat="1" ht="15.95" customHeight="1">
      <c r="A7" s="223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5"/>
      <c r="I7" s="214"/>
      <c r="J7" s="214"/>
      <c r="K7" s="231"/>
      <c r="L7" s="236"/>
      <c r="M7" s="236"/>
      <c r="N7" s="236"/>
      <c r="O7" s="99"/>
    </row>
    <row r="8" spans="1:245" s="55" customFormat="1" ht="15.95" customHeight="1">
      <c r="A8" s="223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5"/>
      <c r="I8" s="214"/>
      <c r="J8" s="214"/>
      <c r="K8" s="232"/>
      <c r="L8" s="237"/>
      <c r="M8" s="237"/>
      <c r="N8" s="237"/>
      <c r="O8" s="99"/>
    </row>
    <row r="9" spans="1:245" s="55" customFormat="1" ht="15.95" customHeight="1">
      <c r="A9" s="223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5"/>
      <c r="I9" s="214"/>
      <c r="J9" s="214"/>
      <c r="K9" s="232"/>
      <c r="L9" s="237"/>
      <c r="M9" s="237"/>
      <c r="N9" s="237"/>
      <c r="O9" s="99"/>
    </row>
    <row r="10" spans="1:245" s="55" customFormat="1" ht="15.95" customHeight="1">
      <c r="A10" s="223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5"/>
      <c r="I10" s="214"/>
      <c r="J10" s="214"/>
      <c r="K10" s="232"/>
      <c r="L10" s="237"/>
      <c r="M10" s="237"/>
      <c r="N10" s="237"/>
      <c r="O10" s="99"/>
    </row>
    <row r="11" spans="1:245" s="55" customFormat="1" ht="15.95" customHeight="1">
      <c r="A11" s="224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6"/>
      <c r="I11" s="209"/>
      <c r="J11" s="209"/>
      <c r="K11" s="232"/>
      <c r="L11" s="237"/>
      <c r="M11" s="237"/>
      <c r="N11" s="237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6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7">
        <v>9224</v>
      </c>
      <c r="I13" s="227">
        <v>10153</v>
      </c>
      <c r="J13" s="227">
        <v>11077</v>
      </c>
      <c r="K13" s="213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6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5"/>
      <c r="I14" s="228"/>
      <c r="J14" s="228"/>
      <c r="K14" s="211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6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5"/>
      <c r="I15" s="228"/>
      <c r="J15" s="228"/>
      <c r="K15" s="211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6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5"/>
      <c r="I16" s="228"/>
      <c r="J16" s="228"/>
      <c r="K16" s="211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6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5"/>
      <c r="I17" s="228"/>
      <c r="J17" s="228"/>
      <c r="K17" s="211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6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6"/>
      <c r="I18" s="229"/>
      <c r="J18" s="229"/>
      <c r="K18" s="211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22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5">
        <v>49836</v>
      </c>
      <c r="I20" s="225">
        <v>54820</v>
      </c>
      <c r="J20" s="225">
        <v>59803</v>
      </c>
      <c r="K20" s="233">
        <v>0.04</v>
      </c>
      <c r="L20" s="233">
        <v>0.05</v>
      </c>
      <c r="M20" s="233">
        <v>7.0000000000000007E-2</v>
      </c>
      <c r="N20" s="233">
        <v>0.09</v>
      </c>
      <c r="O20" s="99"/>
    </row>
    <row r="21" spans="1:15" s="55" customFormat="1" ht="15" customHeight="1">
      <c r="A21" s="223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5"/>
      <c r="I21" s="225"/>
      <c r="J21" s="225"/>
      <c r="K21" s="233"/>
      <c r="L21" s="234"/>
      <c r="M21" s="234"/>
      <c r="N21" s="234"/>
      <c r="O21" s="99"/>
    </row>
    <row r="22" spans="1:15" s="55" customFormat="1" ht="12">
      <c r="A22" s="224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6"/>
      <c r="I22" s="226"/>
      <c r="J22" s="226"/>
      <c r="K22" s="234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9" t="s">
        <v>607</v>
      </c>
      <c r="M24" s="220"/>
      <c r="N24" s="221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8" t="s">
        <v>614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52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53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9" t="s">
        <v>0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 t="s">
        <v>134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3" t="s">
        <v>156</v>
      </c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00" t="s">
        <v>3</v>
      </c>
      <c r="AP18" s="200"/>
      <c r="AQ18" s="200"/>
      <c r="AR18" s="200"/>
      <c r="AS18" s="200"/>
      <c r="AT18" s="244"/>
      <c r="AU18" s="244"/>
      <c r="AV18" s="244"/>
      <c r="AW18" s="244"/>
      <c r="AX18" s="244"/>
      <c r="AY18" s="244"/>
      <c r="AZ18" s="244"/>
      <c r="BA18" s="245" t="s">
        <v>4</v>
      </c>
      <c r="BB18" s="246"/>
      <c r="BC18" s="246"/>
      <c r="BD18" s="246"/>
      <c r="BE18" s="247"/>
      <c r="BF18" s="248" t="s">
        <v>184</v>
      </c>
      <c r="BG18" s="248"/>
      <c r="BH18" s="248"/>
      <c r="BI18" s="248"/>
      <c r="BJ18" s="248"/>
      <c r="BK18" s="249"/>
      <c r="BL18" s="249"/>
      <c r="BM18" s="249"/>
      <c r="BN18" s="249"/>
      <c r="BO18" s="249"/>
      <c r="BP18" s="250" t="s">
        <v>222</v>
      </c>
      <c r="BQ18" s="250"/>
      <c r="BR18" s="250"/>
      <c r="BS18" s="250"/>
      <c r="BT18" s="250"/>
      <c r="BU18" s="250"/>
      <c r="BV18" s="250"/>
      <c r="BW18" s="250"/>
      <c r="BX18" s="250"/>
      <c r="BY18" s="250"/>
      <c r="BZ18" s="251" t="s">
        <v>120</v>
      </c>
      <c r="CA18" s="251"/>
      <c r="CB18" s="251"/>
      <c r="CC18" s="251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