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6.9-6.12考核目标" sheetId="1" r:id="rId1"/>
    <sheet name="片区完成情况" sheetId="7" r:id="rId2"/>
    <sheet name="员工奖励明细" sheetId="8" r:id="rId3"/>
    <sheet name="排名奖励" sheetId="6" r:id="rId4"/>
    <sheet name="6.9" sheetId="2" r:id="rId5"/>
    <sheet name="6.10" sheetId="3" r:id="rId6"/>
    <sheet name="6.11" sheetId="4" r:id="rId7"/>
    <sheet name="6.12" sheetId="5" r:id="rId8"/>
  </sheets>
  <definedNames>
    <definedName name="_xlnm._FilterDatabase" localSheetId="0" hidden="1">'6.9-6.12考核目标'!$A$2:$AM$97</definedName>
    <definedName name="_xlnm.Print_Titles" localSheetId="0">'6.9-6.12考核目标'!$1:$2</definedName>
    <definedName name="_xlnm._FilterDatabase" localSheetId="4" hidden="1">'6.9'!$A$2:$R$97</definedName>
    <definedName name="_xlnm._FilterDatabase" localSheetId="5" hidden="1">'6.10'!$A$2:$R$97</definedName>
    <definedName name="_xlnm._FilterDatabase" localSheetId="6" hidden="1">'6.11'!$A$2:$R$97</definedName>
    <definedName name="_xlnm._FilterDatabase" localSheetId="7" hidden="1">'6.12'!$A$2:$R$97</definedName>
  </definedNames>
  <calcPr calcId="144525"/>
</workbook>
</file>

<file path=xl/sharedStrings.xml><?xml version="1.0" encoding="utf-8"?>
<sst xmlns="http://schemas.openxmlformats.org/spreadsheetml/2006/main" count="514">
  <si>
    <t>6月9日—6月12日 考核目标</t>
  </si>
  <si>
    <r>
      <rPr>
        <b/>
        <sz val="9"/>
        <rFont val="Arial"/>
        <charset val="134"/>
      </rPr>
      <t>1</t>
    </r>
    <r>
      <rPr>
        <b/>
        <sz val="9"/>
        <rFont val="宋体"/>
        <charset val="134"/>
      </rPr>
      <t>档目标</t>
    </r>
  </si>
  <si>
    <r>
      <rPr>
        <b/>
        <sz val="9"/>
        <rFont val="Arial"/>
        <charset val="134"/>
      </rPr>
      <t>2</t>
    </r>
    <r>
      <rPr>
        <b/>
        <sz val="9"/>
        <rFont val="宋体"/>
        <charset val="134"/>
      </rPr>
      <t>档目标</t>
    </r>
  </si>
  <si>
    <t>活动期间（6.9-6.12）</t>
  </si>
  <si>
    <t>对比数据</t>
  </si>
  <si>
    <t>团购数据</t>
  </si>
  <si>
    <t>扣除团购销售、毛利</t>
  </si>
  <si>
    <t>（扣除团购）对比数据</t>
  </si>
  <si>
    <t>奖励</t>
  </si>
  <si>
    <t>处罚</t>
  </si>
  <si>
    <t>序号</t>
  </si>
  <si>
    <t>门店ID</t>
  </si>
  <si>
    <t>门店名称</t>
  </si>
  <si>
    <t>片名称</t>
  </si>
  <si>
    <t>门店类型</t>
  </si>
  <si>
    <t>1档销售</t>
  </si>
  <si>
    <t>4天销售</t>
  </si>
  <si>
    <t>毛利</t>
  </si>
  <si>
    <t>4天毛利</t>
  </si>
  <si>
    <t>毛利率</t>
  </si>
  <si>
    <t>2档销售</t>
  </si>
  <si>
    <t>4天2档销售</t>
  </si>
  <si>
    <t>4天2档毛利</t>
  </si>
  <si>
    <t>销售</t>
  </si>
  <si>
    <t>1档毛利</t>
  </si>
  <si>
    <t>1档完成率</t>
  </si>
  <si>
    <t>2档毛利</t>
  </si>
  <si>
    <t>团购销售</t>
  </si>
  <si>
    <t>团购毛利</t>
  </si>
  <si>
    <t>扣除团购销售</t>
  </si>
  <si>
    <t>扣除团购 毛利</t>
  </si>
  <si>
    <t>排名 奖励</t>
  </si>
  <si>
    <t>定额奖励</t>
  </si>
  <si>
    <t>超毛奖励</t>
  </si>
  <si>
    <t>3项合计 奖励</t>
  </si>
  <si>
    <t>人员数量</t>
  </si>
  <si>
    <t>3个月内员工</t>
  </si>
  <si>
    <t>处罚一半</t>
  </si>
  <si>
    <t>处罚金额</t>
  </si>
  <si>
    <t>银河北街药店</t>
  </si>
  <si>
    <t>西北片</t>
  </si>
  <si>
    <t>B</t>
  </si>
  <si>
    <t>羊子山西路药店（兴元华盛）</t>
  </si>
  <si>
    <t>A</t>
  </si>
  <si>
    <t>28.48%</t>
  </si>
  <si>
    <t>温江店</t>
  </si>
  <si>
    <t>城郊二片</t>
  </si>
  <si>
    <t>25.98%</t>
  </si>
  <si>
    <t>北东街店</t>
  </si>
  <si>
    <t>城中片</t>
  </si>
  <si>
    <t>19.56%</t>
  </si>
  <si>
    <t>华泰路药店</t>
  </si>
  <si>
    <t>东南片</t>
  </si>
  <si>
    <t>27.6%</t>
  </si>
  <si>
    <t>怀远店</t>
  </si>
  <si>
    <t>23.69%</t>
  </si>
  <si>
    <t>新津邓双镇岷江店</t>
  </si>
  <si>
    <t>城郊一片</t>
  </si>
  <si>
    <t>26.96%</t>
  </si>
  <si>
    <t>五津西路药店</t>
  </si>
  <si>
    <t>23.4%</t>
  </si>
  <si>
    <t>崇州市崇阳镇尚贤坊街药店</t>
  </si>
  <si>
    <t>25.07%</t>
  </si>
  <si>
    <t>新都区马超东路店</t>
  </si>
  <si>
    <t>25.71%</t>
  </si>
  <si>
    <t>都江堰奎光路中段药店</t>
  </si>
  <si>
    <t>26.32%</t>
  </si>
  <si>
    <t>龙潭西路店</t>
  </si>
  <si>
    <t>C</t>
  </si>
  <si>
    <t>26.57%</t>
  </si>
  <si>
    <t>都江堰景中路店</t>
  </si>
  <si>
    <t>26.65%</t>
  </si>
  <si>
    <t>都江堰市蒲阳路药店</t>
  </si>
  <si>
    <t>29.16%</t>
  </si>
  <si>
    <t>合欢树街药店</t>
  </si>
  <si>
    <t>27.39%</t>
  </si>
  <si>
    <t>黄苑东街药店</t>
  </si>
  <si>
    <t>25.25%</t>
  </si>
  <si>
    <t>观音桥街药店</t>
  </si>
  <si>
    <t>25.75%</t>
  </si>
  <si>
    <t>浣花滨河路药店</t>
  </si>
  <si>
    <t>25.05%</t>
  </si>
  <si>
    <t>三江店</t>
  </si>
  <si>
    <t>23.17%</t>
  </si>
  <si>
    <t>人民中路店（6.11-6.14）</t>
  </si>
  <si>
    <t>30.52%</t>
  </si>
  <si>
    <t>华康路药店</t>
  </si>
  <si>
    <t>郫县郫筒镇一环路东南段药店</t>
  </si>
  <si>
    <t>26.71%</t>
  </si>
  <si>
    <t>武侯区顺和街店</t>
  </si>
  <si>
    <t>27.98%</t>
  </si>
  <si>
    <t>红星店（6.11-6.14）</t>
  </si>
  <si>
    <t>27.83%</t>
  </si>
  <si>
    <t>都江堰聚源镇药店</t>
  </si>
  <si>
    <t>27.12%</t>
  </si>
  <si>
    <t>大邑县沙渠镇方圆路药店</t>
  </si>
  <si>
    <t>26.78%</t>
  </si>
  <si>
    <t>大药房连锁有限公司童子街药店</t>
  </si>
  <si>
    <t>26.15%</t>
  </si>
  <si>
    <t>双流区东升街道三强西路药店</t>
  </si>
  <si>
    <t>20.1%</t>
  </si>
  <si>
    <t>双流县西航港街道锦华路一段药店</t>
  </si>
  <si>
    <t>27.62%</t>
  </si>
  <si>
    <t>都江堰市蒲阳镇堰问道西路药店</t>
  </si>
  <si>
    <t>29.02%</t>
  </si>
  <si>
    <t>邛崃市临邛镇翠荫街药店</t>
  </si>
  <si>
    <t>28.97%</t>
  </si>
  <si>
    <t>静明路药店</t>
  </si>
  <si>
    <t>22.72%</t>
  </si>
  <si>
    <t>大药房连锁有限公司贝森北路药店</t>
  </si>
  <si>
    <t>32.4%</t>
  </si>
  <si>
    <t>庆云南街药店（6.11-6.14）</t>
  </si>
  <si>
    <t>24.94%</t>
  </si>
  <si>
    <t>劼人路药店</t>
  </si>
  <si>
    <t>30.12%</t>
  </si>
  <si>
    <t>邛崃中心药店</t>
  </si>
  <si>
    <t>27.77%</t>
  </si>
  <si>
    <t>龙泉驿区龙泉街道驿生路药店</t>
  </si>
  <si>
    <t>26.84%</t>
  </si>
  <si>
    <t>都江堰药店</t>
  </si>
  <si>
    <t>30.36%</t>
  </si>
  <si>
    <t>高新区府城大道西段店（6.11-6.14）</t>
  </si>
  <si>
    <t>26.86%</t>
  </si>
  <si>
    <t>枣子巷药店</t>
  </si>
  <si>
    <t>27.07%</t>
  </si>
  <si>
    <t>光华村街药店</t>
  </si>
  <si>
    <t>32.94%</t>
  </si>
  <si>
    <t>成华杉板桥南一路店</t>
  </si>
  <si>
    <t>24.38%</t>
  </si>
  <si>
    <t>邛崃市羊安镇永康大道药店</t>
  </si>
  <si>
    <t>27%</t>
  </si>
  <si>
    <t>温江江安路药店</t>
  </si>
  <si>
    <t>31.8%</t>
  </si>
  <si>
    <t>大邑县晋原镇东街药店</t>
  </si>
  <si>
    <t>30.93%</t>
  </si>
  <si>
    <t>大药房连锁有限公司武侯区聚萃街药店</t>
  </si>
  <si>
    <t>22.05%</t>
  </si>
  <si>
    <t>十二桥药店</t>
  </si>
  <si>
    <t>23.6%</t>
  </si>
  <si>
    <t>都江堰幸福镇翔凤路药店</t>
  </si>
  <si>
    <t>27.32%</t>
  </si>
  <si>
    <t>邛崃市临邛镇长安大道药店</t>
  </si>
  <si>
    <t>29.17%</t>
  </si>
  <si>
    <t>新都区新繁镇繁江北路药店</t>
  </si>
  <si>
    <t>27.41%</t>
  </si>
  <si>
    <t>不处罚</t>
  </si>
  <si>
    <t>万宇路药店</t>
  </si>
  <si>
    <t>27.75%</t>
  </si>
  <si>
    <t>高新区中和街道柳荫街药店</t>
  </si>
  <si>
    <t>26.47%</t>
  </si>
  <si>
    <t>华油路药店</t>
  </si>
  <si>
    <t>29.37%</t>
  </si>
  <si>
    <t>武侯区科华街药店</t>
  </si>
  <si>
    <t>24.17%</t>
  </si>
  <si>
    <t>新怡路店</t>
  </si>
  <si>
    <t>29.52%</t>
  </si>
  <si>
    <t>清江东路2药店</t>
  </si>
  <si>
    <t>29.75%</t>
  </si>
  <si>
    <t>水杉街药店</t>
  </si>
  <si>
    <t>29.58%</t>
  </si>
  <si>
    <t>大邑县晋原镇内蒙古大道桃源药店</t>
  </si>
  <si>
    <t>27.96%</t>
  </si>
  <si>
    <t>崇州中心店</t>
  </si>
  <si>
    <t>27.88%</t>
  </si>
  <si>
    <t>大邑县安仁镇千禧街药店</t>
  </si>
  <si>
    <t>26.13%</t>
  </si>
  <si>
    <t>鱼凫路店</t>
  </si>
  <si>
    <t>28.57%</t>
  </si>
  <si>
    <t>清江东路药店</t>
  </si>
  <si>
    <t>25.46%</t>
  </si>
  <si>
    <t>沙河源药店</t>
  </si>
  <si>
    <t>28.88%</t>
  </si>
  <si>
    <t>新津县五津镇武阳西路药店</t>
  </si>
  <si>
    <t>29.27%</t>
  </si>
  <si>
    <t>大邑县晋源镇东壕沟段药店</t>
  </si>
  <si>
    <t>25.91%</t>
  </si>
  <si>
    <t>兴义镇万兴路药店</t>
  </si>
  <si>
    <t>33.85%</t>
  </si>
  <si>
    <t>高新区民丰大道西段药店</t>
  </si>
  <si>
    <t>27.92%</t>
  </si>
  <si>
    <t>高新天久北巷药店</t>
  </si>
  <si>
    <t>郫县郫筒镇东大街药店</t>
  </si>
  <si>
    <t>29.83%</t>
  </si>
  <si>
    <t>新园大道药店</t>
  </si>
  <si>
    <t>25.24%</t>
  </si>
  <si>
    <t>通盈街药店</t>
  </si>
  <si>
    <t>31.48%</t>
  </si>
  <si>
    <t>榕声路店</t>
  </si>
  <si>
    <t>36.56%</t>
  </si>
  <si>
    <t>新乐中街药店</t>
  </si>
  <si>
    <t>26.73%</t>
  </si>
  <si>
    <t>金丝街药店（6.11-6.14）</t>
  </si>
  <si>
    <t>33.51%</t>
  </si>
  <si>
    <t>大邑县晋原镇子龙路店</t>
  </si>
  <si>
    <t>25.82%</t>
  </si>
  <si>
    <t>金带街药店</t>
  </si>
  <si>
    <t>26.75%</t>
  </si>
  <si>
    <t>崔家店路药店</t>
  </si>
  <si>
    <t>29.18%</t>
  </si>
  <si>
    <t>大邑县新场镇文昌街药店</t>
  </si>
  <si>
    <t>25.06%</t>
  </si>
  <si>
    <t>大邑县晋原镇通达东路五段药店</t>
  </si>
  <si>
    <t>27.1%</t>
  </si>
  <si>
    <t>高新区大源北街药店</t>
  </si>
  <si>
    <t>30.25%</t>
  </si>
  <si>
    <t>光华药店</t>
  </si>
  <si>
    <t>24.02%</t>
  </si>
  <si>
    <t>土龙路药店</t>
  </si>
  <si>
    <t>23.13%</t>
  </si>
  <si>
    <t>柳翠路药店</t>
  </si>
  <si>
    <t>24.37%</t>
  </si>
  <si>
    <t>交大路第三药店</t>
  </si>
  <si>
    <t>28.14%</t>
  </si>
  <si>
    <t>金沙路药店</t>
  </si>
  <si>
    <t>28.9%</t>
  </si>
  <si>
    <t>万科路药店</t>
  </si>
  <si>
    <t>29.99%</t>
  </si>
  <si>
    <t>武侯区佳灵路药店</t>
  </si>
  <si>
    <t>34.42%</t>
  </si>
  <si>
    <t>邛崃市临邛镇洪川小区药店</t>
  </si>
  <si>
    <t>31.99%</t>
  </si>
  <si>
    <t>成都成汉太极大药房有限公司</t>
  </si>
  <si>
    <t>29.71%</t>
  </si>
  <si>
    <t>双林路药店</t>
  </si>
  <si>
    <t>29.04%</t>
  </si>
  <si>
    <t>二环路北四段药店（汇融名城）</t>
  </si>
  <si>
    <t>西部店</t>
  </si>
  <si>
    <t>22.33%</t>
  </si>
  <si>
    <t>浆洗街药店</t>
  </si>
  <si>
    <t>25.02%</t>
  </si>
  <si>
    <t xml:space="preserve">旗舰店 </t>
  </si>
  <si>
    <t>旗舰片</t>
  </si>
  <si>
    <t>T</t>
  </si>
  <si>
    <t>28.4%</t>
  </si>
  <si>
    <t>合计</t>
  </si>
  <si>
    <t xml:space="preserve"> </t>
  </si>
  <si>
    <t>6.9-6.12（父亲、端午节）片区完成情况表</t>
  </si>
  <si>
    <t>片区</t>
  </si>
  <si>
    <t>片长</t>
  </si>
  <si>
    <t>管辖门店数量</t>
  </si>
  <si>
    <t>总完成店数</t>
  </si>
  <si>
    <t>完成占比</t>
  </si>
  <si>
    <t>完成第一档  门店数</t>
  </si>
  <si>
    <t>加分    （2分/店）</t>
  </si>
  <si>
    <t>未完成第一档 门店数</t>
  </si>
  <si>
    <t>扣分    （2分/店）</t>
  </si>
  <si>
    <t>最终加减分</t>
  </si>
  <si>
    <t>完成第二档  门店数</t>
  </si>
  <si>
    <t>奖励现金  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</si>
  <si>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</si>
  <si>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</si>
  <si>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</si>
  <si>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</si>
  <si>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</si>
  <si>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</si>
  <si>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</si>
  <si>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周佳玉</t>
  </si>
  <si>
    <t>苗凯</t>
  </si>
  <si>
    <t>谭庆娟</t>
  </si>
  <si>
    <t>合计完成情况</t>
  </si>
  <si>
    <r>
      <rPr>
        <b/>
        <sz val="10"/>
        <rFont val="宋体"/>
        <charset val="134"/>
      </rPr>
      <t xml:space="preserve">6.9-6.12双节同庆奖励分配明细 </t>
    </r>
    <r>
      <rPr>
        <b/>
        <sz val="10"/>
        <color rgb="FFFF0000"/>
        <rFont val="宋体"/>
        <charset val="134"/>
      </rPr>
      <t>（员工奖励）</t>
    </r>
  </si>
  <si>
    <t>营业员ID</t>
  </si>
  <si>
    <t>营业员姓名</t>
  </si>
  <si>
    <t>奖励金额</t>
  </si>
  <si>
    <t>向海英</t>
  </si>
  <si>
    <t>鲁雪</t>
  </si>
  <si>
    <t>罗纬</t>
  </si>
  <si>
    <t>卫荟垟</t>
  </si>
  <si>
    <t>郫县2店</t>
  </si>
  <si>
    <t>王俊</t>
  </si>
  <si>
    <t>人民中路</t>
  </si>
  <si>
    <t>王丽超</t>
  </si>
  <si>
    <t>易金莉</t>
  </si>
  <si>
    <t>张甦</t>
  </si>
  <si>
    <t>何亚</t>
  </si>
  <si>
    <t>龙泉驿生路店</t>
  </si>
  <si>
    <t>单菊</t>
  </si>
  <si>
    <t>杨丽蓉</t>
  </si>
  <si>
    <t>唐冬芳</t>
  </si>
  <si>
    <t>杉板桥</t>
  </si>
  <si>
    <t>殷岱菊</t>
  </si>
  <si>
    <t>彭宇</t>
  </si>
  <si>
    <t>董华</t>
  </si>
  <si>
    <t>罗妍</t>
  </si>
  <si>
    <t>红星店</t>
  </si>
  <si>
    <t>段文秀</t>
  </si>
  <si>
    <t>邓  黎</t>
  </si>
  <si>
    <t>冯晓雨</t>
  </si>
  <si>
    <t>易永红</t>
  </si>
  <si>
    <t>吴  丹</t>
  </si>
  <si>
    <t>劼人路店</t>
  </si>
  <si>
    <t>马雪</t>
  </si>
  <si>
    <t>李霞</t>
  </si>
  <si>
    <t>杨菊</t>
  </si>
  <si>
    <t>童子街店</t>
  </si>
  <si>
    <t>周莉</t>
  </si>
  <si>
    <t>邛崃翠荫店</t>
  </si>
  <si>
    <t>任姗姗</t>
  </si>
  <si>
    <t>陈礼凤</t>
  </si>
  <si>
    <t>陈昱邑</t>
  </si>
  <si>
    <t>五津西路店</t>
  </si>
  <si>
    <t>王燕丽</t>
  </si>
  <si>
    <t>祁荣</t>
  </si>
  <si>
    <t>刘芬</t>
  </si>
  <si>
    <t>李迎新</t>
  </si>
  <si>
    <t>大邑沙渠店</t>
  </si>
  <si>
    <t>邓杨梅</t>
  </si>
  <si>
    <t>叶娟</t>
  </si>
  <si>
    <t>胡怡梅</t>
  </si>
  <si>
    <t>大邑东街店</t>
  </si>
  <si>
    <t>杨丽</t>
  </si>
  <si>
    <t>孙莉</t>
  </si>
  <si>
    <t>新津邓双店</t>
  </si>
  <si>
    <t>张琴</t>
  </si>
  <si>
    <t>薛燕</t>
  </si>
  <si>
    <t>郑红艳</t>
  </si>
  <si>
    <t>谌美静</t>
  </si>
  <si>
    <t>景中店</t>
  </si>
  <si>
    <t>杨科</t>
  </si>
  <si>
    <t>晏祥春</t>
  </si>
  <si>
    <t>李燕</t>
  </si>
  <si>
    <t>聚源店</t>
  </si>
  <si>
    <t>何丽萍</t>
  </si>
  <si>
    <t>蒲旭荣</t>
  </si>
  <si>
    <t>都江堰店</t>
  </si>
  <si>
    <t>聂丽</t>
  </si>
  <si>
    <t>梁海燕</t>
  </si>
  <si>
    <t>刘娟</t>
  </si>
  <si>
    <t>奎光店</t>
  </si>
  <si>
    <t>钱亚辉</t>
  </si>
  <si>
    <t>陈蓉</t>
  </si>
  <si>
    <t>贾益娟</t>
  </si>
  <si>
    <t>问道西路店</t>
  </si>
  <si>
    <t>孙佳丽</t>
  </si>
  <si>
    <t>杨久会</t>
  </si>
  <si>
    <t>费诗尧</t>
  </si>
  <si>
    <t>窦潘</t>
  </si>
  <si>
    <t>韩艳梅</t>
  </si>
  <si>
    <t>曹琼</t>
  </si>
  <si>
    <t>尚贤坊</t>
  </si>
  <si>
    <t>朱玉梅</t>
  </si>
  <si>
    <t>邓洋</t>
  </si>
  <si>
    <t>郑娇</t>
  </si>
  <si>
    <t>蒲阳路店</t>
  </si>
  <si>
    <t>杨文英</t>
  </si>
  <si>
    <t>韩启敏</t>
  </si>
  <si>
    <t>岳春艳</t>
  </si>
  <si>
    <t>双流三强西路店</t>
  </si>
  <si>
    <t>邹惠</t>
  </si>
  <si>
    <t>袁媛</t>
  </si>
  <si>
    <t>李银萍</t>
  </si>
  <si>
    <t>观音桥店</t>
  </si>
  <si>
    <t>王美</t>
  </si>
  <si>
    <t>张阳</t>
  </si>
  <si>
    <t>袁咏梅</t>
  </si>
  <si>
    <t>王媚</t>
  </si>
  <si>
    <t>张杰</t>
  </si>
  <si>
    <t>刘春花</t>
  </si>
  <si>
    <t>张洁</t>
  </si>
  <si>
    <t>双流锦华店</t>
  </si>
  <si>
    <t>纪丽萍</t>
  </si>
  <si>
    <t>陈星宇</t>
  </si>
  <si>
    <t>黄丹</t>
  </si>
  <si>
    <t>合欢树店</t>
  </si>
  <si>
    <t>李青燕</t>
  </si>
  <si>
    <t>黄天平</t>
  </si>
  <si>
    <t>枣子巷店</t>
  </si>
  <si>
    <t>郭祥</t>
  </si>
  <si>
    <t>王兰</t>
  </si>
  <si>
    <t>付能梅</t>
  </si>
  <si>
    <t>解超霞</t>
  </si>
  <si>
    <t>黄苑东街店</t>
  </si>
  <si>
    <t>李秀芳</t>
  </si>
  <si>
    <t>梁娟</t>
  </si>
  <si>
    <t>陈小风</t>
  </si>
  <si>
    <t>代志斌</t>
  </si>
  <si>
    <t>6月10日银河北街开门红奖励200元。在微信群已发放， 故200元发放至王四维卡上</t>
  </si>
  <si>
    <t>王艳</t>
  </si>
  <si>
    <t>刘秀琼</t>
  </si>
  <si>
    <t>马超东路店</t>
  </si>
  <si>
    <t>郑万利</t>
  </si>
  <si>
    <t>刘雨婷</t>
  </si>
  <si>
    <t>陈丽媛</t>
  </si>
  <si>
    <t>苟俊驰</t>
  </si>
  <si>
    <t>光华村店</t>
  </si>
  <si>
    <t>胡荣琼</t>
  </si>
  <si>
    <t>林思敏</t>
  </si>
  <si>
    <t>姜孝杨</t>
  </si>
  <si>
    <t>顺和</t>
  </si>
  <si>
    <t>江月红</t>
  </si>
  <si>
    <t>李媛</t>
  </si>
  <si>
    <t>彭燕</t>
  </si>
  <si>
    <t>贝森路店</t>
  </si>
  <si>
    <t>高文棋</t>
  </si>
  <si>
    <t>李玉先</t>
  </si>
  <si>
    <t>浣花滨河店</t>
  </si>
  <si>
    <t>肖瑶</t>
  </si>
  <si>
    <t>余济秀</t>
  </si>
  <si>
    <t>王娅</t>
  </si>
  <si>
    <t>总金额</t>
  </si>
  <si>
    <t>员工奖励由人事部随6月工资一同下发（7月8日）。</t>
  </si>
  <si>
    <r>
      <rPr>
        <b/>
        <sz val="10"/>
        <rFont val="宋体"/>
        <charset val="134"/>
      </rPr>
      <t>6.9-6.12双节同庆奖励分配明细</t>
    </r>
    <r>
      <rPr>
        <b/>
        <sz val="10"/>
        <color rgb="FFFF0000"/>
        <rFont val="宋体"/>
        <charset val="134"/>
      </rPr>
      <t>（促销奖励）</t>
    </r>
  </si>
  <si>
    <t>杨梅</t>
  </si>
  <si>
    <t>袁晓捷</t>
  </si>
  <si>
    <t>促销奖励由财务部单独发放。</t>
  </si>
  <si>
    <t>6.10</t>
  </si>
  <si>
    <t>合计奖励</t>
  </si>
  <si>
    <t>四川太极怀远店</t>
  </si>
  <si>
    <t>四川太极红星店（6.11-6.14）</t>
  </si>
  <si>
    <t>四川太极人民中路店（6.11-6.14）</t>
  </si>
  <si>
    <t>四川太极枣子巷药店</t>
  </si>
  <si>
    <t>四川太极光华村街药店</t>
  </si>
  <si>
    <t>四川太极五津西路药店</t>
  </si>
  <si>
    <t>四川太极成华杉板桥南一路店</t>
  </si>
  <si>
    <t>四川太极武侯区顺和街店</t>
  </si>
  <si>
    <t>四川太极新津邓双镇岷江店</t>
  </si>
  <si>
    <t>四川太极青羊区北东街店</t>
  </si>
  <si>
    <t>四川太极龙潭西路店</t>
  </si>
  <si>
    <t>四川太极青羊区浣花滨河路药店</t>
  </si>
  <si>
    <t>四川太极双流县西航港街道锦华路一段药店</t>
  </si>
  <si>
    <t>四川太极都江堰景中路店</t>
  </si>
  <si>
    <t>四川太极都江堰奎光路中段药店</t>
  </si>
  <si>
    <t>四川太极都江堰聚源镇药店</t>
  </si>
  <si>
    <t>四川太极大邑县沙渠镇方圆路药店</t>
  </si>
  <si>
    <t>四川太极锦江区观音桥街药店</t>
  </si>
  <si>
    <t>四川太极金牛区黄苑东街药店</t>
  </si>
  <si>
    <t>四川太极双流区东升街道三强西路药店</t>
  </si>
  <si>
    <t>四川太极都江堰市蒲阳路药店</t>
  </si>
  <si>
    <t>四川太极郫县郫筒镇一环路东南段药店</t>
  </si>
  <si>
    <t>四川太极大邑县晋原镇东街药店</t>
  </si>
  <si>
    <t>四川太极锦江区合欢树街药店</t>
  </si>
  <si>
    <t>四川太极崇州市崇阳镇尚贤坊街药店</t>
  </si>
  <si>
    <t>四川太极邛崃市临邛镇翠荫街药店</t>
  </si>
  <si>
    <t>四川太极大药房连锁有限公司青羊区童子街药店</t>
  </si>
  <si>
    <t>四川太极大药房连锁有限公司青羊区贝森北路药店</t>
  </si>
  <si>
    <t>6.9销售</t>
  </si>
  <si>
    <t>6.9毛利</t>
  </si>
  <si>
    <t>6.9毛利率</t>
  </si>
  <si>
    <t>1档销售完成进度</t>
  </si>
  <si>
    <t>2档销售完成进度</t>
  </si>
  <si>
    <t>2档毛利完成进度</t>
  </si>
  <si>
    <t>排名奖励</t>
  </si>
  <si>
    <t>四川太极成华区华康路药店</t>
  </si>
  <si>
    <t>四川太极新都区马超东路店</t>
  </si>
  <si>
    <t>四川太极清江东路药店</t>
  </si>
  <si>
    <t>四川太极成华区华泰路药店</t>
  </si>
  <si>
    <t>四川太极新乐中街药店</t>
  </si>
  <si>
    <t>四川太极都江堰市蒲阳镇堰问道西路药店</t>
  </si>
  <si>
    <t>四川太极锦江区静明路药店</t>
  </si>
  <si>
    <t>四川太极高新区府城大道西段店（6.11-6.14）</t>
  </si>
  <si>
    <t>四川太极武侯区科华街药店</t>
  </si>
  <si>
    <t>四川太极大邑县安仁镇千禧街药店</t>
  </si>
  <si>
    <t>四川太极锦江区劼人路药店</t>
  </si>
  <si>
    <t>四川太极成华区新怡路店</t>
  </si>
  <si>
    <t>四川太极都江堰幸福镇翔凤路药店</t>
  </si>
  <si>
    <t>四川太极成华区华油路药店</t>
  </si>
  <si>
    <t>四川太极邛崃市羊安镇永康大道药店</t>
  </si>
  <si>
    <t>四川太极高新区大源北街药店</t>
  </si>
  <si>
    <t>四川太极高新天久北巷药店</t>
  </si>
  <si>
    <t>四川太极金丝街药店（6.11-6.14）</t>
  </si>
  <si>
    <t>四川太极高新区民丰大道西段药店</t>
  </si>
  <si>
    <t>四川太极成华区万宇路药店</t>
  </si>
  <si>
    <t>四川太极锦江区榕声路店</t>
  </si>
  <si>
    <t>四川太极大邑县晋源镇东壕沟段药店</t>
  </si>
  <si>
    <t>四川太极崇州中心店</t>
  </si>
  <si>
    <t>四川太极大邑县新场镇文昌街药店</t>
  </si>
  <si>
    <t>四川太极新园大道药店</t>
  </si>
  <si>
    <t>四川太极都江堰药店</t>
  </si>
  <si>
    <t>四川太极成华区万科路药店</t>
  </si>
  <si>
    <t>四川太极大邑县晋原镇通达东路五段药店</t>
  </si>
  <si>
    <t>四川太极通盈街药店</t>
  </si>
  <si>
    <t>四川太极大邑县晋原镇内蒙古大道桃源药店</t>
  </si>
  <si>
    <t>四川太极双林路药店</t>
  </si>
  <si>
    <t>四川太极大药房连锁有限公司武侯区聚萃街药店</t>
  </si>
  <si>
    <t>四川太极新都区新繁镇繁江北路药店</t>
  </si>
  <si>
    <t>四川太极邛崃中心药店</t>
  </si>
  <si>
    <t>四川太极邛崃市临邛镇长安大道药店</t>
  </si>
  <si>
    <t>四川太极青羊区十二桥药店</t>
  </si>
  <si>
    <t>四川太极成华区崔家店路药店</t>
  </si>
  <si>
    <t xml:space="preserve">四川太极旗舰店 </t>
  </si>
  <si>
    <t>四川太极郫县郫筒镇东大街药店</t>
  </si>
  <si>
    <t>四川太极金牛区交大路第三药店</t>
  </si>
  <si>
    <t>四川太极锦江区水杉街药店</t>
  </si>
  <si>
    <t>四川太极光华药店</t>
  </si>
  <si>
    <t>四川太极清江东路2药店</t>
  </si>
  <si>
    <t>四川太极浆洗街药店</t>
  </si>
  <si>
    <t>四川太极土龙路药店</t>
  </si>
  <si>
    <t>四川太极高新区中和街道柳荫街药店</t>
  </si>
  <si>
    <t>四川太极锦江区柳翠路药店</t>
  </si>
  <si>
    <t>四川太极三江店</t>
  </si>
  <si>
    <t>四川太极兴义镇万兴路药店</t>
  </si>
  <si>
    <t>四川太极龙泉驿区龙泉街道驿生路药店</t>
  </si>
  <si>
    <t>四川太极沙河源药店</t>
  </si>
  <si>
    <t>四川太极锦江区庆云南街药店（6.11-6.14）</t>
  </si>
  <si>
    <t>四川太极大邑县晋原镇子龙路店</t>
  </si>
  <si>
    <t>四川太极金牛区金沙路药店</t>
  </si>
  <si>
    <t>四川太极邛崃市临邛镇洪川小区药店</t>
  </si>
  <si>
    <t>四川太极金带街药店</t>
  </si>
  <si>
    <t>四川太极西部店</t>
  </si>
  <si>
    <t>四川太极新津县五津镇武阳西路药店</t>
  </si>
  <si>
    <t>四川太极成华区二环路北四段药店（汇融名城）</t>
  </si>
  <si>
    <t>四川太极温江店</t>
  </si>
  <si>
    <t>四川太极武侯区佳灵路药店</t>
  </si>
  <si>
    <t>四川太极成华区羊子山西路药店（兴元华盛）</t>
  </si>
  <si>
    <t>四川太极大药房连锁有限公司金牛区银河北街药店</t>
  </si>
  <si>
    <t>6.10销售</t>
  </si>
  <si>
    <t>6.10毛利</t>
  </si>
  <si>
    <t>6.10   毛利率</t>
  </si>
  <si>
    <t>6.11销售</t>
  </si>
  <si>
    <t>6.11毛利</t>
  </si>
  <si>
    <t>6.11   毛利率</t>
  </si>
  <si>
    <t>6.12销售</t>
  </si>
  <si>
    <t>6.12毛利</t>
  </si>
  <si>
    <t>6.12   毛利率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</si>
</sst>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68">
    <font>
      <sz val="11"/>
      <color theme="1"/>
      <name val="宋体"/>
      <charset val="134"/>
      <scheme val="minor"/>
    </font>
    <font>
      <sz val="11"/>
      <color rgb="FFEB1BD5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Arial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sz val="9"/>
      <color rgb="FFEB1BD5"/>
      <name val="宋体"/>
      <charset val="134"/>
    </font>
    <font>
      <sz val="9"/>
      <color rgb="FFEB1BD5"/>
      <name val="宋体"/>
      <charset val="134"/>
      <scheme val="minor"/>
    </font>
    <font>
      <sz val="10"/>
      <name val="Arial"/>
      <charset val="0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等线 Light"/>
      <charset val="134"/>
    </font>
    <font>
      <sz val="10"/>
      <color theme="1"/>
      <name val="等线"/>
      <charset val="134"/>
    </font>
    <font>
      <sz val="10"/>
      <color indexed="8"/>
      <name val="等线"/>
      <charset val="134"/>
    </font>
    <font>
      <sz val="10"/>
      <name val="宋体"/>
      <charset val="134"/>
      <scheme val="major"/>
    </font>
    <font>
      <sz val="10"/>
      <name val="Arial"/>
      <charset val="134"/>
    </font>
    <font>
      <sz val="10"/>
      <name val="Tahoma"/>
      <charset val="134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0"/>
      <color rgb="FFFF33CC"/>
      <name val="宋体"/>
      <charset val="134"/>
      <scheme val="minor"/>
    </font>
    <font>
      <sz val="10"/>
      <color rgb="FFFF33CC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name val="宋体"/>
      <charset val="0"/>
    </font>
    <font>
      <sz val="9"/>
      <name val="宋体"/>
      <charset val="0"/>
    </font>
    <font>
      <b/>
      <sz val="9"/>
      <color rgb="FFEB1BD5"/>
      <name val="宋体"/>
      <charset val="134"/>
      <scheme val="minor"/>
    </font>
    <font>
      <b/>
      <sz val="8"/>
      <name val="宋体"/>
      <charset val="134"/>
    </font>
    <font>
      <b/>
      <sz val="8"/>
      <name val="Arial"/>
      <charset val="134"/>
    </font>
    <font>
      <sz val="8"/>
      <color rgb="FFEB1BD5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0"/>
      <color rgb="FFFF000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8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rgb="FFEAFFE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4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60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57" fillId="16" borderId="15" applyNumberFormat="0" applyAlignment="0" applyProtection="0">
      <alignment vertical="center"/>
    </xf>
    <xf numFmtId="0" fontId="62" fillId="16" borderId="13" applyNumberFormat="0" applyAlignment="0" applyProtection="0">
      <alignment vertical="center"/>
    </xf>
    <xf numFmtId="0" fontId="64" fillId="30" borderId="18" applyNumberFormat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>
      <alignment vertical="center"/>
    </xf>
    <xf numFmtId="0" fontId="66" fillId="0" borderId="0"/>
    <xf numFmtId="0" fontId="0" fillId="0" borderId="0"/>
  </cellStyleXfs>
  <cellXfs count="29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6" fillId="0" borderId="0" xfId="0" applyNumberFormat="1" applyFont="1" applyFill="1" applyAlignment="1">
      <alignment horizontal="center" vertical="center" wrapText="1"/>
    </xf>
    <xf numFmtId="10" fontId="6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10" fontId="9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0" fontId="12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Fill="1" applyBorder="1" applyAlignment="1">
      <alignment horizontal="center" vertical="center"/>
    </xf>
    <xf numFmtId="10" fontId="6" fillId="0" borderId="4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176" fontId="14" fillId="0" borderId="4" xfId="0" applyNumberFormat="1" applyFont="1" applyFill="1" applyBorder="1" applyAlignment="1">
      <alignment horizontal="center" vertical="center"/>
    </xf>
    <xf numFmtId="10" fontId="14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right"/>
    </xf>
    <xf numFmtId="0" fontId="15" fillId="0" borderId="4" xfId="0" applyFont="1" applyFill="1" applyBorder="1" applyAlignment="1"/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0" fontId="9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0" fontId="12" fillId="0" borderId="4" xfId="0" applyNumberFormat="1" applyFont="1" applyFill="1" applyBorder="1" applyAlignment="1">
      <alignment horizontal="center" vertical="center"/>
    </xf>
    <xf numFmtId="10" fontId="16" fillId="0" borderId="4" xfId="0" applyNumberFormat="1" applyFont="1" applyFill="1" applyBorder="1" applyAlignment="1">
      <alignment horizontal="center" vertical="center" wrapText="1"/>
    </xf>
    <xf numFmtId="10" fontId="16" fillId="0" borderId="4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7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0" fontId="9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0" fontId="12" fillId="0" borderId="3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10" fontId="14" fillId="0" borderId="4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0" fontId="9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0" fontId="12" fillId="0" borderId="4" xfId="0" applyNumberFormat="1" applyFont="1" applyBorder="1" applyAlignment="1">
      <alignment horizontal="center" vertical="center"/>
    </xf>
    <xf numFmtId="10" fontId="16" fillId="0" borderId="4" xfId="0" applyNumberFormat="1" applyFont="1" applyBorder="1" applyAlignment="1">
      <alignment horizontal="center" vertical="center" wrapText="1"/>
    </xf>
    <xf numFmtId="10" fontId="16" fillId="0" borderId="4" xfId="0" applyNumberFormat="1" applyFont="1" applyBorder="1" applyAlignment="1">
      <alignment horizontal="center" vertical="center"/>
    </xf>
    <xf numFmtId="10" fontId="12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4" xfId="51" applyFont="1" applyBorder="1" applyAlignment="1">
      <alignment horizontal="center" vertical="center"/>
    </xf>
    <xf numFmtId="0" fontId="18" fillId="0" borderId="4" xfId="51" applyFont="1" applyBorder="1" applyAlignment="1">
      <alignment horizontal="center" vertical="center" wrapText="1"/>
    </xf>
    <xf numFmtId="0" fontId="18" fillId="0" borderId="4" xfId="51" applyFont="1" applyBorder="1" applyAlignment="1">
      <alignment vertical="center" wrapText="1"/>
    </xf>
    <xf numFmtId="0" fontId="19" fillId="0" borderId="4" xfId="5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23" fillId="0" borderId="4" xfId="52" applyFont="1" applyBorder="1" applyAlignment="1">
      <alignment horizontal="center" vertical="top"/>
    </xf>
    <xf numFmtId="0" fontId="24" fillId="0" borderId="7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 vertical="center"/>
    </xf>
    <xf numFmtId="0" fontId="17" fillId="0" borderId="4" xfId="53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4" xfId="50" applyFont="1" applyFill="1" applyBorder="1" applyAlignment="1">
      <alignment horizontal="center" vertical="top"/>
    </xf>
    <xf numFmtId="0" fontId="19" fillId="0" borderId="4" xfId="19" applyFont="1" applyBorder="1" applyAlignment="1">
      <alignment horizontal="center" vertical="center"/>
    </xf>
    <xf numFmtId="0" fontId="26" fillId="0" borderId="4" xfId="51" applyFont="1" applyFill="1" applyBorder="1" applyAlignment="1">
      <alignment horizontal="center" vertical="top"/>
    </xf>
    <xf numFmtId="0" fontId="19" fillId="0" borderId="4" xfId="0" applyFont="1" applyFill="1" applyBorder="1" applyAlignment="1">
      <alignment horizontal="center" vertical="top"/>
    </xf>
    <xf numFmtId="0" fontId="19" fillId="0" borderId="4" xfId="51" applyFont="1" applyBorder="1" applyAlignment="1">
      <alignment vertical="center" wrapText="1"/>
    </xf>
    <xf numFmtId="0" fontId="22" fillId="0" borderId="4" xfId="50" applyFont="1" applyBorder="1" applyAlignment="1">
      <alignment horizontal="center" vertical="center"/>
    </xf>
    <xf numFmtId="0" fontId="19" fillId="2" borderId="4" xfId="51" applyFont="1" applyFill="1" applyBorder="1" applyAlignment="1">
      <alignment horizontal="center" vertical="center"/>
    </xf>
    <xf numFmtId="0" fontId="27" fillId="2" borderId="4" xfId="50" applyFont="1" applyFill="1" applyBorder="1" applyAlignment="1">
      <alignment horizontal="center" vertical="center"/>
    </xf>
    <xf numFmtId="0" fontId="19" fillId="2" borderId="4" xfId="50" applyFont="1" applyFill="1" applyBorder="1" applyAlignment="1">
      <alignment horizontal="center" vertical="center"/>
    </xf>
    <xf numFmtId="0" fontId="19" fillId="2" borderId="4" xfId="51" applyFont="1" applyFill="1" applyBorder="1" applyAlignment="1">
      <alignment horizontal="center" vertical="center" wrapText="1"/>
    </xf>
    <xf numFmtId="0" fontId="19" fillId="4" borderId="4" xfId="51" applyFont="1" applyFill="1" applyBorder="1" applyAlignment="1">
      <alignment horizontal="center" vertical="center"/>
    </xf>
    <xf numFmtId="0" fontId="27" fillId="4" borderId="4" xfId="50" applyFont="1" applyFill="1" applyBorder="1" applyAlignment="1">
      <alignment horizontal="center" vertical="center"/>
    </xf>
    <xf numFmtId="0" fontId="19" fillId="4" borderId="4" xfId="50" applyFont="1" applyFill="1" applyBorder="1" applyAlignment="1">
      <alignment horizontal="center" vertical="center"/>
    </xf>
    <xf numFmtId="0" fontId="19" fillId="4" borderId="4" xfId="5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vertical="center" wrapText="1"/>
    </xf>
    <xf numFmtId="0" fontId="30" fillId="0" borderId="4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vertical="center" wrapText="1"/>
    </xf>
    <xf numFmtId="0" fontId="31" fillId="0" borderId="0" xfId="0" applyFont="1" applyFill="1" applyBorder="1" applyAlignment="1">
      <alignment vertical="center"/>
    </xf>
    <xf numFmtId="0" fontId="29" fillId="0" borderId="4" xfId="0" applyFont="1" applyFill="1" applyBorder="1" applyAlignment="1">
      <alignment horizontal="center" vertical="center"/>
    </xf>
    <xf numFmtId="10" fontId="29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 wrapText="1"/>
    </xf>
    <xf numFmtId="10" fontId="29" fillId="0" borderId="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10" fontId="17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4" fillId="0" borderId="4" xfId="0" applyNumberFormat="1" applyFont="1" applyFill="1" applyBorder="1" applyAlignment="1">
      <alignment horizontal="center" vertical="center" wrapText="1"/>
    </xf>
    <xf numFmtId="0" fontId="32" fillId="0" borderId="4" xfId="0" applyNumberFormat="1" applyFont="1" applyFill="1" applyBorder="1" applyAlignment="1">
      <alignment horizontal="center" vertical="center" wrapText="1"/>
    </xf>
    <xf numFmtId="0" fontId="35" fillId="0" borderId="3" xfId="0" applyNumberFormat="1" applyFont="1" applyFill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4" fillId="5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 wrapText="1"/>
    </xf>
    <xf numFmtId="0" fontId="29" fillId="0" borderId="4" xfId="0" applyNumberFormat="1" applyFont="1" applyFill="1" applyBorder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176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0" fontId="10" fillId="6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/>
    </xf>
    <xf numFmtId="0" fontId="40" fillId="6" borderId="4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8" fillId="6" borderId="4" xfId="0" applyFont="1" applyFill="1" applyBorder="1" applyAlignment="1">
      <alignment horizontal="center" vertical="center" wrapText="1"/>
    </xf>
    <xf numFmtId="176" fontId="16" fillId="6" borderId="4" xfId="0" applyNumberFormat="1" applyFont="1" applyFill="1" applyBorder="1" applyAlignment="1">
      <alignment vertical="center"/>
    </xf>
    <xf numFmtId="176" fontId="6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176" fontId="4" fillId="6" borderId="4" xfId="0" applyNumberFormat="1" applyFont="1" applyFill="1" applyBorder="1" applyAlignment="1">
      <alignment vertical="center"/>
    </xf>
    <xf numFmtId="176" fontId="4" fillId="6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76" fontId="14" fillId="0" borderId="4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0" fontId="6" fillId="6" borderId="4" xfId="0" applyNumberFormat="1" applyFont="1" applyFill="1" applyBorder="1" applyAlignment="1">
      <alignment horizontal="center" vertical="center"/>
    </xf>
    <xf numFmtId="176" fontId="6" fillId="6" borderId="4" xfId="0" applyNumberFormat="1" applyFont="1" applyFill="1" applyBorder="1" applyAlignment="1">
      <alignment horizontal="center" vertical="center" wrapText="1"/>
    </xf>
    <xf numFmtId="10" fontId="16" fillId="6" borderId="4" xfId="0" applyNumberFormat="1" applyFont="1" applyFill="1" applyBorder="1" applyAlignment="1">
      <alignment horizontal="center" vertical="center"/>
    </xf>
    <xf numFmtId="0" fontId="41" fillId="6" borderId="4" xfId="0" applyFont="1" applyFill="1" applyBorder="1" applyAlignment="1">
      <alignment horizontal="center" vertical="center"/>
    </xf>
    <xf numFmtId="10" fontId="4" fillId="6" borderId="4" xfId="0" applyNumberFormat="1" applyFont="1" applyFill="1" applyBorder="1" applyAlignment="1">
      <alignment horizontal="center" vertical="center"/>
    </xf>
    <xf numFmtId="176" fontId="4" fillId="6" borderId="4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176" fontId="9" fillId="7" borderId="2" xfId="0" applyNumberFormat="1" applyFont="1" applyFill="1" applyBorder="1" applyAlignment="1">
      <alignment horizontal="center" vertical="center"/>
    </xf>
    <xf numFmtId="176" fontId="9" fillId="7" borderId="6" xfId="0" applyNumberFormat="1" applyFont="1" applyFill="1" applyBorder="1" applyAlignment="1">
      <alignment horizontal="center" vertical="center"/>
    </xf>
    <xf numFmtId="176" fontId="12" fillId="7" borderId="4" xfId="0" applyNumberFormat="1" applyFont="1" applyFill="1" applyBorder="1" applyAlignment="1">
      <alignment horizontal="center" vertical="center"/>
    </xf>
    <xf numFmtId="10" fontId="9" fillId="7" borderId="4" xfId="0" applyNumberFormat="1" applyFont="1" applyFill="1" applyBorder="1" applyAlignment="1">
      <alignment horizontal="center" vertical="center"/>
    </xf>
    <xf numFmtId="176" fontId="9" fillId="7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6" fontId="5" fillId="7" borderId="4" xfId="0" applyNumberFormat="1" applyFont="1" applyFill="1" applyBorder="1" applyAlignment="1">
      <alignment horizontal="center" vertical="center"/>
    </xf>
    <xf numFmtId="10" fontId="4" fillId="7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7" borderId="4" xfId="0" applyNumberFormat="1" applyFont="1" applyFill="1" applyBorder="1" applyAlignment="1">
      <alignment horizontal="center" vertical="center"/>
    </xf>
    <xf numFmtId="10" fontId="6" fillId="7" borderId="4" xfId="0" applyNumberFormat="1" applyFont="1" applyFill="1" applyBorder="1" applyAlignment="1">
      <alignment horizontal="center" vertical="center"/>
    </xf>
    <xf numFmtId="176" fontId="6" fillId="7" borderId="4" xfId="0" applyNumberFormat="1" applyFont="1" applyFill="1" applyBorder="1" applyAlignment="1">
      <alignment horizontal="center" vertical="center"/>
    </xf>
    <xf numFmtId="176" fontId="14" fillId="7" borderId="4" xfId="0" applyNumberFormat="1" applyFont="1" applyFill="1" applyBorder="1" applyAlignment="1">
      <alignment horizontal="center" vertical="center"/>
    </xf>
    <xf numFmtId="10" fontId="14" fillId="7" borderId="4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42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4" fillId="6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76" fontId="4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176" fontId="14" fillId="6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3" fillId="0" borderId="4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vertical="center"/>
    </xf>
    <xf numFmtId="0" fontId="44" fillId="0" borderId="4" xfId="0" applyFont="1" applyFill="1" applyBorder="1" applyAlignment="1">
      <alignment horizontal="center" vertical="center"/>
    </xf>
    <xf numFmtId="176" fontId="39" fillId="0" borderId="4" xfId="0" applyNumberFormat="1" applyFont="1" applyBorder="1" applyAlignment="1">
      <alignment vertical="center"/>
    </xf>
    <xf numFmtId="176" fontId="39" fillId="0" borderId="4" xfId="0" applyNumberFormat="1" applyFont="1" applyBorder="1" applyAlignment="1">
      <alignment horizontal="center" vertical="center"/>
    </xf>
    <xf numFmtId="10" fontId="39" fillId="0" borderId="4" xfId="0" applyNumberFormat="1" applyFont="1" applyBorder="1" applyAlignment="1">
      <alignment horizontal="center" vertical="center"/>
    </xf>
    <xf numFmtId="176" fontId="39" fillId="0" borderId="4" xfId="0" applyNumberFormat="1" applyFont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/>
    </xf>
    <xf numFmtId="10" fontId="39" fillId="2" borderId="4" xfId="0" applyNumberFormat="1" applyFont="1" applyFill="1" applyBorder="1" applyAlignment="1">
      <alignment horizontal="center" vertical="center"/>
    </xf>
    <xf numFmtId="176" fontId="39" fillId="7" borderId="4" xfId="0" applyNumberFormat="1" applyFont="1" applyFill="1" applyBorder="1" applyAlignment="1">
      <alignment horizontal="center" vertical="center"/>
    </xf>
    <xf numFmtId="10" fontId="39" fillId="7" borderId="4" xfId="0" applyNumberFormat="1" applyFont="1" applyFill="1" applyBorder="1" applyAlignment="1">
      <alignment horizontal="center" vertical="center"/>
    </xf>
    <xf numFmtId="0" fontId="45" fillId="0" borderId="4" xfId="0" applyFont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14" xfId="52"/>
    <cellStyle name="常规 7" xfId="53"/>
  </cellStyles>
  <tableStyles count="0" defaultTableStyle="TableStyleMedium2" defaultPivotStyle="PivotStyleLight16"/>
  <colors>
    <mruColors>
      <color rgb="00FDB2E5"/>
      <color rgb="00000000"/>
      <color rgb="00FFFF00"/>
      <color rgb="00D3FECB"/>
      <color rgb="00EAFFE6"/>
      <color rgb="00F7F7D1"/>
      <color rgb="00EB1BD5"/>
      <color rgb="00FFD8F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01"/>
  <sheetViews>
    <sheetView tabSelected="1" workbookViewId="0">
      <pane xSplit="5" topLeftCell="V1" activePane="topRight" state="frozen"/>
      <selection/>
      <selection pane="topRight" activeCell="X26" sqref="X26"/>
    </sheetView>
  </sheetViews>
  <sheetFormatPr defaultColWidth="9" defaultRowHeight="13.5"/>
  <cols>
    <col min="1" max="1" width="4" style="3" customWidth="1"/>
    <col min="2" max="2" width="6" style="3" customWidth="1"/>
    <col min="3" max="3" width="18.75" style="4" customWidth="1"/>
    <col min="4" max="4" width="7.625" style="4" customWidth="1"/>
    <col min="5" max="5" width="4.375" style="3" customWidth="1"/>
    <col min="6" max="6" width="10" style="206" hidden="1" customWidth="1"/>
    <col min="7" max="7" width="10.125" style="76" hidden="1" customWidth="1"/>
    <col min="8" max="8" width="9.375" style="76" hidden="1" customWidth="1"/>
    <col min="9" max="9" width="9" style="76" hidden="1" customWidth="1"/>
    <col min="10" max="10" width="7.625" style="77" hidden="1" customWidth="1"/>
    <col min="11" max="11" width="10" style="78" hidden="1" customWidth="1"/>
    <col min="12" max="12" width="9.875" style="207" customWidth="1"/>
    <col min="13" max="13" width="9.25" style="78" hidden="1" customWidth="1"/>
    <col min="14" max="14" width="9.875" style="207" customWidth="1"/>
    <col min="15" max="15" width="7.75" style="77" hidden="1" customWidth="1"/>
    <col min="16" max="16" width="10.125" style="208"/>
    <col min="17" max="17" width="9.125" style="208" customWidth="1"/>
    <col min="18" max="18" width="6.625" style="208" customWidth="1"/>
    <col min="19" max="20" width="9" style="76" customWidth="1"/>
    <col min="21" max="21" width="6.75" style="77" customWidth="1"/>
    <col min="22" max="22" width="10.125" style="76" customWidth="1"/>
    <col min="23" max="23" width="10" style="76" customWidth="1"/>
    <col min="24" max="24" width="8.375" style="208" customWidth="1"/>
    <col min="25" max="25" width="7.625" style="78" customWidth="1"/>
    <col min="26" max="26" width="8.375" style="209" customWidth="1"/>
    <col min="27" max="27" width="9" style="209" customWidth="1"/>
    <col min="28" max="28" width="8.5" style="76" customWidth="1"/>
    <col min="29" max="29" width="8.75" style="210" customWidth="1"/>
    <col min="30" max="30" width="9.375" style="76" customWidth="1"/>
    <col min="31" max="31" width="8.75" style="76" customWidth="1"/>
    <col min="32" max="32" width="5.125" style="211" customWidth="1"/>
    <col min="33" max="33" width="4.625" style="212" customWidth="1"/>
    <col min="34" max="34" width="6.75" style="213" customWidth="1"/>
    <col min="35" max="35" width="8" style="213" customWidth="1"/>
    <col min="36" max="36" width="4.625" style="209" hidden="1" customWidth="1"/>
    <col min="37" max="37" width="5.125" style="209" hidden="1" customWidth="1"/>
    <col min="38" max="38" width="4.125" style="209" hidden="1" customWidth="1"/>
    <col min="39" max="39" width="5.5" style="214" customWidth="1"/>
  </cols>
  <sheetData>
    <row r="1" ht="21" customHeight="1" spans="1:39">
      <c r="A1" s="14" t="s">
        <v>0</v>
      </c>
      <c r="B1" s="15"/>
      <c r="C1" s="15"/>
      <c r="D1" s="15"/>
      <c r="E1" s="45"/>
      <c r="F1" s="215"/>
      <c r="G1" s="14" t="s">
        <v>1</v>
      </c>
      <c r="H1" s="15"/>
      <c r="I1" s="45"/>
      <c r="J1" s="61"/>
      <c r="K1" s="61"/>
      <c r="L1" s="14" t="s">
        <v>2</v>
      </c>
      <c r="M1" s="15"/>
      <c r="N1" s="45"/>
      <c r="O1" s="61"/>
      <c r="P1" s="235" t="s">
        <v>3</v>
      </c>
      <c r="Q1" s="252"/>
      <c r="R1" s="253"/>
      <c r="S1" s="254" t="s">
        <v>4</v>
      </c>
      <c r="T1" s="255"/>
      <c r="U1" s="255"/>
      <c r="V1" s="255"/>
      <c r="W1" s="256"/>
      <c r="X1" s="236" t="s">
        <v>5</v>
      </c>
      <c r="Y1" s="236"/>
      <c r="Z1" s="270" t="s">
        <v>6</v>
      </c>
      <c r="AA1" s="270"/>
      <c r="AB1" s="259" t="s">
        <v>7</v>
      </c>
      <c r="AC1" s="259"/>
      <c r="AD1" s="259"/>
      <c r="AE1" s="259"/>
      <c r="AF1" s="271" t="s">
        <v>8</v>
      </c>
      <c r="AG1" s="271"/>
      <c r="AH1" s="271"/>
      <c r="AI1" s="278"/>
      <c r="AJ1" s="279" t="s">
        <v>9</v>
      </c>
      <c r="AK1" s="279"/>
      <c r="AL1" s="279"/>
      <c r="AM1" s="280"/>
    </row>
    <row r="2" ht="27" customHeight="1" spans="1:39">
      <c r="A2" s="114" t="s">
        <v>10</v>
      </c>
      <c r="B2" s="114" t="s">
        <v>11</v>
      </c>
      <c r="C2" s="115" t="s">
        <v>12</v>
      </c>
      <c r="D2" s="115" t="s">
        <v>13</v>
      </c>
      <c r="E2" s="114" t="s">
        <v>14</v>
      </c>
      <c r="F2" s="216" t="s">
        <v>15</v>
      </c>
      <c r="G2" s="103" t="s">
        <v>16</v>
      </c>
      <c r="H2" s="103" t="s">
        <v>17</v>
      </c>
      <c r="I2" s="103" t="s">
        <v>18</v>
      </c>
      <c r="J2" s="104" t="s">
        <v>19</v>
      </c>
      <c r="K2" s="236" t="s">
        <v>20</v>
      </c>
      <c r="L2" s="237" t="s">
        <v>21</v>
      </c>
      <c r="M2" s="103" t="s">
        <v>17</v>
      </c>
      <c r="N2" s="238" t="s">
        <v>22</v>
      </c>
      <c r="O2" s="104" t="s">
        <v>19</v>
      </c>
      <c r="P2" s="239" t="s">
        <v>23</v>
      </c>
      <c r="Q2" s="239" t="s">
        <v>17</v>
      </c>
      <c r="R2" s="239" t="s">
        <v>19</v>
      </c>
      <c r="S2" s="257" t="s">
        <v>15</v>
      </c>
      <c r="T2" s="257" t="s">
        <v>24</v>
      </c>
      <c r="U2" s="258" t="s">
        <v>25</v>
      </c>
      <c r="V2" s="259" t="s">
        <v>20</v>
      </c>
      <c r="W2" s="259" t="s">
        <v>26</v>
      </c>
      <c r="X2" s="236" t="s">
        <v>27</v>
      </c>
      <c r="Y2" s="236" t="s">
        <v>28</v>
      </c>
      <c r="Z2" s="270" t="s">
        <v>29</v>
      </c>
      <c r="AA2" s="270" t="s">
        <v>30</v>
      </c>
      <c r="AB2" s="264" t="s">
        <v>15</v>
      </c>
      <c r="AC2" s="257" t="s">
        <v>24</v>
      </c>
      <c r="AD2" s="259" t="s">
        <v>20</v>
      </c>
      <c r="AE2" s="259" t="s">
        <v>26</v>
      </c>
      <c r="AF2" s="272" t="s">
        <v>31</v>
      </c>
      <c r="AG2" s="281" t="s">
        <v>32</v>
      </c>
      <c r="AH2" s="250" t="s">
        <v>33</v>
      </c>
      <c r="AI2" s="250" t="s">
        <v>34</v>
      </c>
      <c r="AJ2" s="279" t="s">
        <v>35</v>
      </c>
      <c r="AK2" s="279" t="s">
        <v>36</v>
      </c>
      <c r="AL2" s="279" t="s">
        <v>37</v>
      </c>
      <c r="AM2" s="280" t="s">
        <v>38</v>
      </c>
    </row>
    <row r="3" spans="1:39">
      <c r="A3" s="217">
        <v>1</v>
      </c>
      <c r="B3" s="218">
        <v>102934</v>
      </c>
      <c r="C3" s="219" t="s">
        <v>39</v>
      </c>
      <c r="D3" s="220" t="s">
        <v>40</v>
      </c>
      <c r="E3" s="221" t="s">
        <v>41</v>
      </c>
      <c r="F3" s="222"/>
      <c r="G3" s="223">
        <f t="shared" ref="G3:G66" si="0">F3*4</f>
        <v>0</v>
      </c>
      <c r="H3" s="223">
        <v>0</v>
      </c>
      <c r="I3" s="223">
        <f t="shared" ref="I3:I66" si="1">H3*4</f>
        <v>0</v>
      </c>
      <c r="J3" s="240">
        <v>0</v>
      </c>
      <c r="K3" s="223">
        <v>0</v>
      </c>
      <c r="L3" s="241">
        <f t="shared" ref="L3:L66" si="2">K3*4</f>
        <v>0</v>
      </c>
      <c r="M3" s="223">
        <v>0</v>
      </c>
      <c r="N3" s="241">
        <f t="shared" ref="N3:N66" si="3">M3*4</f>
        <v>0</v>
      </c>
      <c r="O3" s="242"/>
      <c r="P3" s="243">
        <v>31728.88</v>
      </c>
      <c r="Q3" s="243">
        <v>7788.83</v>
      </c>
      <c r="R3" s="240">
        <v>0.2454</v>
      </c>
      <c r="S3" s="223">
        <f t="shared" ref="S3:S66" si="4">P3-G3</f>
        <v>31728.88</v>
      </c>
      <c r="T3" s="223">
        <f>Q3-I3</f>
        <v>7788.83</v>
      </c>
      <c r="U3" s="240" t="e">
        <f>S3/G3</f>
        <v>#DIV/0!</v>
      </c>
      <c r="V3" s="223">
        <f t="shared" ref="V3:V66" si="5">P3-L3</f>
        <v>31728.88</v>
      </c>
      <c r="W3" s="223">
        <f t="shared" ref="W3:W66" si="6">Q3-N3</f>
        <v>7788.83</v>
      </c>
      <c r="X3" s="260">
        <v>5697</v>
      </c>
      <c r="Y3" s="260">
        <v>1765.86</v>
      </c>
      <c r="Z3" s="273">
        <f>P3-X3</f>
        <v>26031.88</v>
      </c>
      <c r="AA3" s="273">
        <f>Q3-Y3</f>
        <v>6022.97</v>
      </c>
      <c r="AB3" s="226">
        <f>Z3-G3</f>
        <v>26031.88</v>
      </c>
      <c r="AC3" s="226">
        <f>AA3-I3</f>
        <v>6022.97</v>
      </c>
      <c r="AD3" s="226">
        <f>Z3-L3</f>
        <v>26031.88</v>
      </c>
      <c r="AE3" s="226">
        <f>AA3-N3</f>
        <v>6022.97</v>
      </c>
      <c r="AF3" s="274">
        <v>200</v>
      </c>
      <c r="AG3" s="282">
        <v>400</v>
      </c>
      <c r="AH3" s="283"/>
      <c r="AI3" s="283">
        <f>AF3+AG3+AH3</f>
        <v>600</v>
      </c>
      <c r="AJ3" s="279">
        <v>3</v>
      </c>
      <c r="AK3" s="279">
        <v>1</v>
      </c>
      <c r="AL3" s="279"/>
      <c r="AM3" s="280"/>
    </row>
    <row r="4" s="203" customFormat="1" ht="15" customHeight="1" spans="1:39">
      <c r="A4" s="217">
        <v>2</v>
      </c>
      <c r="B4" s="224">
        <v>585</v>
      </c>
      <c r="C4" s="220" t="s">
        <v>42</v>
      </c>
      <c r="D4" s="220" t="s">
        <v>40</v>
      </c>
      <c r="E4" s="224" t="s">
        <v>43</v>
      </c>
      <c r="F4" s="225">
        <v>0</v>
      </c>
      <c r="G4" s="226">
        <f t="shared" si="0"/>
        <v>0</v>
      </c>
      <c r="H4" s="226">
        <v>0</v>
      </c>
      <c r="I4" s="226">
        <f t="shared" si="1"/>
        <v>0</v>
      </c>
      <c r="J4" s="244">
        <v>0</v>
      </c>
      <c r="K4" s="226">
        <v>0</v>
      </c>
      <c r="L4" s="245">
        <f t="shared" si="2"/>
        <v>0</v>
      </c>
      <c r="M4" s="226">
        <v>0</v>
      </c>
      <c r="N4" s="245">
        <f t="shared" si="3"/>
        <v>0</v>
      </c>
      <c r="O4" s="244">
        <v>0</v>
      </c>
      <c r="P4" s="246">
        <v>49171.72</v>
      </c>
      <c r="Q4" s="260">
        <v>14007.18</v>
      </c>
      <c r="R4" s="260" t="s">
        <v>44</v>
      </c>
      <c r="S4" s="223">
        <f t="shared" si="4"/>
        <v>49171.72</v>
      </c>
      <c r="T4" s="223">
        <f>Q4-I4</f>
        <v>14007.18</v>
      </c>
      <c r="U4" s="240" t="e">
        <f>P4/G4</f>
        <v>#DIV/0!</v>
      </c>
      <c r="V4" s="223">
        <f t="shared" si="5"/>
        <v>49171.72</v>
      </c>
      <c r="W4" s="223">
        <f t="shared" si="6"/>
        <v>14007.18</v>
      </c>
      <c r="X4" s="260">
        <v>0</v>
      </c>
      <c r="Y4" s="260">
        <v>0</v>
      </c>
      <c r="Z4" s="273">
        <f t="shared" ref="Z4:Z35" si="7">P4-X4</f>
        <v>49171.72</v>
      </c>
      <c r="AA4" s="273">
        <f t="shared" ref="AA4:AA35" si="8">Q4-Y4</f>
        <v>14007.18</v>
      </c>
      <c r="AB4" s="226">
        <f t="shared" ref="AB4:AB35" si="9">Z4-G4</f>
        <v>49171.72</v>
      </c>
      <c r="AC4" s="226">
        <f t="shared" ref="AC4:AC35" si="10">AA4-I4</f>
        <v>14007.18</v>
      </c>
      <c r="AD4" s="226">
        <f t="shared" ref="AD4:AD35" si="11">Z4-L4</f>
        <v>49171.72</v>
      </c>
      <c r="AE4" s="226">
        <f t="shared" ref="AE4:AE35" si="12">AA4-N4</f>
        <v>14007.18</v>
      </c>
      <c r="AF4" s="274"/>
      <c r="AG4" s="282"/>
      <c r="AH4" s="283"/>
      <c r="AI4" s="283">
        <f t="shared" ref="AI4:AI35" si="13">AF4+AG4+AH4</f>
        <v>0</v>
      </c>
      <c r="AJ4" s="279">
        <v>3</v>
      </c>
      <c r="AK4" s="279">
        <v>1</v>
      </c>
      <c r="AL4" s="279"/>
      <c r="AM4" s="280"/>
    </row>
    <row r="5" spans="1:39">
      <c r="A5" s="227">
        <v>3</v>
      </c>
      <c r="B5" s="20">
        <v>329</v>
      </c>
      <c r="C5" s="21" t="s">
        <v>45</v>
      </c>
      <c r="D5" s="21" t="s">
        <v>46</v>
      </c>
      <c r="E5" s="20" t="s">
        <v>41</v>
      </c>
      <c r="F5" s="228">
        <v>8872.61076923077</v>
      </c>
      <c r="G5" s="85">
        <f t="shared" si="0"/>
        <v>35490.4430769231</v>
      </c>
      <c r="H5" s="85">
        <v>2414.24881961538</v>
      </c>
      <c r="I5" s="85">
        <f t="shared" si="1"/>
        <v>9656.99527846152</v>
      </c>
      <c r="J5" s="86">
        <v>0.272101288156101</v>
      </c>
      <c r="K5" s="85">
        <v>10647.1329230769</v>
      </c>
      <c r="L5" s="247">
        <f t="shared" si="2"/>
        <v>42588.5316923076</v>
      </c>
      <c r="M5" s="85">
        <v>2681.53469446154</v>
      </c>
      <c r="N5" s="247">
        <f t="shared" si="3"/>
        <v>10726.1387778462</v>
      </c>
      <c r="O5" s="86">
        <v>0.251855096938773</v>
      </c>
      <c r="P5" s="248">
        <v>79105.08</v>
      </c>
      <c r="Q5" s="248">
        <v>20557.41</v>
      </c>
      <c r="R5" s="248" t="s">
        <v>47</v>
      </c>
      <c r="S5" s="261">
        <f t="shared" si="4"/>
        <v>43614.6369230769</v>
      </c>
      <c r="T5" s="261">
        <f>Q5-I5</f>
        <v>10900.4147215385</v>
      </c>
      <c r="U5" s="262">
        <f>P5/G5</f>
        <v>2.22891215611327</v>
      </c>
      <c r="V5" s="261">
        <f t="shared" si="5"/>
        <v>36516.5483076924</v>
      </c>
      <c r="W5" s="261">
        <f t="shared" si="6"/>
        <v>9831.27122215384</v>
      </c>
      <c r="X5" s="263">
        <v>52440</v>
      </c>
      <c r="Y5" s="263">
        <v>13720</v>
      </c>
      <c r="Z5" s="275">
        <f t="shared" si="7"/>
        <v>26665.08</v>
      </c>
      <c r="AA5" s="275">
        <f t="shared" si="8"/>
        <v>6837.41</v>
      </c>
      <c r="AB5" s="264">
        <f t="shared" si="9"/>
        <v>-8825.36307692308</v>
      </c>
      <c r="AC5" s="264">
        <f t="shared" si="10"/>
        <v>-2819.58527846152</v>
      </c>
      <c r="AD5" s="264">
        <f t="shared" si="11"/>
        <v>-15923.4516923076</v>
      </c>
      <c r="AE5" s="264">
        <f t="shared" si="12"/>
        <v>-3888.72877784616</v>
      </c>
      <c r="AF5" s="276"/>
      <c r="AG5" s="284"/>
      <c r="AH5" s="285"/>
      <c r="AI5" s="250">
        <f t="shared" si="13"/>
        <v>0</v>
      </c>
      <c r="AJ5" s="279">
        <v>4</v>
      </c>
      <c r="AK5" s="279">
        <v>0</v>
      </c>
      <c r="AL5" s="279"/>
      <c r="AM5" s="280"/>
    </row>
    <row r="6" spans="1:39">
      <c r="A6" s="227">
        <v>4</v>
      </c>
      <c r="B6" s="20">
        <v>517</v>
      </c>
      <c r="C6" s="21" t="s">
        <v>48</v>
      </c>
      <c r="D6" s="21" t="s">
        <v>49</v>
      </c>
      <c r="E6" s="20" t="s">
        <v>43</v>
      </c>
      <c r="F6" s="228">
        <v>20678.0924230769</v>
      </c>
      <c r="G6" s="85">
        <f t="shared" si="0"/>
        <v>82712.3696923076</v>
      </c>
      <c r="H6" s="85">
        <v>4037.84382736154</v>
      </c>
      <c r="I6" s="85">
        <f t="shared" si="1"/>
        <v>16151.3753094462</v>
      </c>
      <c r="J6" s="86">
        <v>0.195271582346507</v>
      </c>
      <c r="K6" s="85">
        <v>24813.7109076923</v>
      </c>
      <c r="L6" s="247">
        <f t="shared" si="2"/>
        <v>99254.8436307692</v>
      </c>
      <c r="M6" s="85">
        <v>4484.88085648615</v>
      </c>
      <c r="N6" s="247">
        <f t="shared" si="3"/>
        <v>17939.5234259446</v>
      </c>
      <c r="O6" s="86">
        <v>0.18074204512054</v>
      </c>
      <c r="P6" s="248">
        <v>106350.45</v>
      </c>
      <c r="Q6" s="248">
        <v>20811.84</v>
      </c>
      <c r="R6" s="248" t="s">
        <v>50</v>
      </c>
      <c r="S6" s="261">
        <f t="shared" si="4"/>
        <v>23638.0803076924</v>
      </c>
      <c r="T6" s="261">
        <f t="shared" ref="T5:T39" si="14">Q6-I6</f>
        <v>4660.46469055384</v>
      </c>
      <c r="U6" s="262">
        <f t="shared" ref="U5:U39" si="15">P6/G6</f>
        <v>1.28578652014961</v>
      </c>
      <c r="V6" s="261">
        <f t="shared" si="5"/>
        <v>7095.60636923079</v>
      </c>
      <c r="W6" s="261">
        <f t="shared" si="6"/>
        <v>2872.3165740554</v>
      </c>
      <c r="X6" s="263">
        <v>29389</v>
      </c>
      <c r="Y6" s="263">
        <v>3680.2</v>
      </c>
      <c r="Z6" s="275">
        <f t="shared" si="7"/>
        <v>76961.45</v>
      </c>
      <c r="AA6" s="275">
        <f t="shared" si="8"/>
        <v>17131.64</v>
      </c>
      <c r="AB6" s="264">
        <f t="shared" si="9"/>
        <v>-5750.91969230761</v>
      </c>
      <c r="AC6" s="264">
        <f t="shared" si="10"/>
        <v>980.264690553839</v>
      </c>
      <c r="AD6" s="264">
        <f t="shared" si="11"/>
        <v>-22293.3936307692</v>
      </c>
      <c r="AE6" s="264">
        <f t="shared" si="12"/>
        <v>-807.883425944601</v>
      </c>
      <c r="AF6" s="276">
        <v>564</v>
      </c>
      <c r="AG6" s="284"/>
      <c r="AH6" s="285"/>
      <c r="AI6" s="250">
        <f t="shared" si="13"/>
        <v>564</v>
      </c>
      <c r="AJ6" s="279">
        <v>4</v>
      </c>
      <c r="AK6" s="279">
        <v>0</v>
      </c>
      <c r="AL6" s="279"/>
      <c r="AM6" s="280"/>
    </row>
    <row r="7" spans="1:39">
      <c r="A7" s="227">
        <v>5</v>
      </c>
      <c r="B7" s="20">
        <v>712</v>
      </c>
      <c r="C7" s="21" t="s">
        <v>51</v>
      </c>
      <c r="D7" s="21" t="s">
        <v>52</v>
      </c>
      <c r="E7" s="20" t="s">
        <v>43</v>
      </c>
      <c r="F7" s="228">
        <v>14257.1487692308</v>
      </c>
      <c r="G7" s="85">
        <f t="shared" si="0"/>
        <v>57028.5950769232</v>
      </c>
      <c r="H7" s="85">
        <v>4282.34547655385</v>
      </c>
      <c r="I7" s="85">
        <f t="shared" si="1"/>
        <v>17129.3819062154</v>
      </c>
      <c r="J7" s="86">
        <v>0.300364788631219</v>
      </c>
      <c r="K7" s="85">
        <v>17108.5785230769</v>
      </c>
      <c r="L7" s="247">
        <f t="shared" si="2"/>
        <v>68434.3140923076</v>
      </c>
      <c r="M7" s="85">
        <v>4756.45172765538</v>
      </c>
      <c r="N7" s="247">
        <f t="shared" si="3"/>
        <v>19025.8069106215</v>
      </c>
      <c r="O7" s="86">
        <v>0.27801560025806</v>
      </c>
      <c r="P7" s="248">
        <v>78401.4</v>
      </c>
      <c r="Q7" s="248">
        <v>21641.61</v>
      </c>
      <c r="R7" s="248" t="s">
        <v>53</v>
      </c>
      <c r="S7" s="261">
        <f t="shared" si="4"/>
        <v>21372.8049230768</v>
      </c>
      <c r="T7" s="261">
        <f t="shared" si="14"/>
        <v>4512.2280937846</v>
      </c>
      <c r="U7" s="262">
        <f t="shared" si="15"/>
        <v>1.3747734780113</v>
      </c>
      <c r="V7" s="261">
        <f t="shared" si="5"/>
        <v>9967.0859076924</v>
      </c>
      <c r="W7" s="261">
        <f t="shared" si="6"/>
        <v>2615.80308937848</v>
      </c>
      <c r="X7" s="263">
        <v>21159.6</v>
      </c>
      <c r="Y7" s="263">
        <v>4655.05</v>
      </c>
      <c r="Z7" s="275">
        <f t="shared" si="7"/>
        <v>57241.8</v>
      </c>
      <c r="AA7" s="275">
        <f t="shared" si="8"/>
        <v>16986.56</v>
      </c>
      <c r="AB7" s="264">
        <f t="shared" si="9"/>
        <v>213.204923076795</v>
      </c>
      <c r="AC7" s="264">
        <f t="shared" si="10"/>
        <v>-142.821906215398</v>
      </c>
      <c r="AD7" s="264">
        <f t="shared" si="11"/>
        <v>-11192.5140923076</v>
      </c>
      <c r="AE7" s="264">
        <f t="shared" si="12"/>
        <v>-2039.24691062152</v>
      </c>
      <c r="AF7" s="276"/>
      <c r="AG7" s="284"/>
      <c r="AH7" s="285"/>
      <c r="AI7" s="250">
        <f t="shared" si="13"/>
        <v>0</v>
      </c>
      <c r="AJ7" s="279">
        <v>5</v>
      </c>
      <c r="AK7" s="279">
        <v>1</v>
      </c>
      <c r="AL7" s="279"/>
      <c r="AM7" s="280"/>
    </row>
    <row r="8" spans="1:39">
      <c r="A8" s="227">
        <v>6</v>
      </c>
      <c r="B8" s="20">
        <v>54</v>
      </c>
      <c r="C8" s="21" t="s">
        <v>54</v>
      </c>
      <c r="D8" s="21" t="s">
        <v>46</v>
      </c>
      <c r="E8" s="20" t="s">
        <v>41</v>
      </c>
      <c r="F8" s="228">
        <v>8882.64923076923</v>
      </c>
      <c r="G8" s="85">
        <f t="shared" si="0"/>
        <v>35530.5969230769</v>
      </c>
      <c r="H8" s="85">
        <v>2490.70985792308</v>
      </c>
      <c r="I8" s="85">
        <f t="shared" si="1"/>
        <v>9962.83943169232</v>
      </c>
      <c r="J8" s="86">
        <v>0.280401690218199</v>
      </c>
      <c r="K8" s="85">
        <v>10659.1790769231</v>
      </c>
      <c r="L8" s="247">
        <f t="shared" si="2"/>
        <v>42636.7163076924</v>
      </c>
      <c r="M8" s="85">
        <v>2766.46087329231</v>
      </c>
      <c r="N8" s="247">
        <f t="shared" si="3"/>
        <v>11065.8434931692</v>
      </c>
      <c r="O8" s="86">
        <v>0.259537892489455</v>
      </c>
      <c r="P8" s="248">
        <v>55477.96</v>
      </c>
      <c r="Q8" s="248">
        <v>13147.73</v>
      </c>
      <c r="R8" s="248" t="s">
        <v>55</v>
      </c>
      <c r="S8" s="261">
        <f t="shared" si="4"/>
        <v>19947.3630769231</v>
      </c>
      <c r="T8" s="261">
        <f t="shared" si="14"/>
        <v>3184.89056830768</v>
      </c>
      <c r="U8" s="262">
        <f t="shared" si="15"/>
        <v>1.56141367734713</v>
      </c>
      <c r="V8" s="261">
        <f t="shared" si="5"/>
        <v>12841.2436923076</v>
      </c>
      <c r="W8" s="261">
        <f t="shared" si="6"/>
        <v>2081.88650683076</v>
      </c>
      <c r="X8" s="263">
        <v>2996</v>
      </c>
      <c r="Y8" s="263">
        <v>376</v>
      </c>
      <c r="Z8" s="275">
        <f t="shared" si="7"/>
        <v>52481.96</v>
      </c>
      <c r="AA8" s="275">
        <f t="shared" si="8"/>
        <v>12771.73</v>
      </c>
      <c r="AB8" s="261">
        <f t="shared" si="9"/>
        <v>16951.3630769231</v>
      </c>
      <c r="AC8" s="261">
        <f t="shared" si="10"/>
        <v>2808.89056830768</v>
      </c>
      <c r="AD8" s="261">
        <f t="shared" si="11"/>
        <v>9845.2436923076</v>
      </c>
      <c r="AE8" s="261">
        <f t="shared" si="12"/>
        <v>1705.88650683076</v>
      </c>
      <c r="AF8" s="276">
        <v>476</v>
      </c>
      <c r="AG8" s="281">
        <v>400</v>
      </c>
      <c r="AH8" s="250">
        <f>(AA8-I8)*0.3</f>
        <v>842.667170492304</v>
      </c>
      <c r="AI8" s="250">
        <f t="shared" si="13"/>
        <v>1718.6671704923</v>
      </c>
      <c r="AJ8" s="279">
        <v>4</v>
      </c>
      <c r="AK8" s="279">
        <v>0</v>
      </c>
      <c r="AL8" s="279"/>
      <c r="AM8" s="280"/>
    </row>
    <row r="9" spans="1:39">
      <c r="A9" s="227">
        <v>7</v>
      </c>
      <c r="B9" s="20">
        <v>514</v>
      </c>
      <c r="C9" s="21" t="s">
        <v>56</v>
      </c>
      <c r="D9" s="21" t="s">
        <v>57</v>
      </c>
      <c r="E9" s="20" t="s">
        <v>43</v>
      </c>
      <c r="F9" s="228">
        <v>10016.9873076923</v>
      </c>
      <c r="G9" s="85">
        <f t="shared" si="0"/>
        <v>40067.9492307692</v>
      </c>
      <c r="H9" s="85">
        <v>3046.24499192308</v>
      </c>
      <c r="I9" s="85">
        <f t="shared" si="1"/>
        <v>12184.9799676923</v>
      </c>
      <c r="J9" s="86">
        <v>0.304107901742452</v>
      </c>
      <c r="K9" s="85">
        <v>12020.3847692308</v>
      </c>
      <c r="L9" s="247">
        <f t="shared" si="2"/>
        <v>48081.5390769232</v>
      </c>
      <c r="M9" s="85">
        <v>3383.50031169231</v>
      </c>
      <c r="N9" s="247">
        <f t="shared" si="3"/>
        <v>13534.0012467692</v>
      </c>
      <c r="O9" s="86">
        <v>0.281480200230631</v>
      </c>
      <c r="P9" s="248">
        <v>53450.76</v>
      </c>
      <c r="Q9" s="248">
        <v>14412.19</v>
      </c>
      <c r="R9" s="248" t="s">
        <v>58</v>
      </c>
      <c r="S9" s="261">
        <f t="shared" si="4"/>
        <v>13382.8107692308</v>
      </c>
      <c r="T9" s="261">
        <f t="shared" si="14"/>
        <v>2227.21003230768</v>
      </c>
      <c r="U9" s="262">
        <f t="shared" si="15"/>
        <v>1.33400288824749</v>
      </c>
      <c r="V9" s="261">
        <f t="shared" si="5"/>
        <v>5369.2209230768</v>
      </c>
      <c r="W9" s="261">
        <f t="shared" si="6"/>
        <v>878.188753230761</v>
      </c>
      <c r="X9" s="263">
        <v>12940.6</v>
      </c>
      <c r="Y9" s="263">
        <v>1794.05</v>
      </c>
      <c r="Z9" s="275">
        <f t="shared" si="7"/>
        <v>40510.16</v>
      </c>
      <c r="AA9" s="275">
        <f t="shared" si="8"/>
        <v>12618.14</v>
      </c>
      <c r="AB9" s="261">
        <f t="shared" si="9"/>
        <v>442.210769230805</v>
      </c>
      <c r="AC9" s="261">
        <f t="shared" si="10"/>
        <v>433.160032307682</v>
      </c>
      <c r="AD9" s="264">
        <f t="shared" si="11"/>
        <v>-7571.3790769232</v>
      </c>
      <c r="AE9" s="264">
        <f t="shared" si="12"/>
        <v>-915.861246769238</v>
      </c>
      <c r="AF9" s="276">
        <v>576</v>
      </c>
      <c r="AG9" s="281">
        <v>600</v>
      </c>
      <c r="AH9" s="285"/>
      <c r="AI9" s="250">
        <f t="shared" si="13"/>
        <v>1176</v>
      </c>
      <c r="AJ9" s="279">
        <v>4</v>
      </c>
      <c r="AK9" s="279">
        <v>1</v>
      </c>
      <c r="AL9" s="279"/>
      <c r="AM9" s="280"/>
    </row>
    <row r="10" spans="1:39">
      <c r="A10" s="227">
        <v>8</v>
      </c>
      <c r="B10" s="20">
        <v>385</v>
      </c>
      <c r="C10" s="21" t="s">
        <v>59</v>
      </c>
      <c r="D10" s="21" t="s">
        <v>57</v>
      </c>
      <c r="E10" s="20" t="s">
        <v>43</v>
      </c>
      <c r="F10" s="228">
        <v>12641.5587692308</v>
      </c>
      <c r="G10" s="85">
        <f t="shared" si="0"/>
        <v>50566.2350769232</v>
      </c>
      <c r="H10" s="85">
        <v>2940.60722441539</v>
      </c>
      <c r="I10" s="85">
        <f t="shared" si="1"/>
        <v>11762.4288976616</v>
      </c>
      <c r="J10" s="86">
        <v>0.232614290539292</v>
      </c>
      <c r="K10" s="85">
        <v>15169.8705230769</v>
      </c>
      <c r="L10" s="247">
        <f t="shared" si="2"/>
        <v>60679.4820923076</v>
      </c>
      <c r="M10" s="85">
        <v>3266.16719494154</v>
      </c>
      <c r="N10" s="247">
        <f t="shared" si="3"/>
        <v>13064.6687797662</v>
      </c>
      <c r="O10" s="86">
        <v>0.215306201194858</v>
      </c>
      <c r="P10" s="248">
        <v>62627.32</v>
      </c>
      <c r="Q10" s="248">
        <v>14660.82</v>
      </c>
      <c r="R10" s="248" t="s">
        <v>60</v>
      </c>
      <c r="S10" s="261">
        <f t="shared" si="4"/>
        <v>12061.0849230768</v>
      </c>
      <c r="T10" s="261">
        <f t="shared" si="14"/>
        <v>2898.39110233844</v>
      </c>
      <c r="U10" s="262">
        <f t="shared" si="15"/>
        <v>1.23852052470842</v>
      </c>
      <c r="V10" s="261">
        <f t="shared" si="5"/>
        <v>1947.8379076924</v>
      </c>
      <c r="W10" s="261">
        <f t="shared" si="6"/>
        <v>1596.15122023384</v>
      </c>
      <c r="X10" s="263">
        <v>10575.2</v>
      </c>
      <c r="Y10" s="263">
        <v>2309.5</v>
      </c>
      <c r="Z10" s="275">
        <f t="shared" si="7"/>
        <v>52052.12</v>
      </c>
      <c r="AA10" s="275">
        <f t="shared" si="8"/>
        <v>12351.32</v>
      </c>
      <c r="AB10" s="261">
        <f t="shared" si="9"/>
        <v>1485.8849230768</v>
      </c>
      <c r="AC10" s="261">
        <f t="shared" si="10"/>
        <v>588.891102338439</v>
      </c>
      <c r="AD10" s="264">
        <f t="shared" si="11"/>
        <v>-8627.3620923076</v>
      </c>
      <c r="AE10" s="264">
        <f t="shared" si="12"/>
        <v>-713.34877976616</v>
      </c>
      <c r="AF10" s="276">
        <v>188</v>
      </c>
      <c r="AG10" s="281">
        <v>600</v>
      </c>
      <c r="AH10" s="285"/>
      <c r="AI10" s="250">
        <f t="shared" si="13"/>
        <v>788</v>
      </c>
      <c r="AJ10" s="279">
        <v>4</v>
      </c>
      <c r="AK10" s="279">
        <v>1</v>
      </c>
      <c r="AL10" s="279"/>
      <c r="AM10" s="280"/>
    </row>
    <row r="11" spans="1:39">
      <c r="A11" s="227">
        <v>9</v>
      </c>
      <c r="B11" s="20">
        <v>754</v>
      </c>
      <c r="C11" s="21" t="s">
        <v>61</v>
      </c>
      <c r="D11" s="21" t="s">
        <v>46</v>
      </c>
      <c r="E11" s="20" t="s">
        <v>41</v>
      </c>
      <c r="F11" s="228">
        <v>7348.75307692308</v>
      </c>
      <c r="G11" s="85">
        <f t="shared" si="0"/>
        <v>29395.0123076923</v>
      </c>
      <c r="H11" s="85">
        <v>2004.11975483077</v>
      </c>
      <c r="I11" s="85">
        <f t="shared" si="1"/>
        <v>8016.47901932308</v>
      </c>
      <c r="J11" s="86">
        <v>0.272715620439637</v>
      </c>
      <c r="K11" s="85">
        <v>8818.50369230769</v>
      </c>
      <c r="L11" s="247">
        <f t="shared" si="2"/>
        <v>35274.0147692308</v>
      </c>
      <c r="M11" s="85">
        <v>2225.99949548308</v>
      </c>
      <c r="N11" s="247">
        <f t="shared" si="3"/>
        <v>8903.99798193232</v>
      </c>
      <c r="O11" s="86">
        <v>0.252423718711463</v>
      </c>
      <c r="P11" s="248">
        <v>40050.1</v>
      </c>
      <c r="Q11" s="248">
        <v>10044.01</v>
      </c>
      <c r="R11" s="248" t="s">
        <v>62</v>
      </c>
      <c r="S11" s="261">
        <f t="shared" si="4"/>
        <v>10655.0876923077</v>
      </c>
      <c r="T11" s="261">
        <f t="shared" si="14"/>
        <v>2027.53098067692</v>
      </c>
      <c r="U11" s="262">
        <f t="shared" si="15"/>
        <v>1.36247944313734</v>
      </c>
      <c r="V11" s="261">
        <f t="shared" si="5"/>
        <v>4776.08523076924</v>
      </c>
      <c r="W11" s="261">
        <f t="shared" si="6"/>
        <v>1140.01201806768</v>
      </c>
      <c r="X11" s="263">
        <v>10150</v>
      </c>
      <c r="Y11" s="263">
        <v>1400</v>
      </c>
      <c r="Z11" s="275">
        <f t="shared" si="7"/>
        <v>29900.1</v>
      </c>
      <c r="AA11" s="275">
        <f t="shared" si="8"/>
        <v>8644.01</v>
      </c>
      <c r="AB11" s="261">
        <f t="shared" si="9"/>
        <v>505.087692307679</v>
      </c>
      <c r="AC11" s="261">
        <f t="shared" si="10"/>
        <v>627.53098067692</v>
      </c>
      <c r="AD11" s="264">
        <f t="shared" si="11"/>
        <v>-5373.91476923076</v>
      </c>
      <c r="AE11" s="264">
        <f t="shared" si="12"/>
        <v>-259.98798193232</v>
      </c>
      <c r="AF11" s="276">
        <v>288</v>
      </c>
      <c r="AG11" s="281">
        <v>400</v>
      </c>
      <c r="AH11" s="285"/>
      <c r="AI11" s="250">
        <f t="shared" si="13"/>
        <v>688</v>
      </c>
      <c r="AJ11" s="279">
        <v>3</v>
      </c>
      <c r="AK11" s="279">
        <v>0</v>
      </c>
      <c r="AL11" s="279"/>
      <c r="AM11" s="280"/>
    </row>
    <row r="12" spans="1:39">
      <c r="A12" s="227">
        <v>10</v>
      </c>
      <c r="B12" s="20">
        <v>709</v>
      </c>
      <c r="C12" s="21" t="s">
        <v>63</v>
      </c>
      <c r="D12" s="21" t="s">
        <v>40</v>
      </c>
      <c r="E12" s="20" t="s">
        <v>41</v>
      </c>
      <c r="F12" s="228">
        <v>9178.59923076923</v>
      </c>
      <c r="G12" s="85">
        <f t="shared" si="0"/>
        <v>36714.3969230769</v>
      </c>
      <c r="H12" s="85">
        <v>2672.70588221538</v>
      </c>
      <c r="I12" s="85">
        <f t="shared" si="1"/>
        <v>10690.8235288615</v>
      </c>
      <c r="J12" s="86">
        <v>0.291188863901556</v>
      </c>
      <c r="K12" s="85">
        <v>11014.3190769231</v>
      </c>
      <c r="L12" s="247">
        <f t="shared" si="2"/>
        <v>44057.2763076924</v>
      </c>
      <c r="M12" s="85">
        <v>2968.60600822154</v>
      </c>
      <c r="N12" s="247">
        <f t="shared" si="3"/>
        <v>11874.4240328862</v>
      </c>
      <c r="O12" s="86">
        <v>0.269522426896211</v>
      </c>
      <c r="P12" s="248">
        <v>46013.35</v>
      </c>
      <c r="Q12" s="248">
        <v>11830.73</v>
      </c>
      <c r="R12" s="248" t="s">
        <v>64</v>
      </c>
      <c r="S12" s="261">
        <f t="shared" si="4"/>
        <v>9298.95307692308</v>
      </c>
      <c r="T12" s="261">
        <f t="shared" si="14"/>
        <v>1139.90647113848</v>
      </c>
      <c r="U12" s="262">
        <f t="shared" si="15"/>
        <v>1.25327811039375</v>
      </c>
      <c r="V12" s="264">
        <f t="shared" si="5"/>
        <v>1956.0736923076</v>
      </c>
      <c r="W12" s="264">
        <f t="shared" si="6"/>
        <v>-43.6940328861601</v>
      </c>
      <c r="X12" s="263">
        <v>2043.3</v>
      </c>
      <c r="Y12" s="263">
        <v>750.2</v>
      </c>
      <c r="Z12" s="275">
        <f t="shared" si="7"/>
        <v>43970.05</v>
      </c>
      <c r="AA12" s="275">
        <f t="shared" si="8"/>
        <v>11080.53</v>
      </c>
      <c r="AB12" s="261">
        <f t="shared" si="9"/>
        <v>7255.65307692307</v>
      </c>
      <c r="AC12" s="261">
        <f t="shared" si="10"/>
        <v>389.706471138479</v>
      </c>
      <c r="AD12" s="264">
        <f t="shared" si="11"/>
        <v>-87.2263076924064</v>
      </c>
      <c r="AE12" s="264">
        <f t="shared" si="12"/>
        <v>-793.894032886161</v>
      </c>
      <c r="AF12" s="276"/>
      <c r="AG12" s="281">
        <v>400</v>
      </c>
      <c r="AH12" s="285"/>
      <c r="AI12" s="250">
        <f t="shared" si="13"/>
        <v>400</v>
      </c>
      <c r="AJ12" s="279">
        <v>4</v>
      </c>
      <c r="AK12" s="279">
        <v>2</v>
      </c>
      <c r="AL12" s="279"/>
      <c r="AM12" s="280"/>
    </row>
    <row r="13" spans="1:39">
      <c r="A13" s="227">
        <v>11</v>
      </c>
      <c r="B13" s="20">
        <v>704</v>
      </c>
      <c r="C13" s="21" t="s">
        <v>65</v>
      </c>
      <c r="D13" s="21" t="s">
        <v>46</v>
      </c>
      <c r="E13" s="20" t="s">
        <v>41</v>
      </c>
      <c r="F13" s="228">
        <v>7277.00692307692</v>
      </c>
      <c r="G13" s="85">
        <f t="shared" si="0"/>
        <v>29108.0276923077</v>
      </c>
      <c r="H13" s="85">
        <v>1790.4480546</v>
      </c>
      <c r="I13" s="85">
        <f t="shared" si="1"/>
        <v>7161.7922184</v>
      </c>
      <c r="J13" s="86">
        <v>0.246041823723173</v>
      </c>
      <c r="K13" s="85">
        <v>8732.40830769231</v>
      </c>
      <c r="L13" s="247">
        <f t="shared" si="2"/>
        <v>34929.6332307692</v>
      </c>
      <c r="M13" s="85">
        <v>1988.67181296</v>
      </c>
      <c r="N13" s="247">
        <f t="shared" si="3"/>
        <v>7954.68725184</v>
      </c>
      <c r="O13" s="86">
        <v>0.227734634351465</v>
      </c>
      <c r="P13" s="248">
        <v>36347.37</v>
      </c>
      <c r="Q13" s="248">
        <v>9566.8</v>
      </c>
      <c r="R13" s="248" t="s">
        <v>66</v>
      </c>
      <c r="S13" s="261">
        <f t="shared" si="4"/>
        <v>7239.34230769232</v>
      </c>
      <c r="T13" s="261">
        <f t="shared" si="14"/>
        <v>2405.0077816</v>
      </c>
      <c r="U13" s="262">
        <f t="shared" si="15"/>
        <v>1.24870604027924</v>
      </c>
      <c r="V13" s="261">
        <f t="shared" si="5"/>
        <v>1417.73676923076</v>
      </c>
      <c r="W13" s="261">
        <f t="shared" si="6"/>
        <v>1612.11274816</v>
      </c>
      <c r="X13" s="263">
        <v>0</v>
      </c>
      <c r="Y13" s="263">
        <v>0</v>
      </c>
      <c r="Z13" s="275">
        <f t="shared" si="7"/>
        <v>36347.37</v>
      </c>
      <c r="AA13" s="275">
        <f t="shared" si="8"/>
        <v>9566.8</v>
      </c>
      <c r="AB13" s="261">
        <f t="shared" si="9"/>
        <v>7239.34230769232</v>
      </c>
      <c r="AC13" s="261">
        <f t="shared" si="10"/>
        <v>2405.0077816</v>
      </c>
      <c r="AD13" s="261">
        <f t="shared" si="11"/>
        <v>1417.73676923076</v>
      </c>
      <c r="AE13" s="261">
        <f t="shared" si="12"/>
        <v>1612.11274816</v>
      </c>
      <c r="AF13" s="276">
        <v>288</v>
      </c>
      <c r="AG13" s="281">
        <v>400</v>
      </c>
      <c r="AH13" s="250">
        <f>(AA13-I13)*0.3</f>
        <v>721.50233448</v>
      </c>
      <c r="AI13" s="250">
        <f t="shared" si="13"/>
        <v>1409.50233448</v>
      </c>
      <c r="AJ13" s="279">
        <v>3</v>
      </c>
      <c r="AK13" s="279">
        <v>0</v>
      </c>
      <c r="AL13" s="279"/>
      <c r="AM13" s="280"/>
    </row>
    <row r="14" spans="1:39">
      <c r="A14" s="227">
        <v>12</v>
      </c>
      <c r="B14" s="20">
        <v>545</v>
      </c>
      <c r="C14" s="21" t="s">
        <v>67</v>
      </c>
      <c r="D14" s="21" t="s">
        <v>52</v>
      </c>
      <c r="E14" s="20" t="s">
        <v>68</v>
      </c>
      <c r="F14" s="228">
        <v>3681.968</v>
      </c>
      <c r="G14" s="85">
        <f t="shared" si="0"/>
        <v>14727.872</v>
      </c>
      <c r="H14" s="85">
        <v>1095.75388430769</v>
      </c>
      <c r="I14" s="85">
        <f t="shared" si="1"/>
        <v>4383.01553723076</v>
      </c>
      <c r="J14" s="86">
        <v>0.297600056357821</v>
      </c>
      <c r="K14" s="85">
        <v>4418.3616</v>
      </c>
      <c r="L14" s="247">
        <f t="shared" si="2"/>
        <v>17673.4464</v>
      </c>
      <c r="M14" s="85">
        <v>1217.06678843077</v>
      </c>
      <c r="N14" s="247">
        <f t="shared" si="3"/>
        <v>4868.26715372308</v>
      </c>
      <c r="O14" s="86">
        <v>0.275456582917697</v>
      </c>
      <c r="P14" s="248">
        <v>20764.85</v>
      </c>
      <c r="Q14" s="248">
        <v>5517.39</v>
      </c>
      <c r="R14" s="248" t="s">
        <v>69</v>
      </c>
      <c r="S14" s="261">
        <f t="shared" si="4"/>
        <v>6036.978</v>
      </c>
      <c r="T14" s="261">
        <f t="shared" si="14"/>
        <v>1134.37446276924</v>
      </c>
      <c r="U14" s="262">
        <f t="shared" si="15"/>
        <v>1.40990157980732</v>
      </c>
      <c r="V14" s="261">
        <f t="shared" si="5"/>
        <v>3091.4036</v>
      </c>
      <c r="W14" s="261">
        <f t="shared" si="6"/>
        <v>649.12284627692</v>
      </c>
      <c r="X14" s="263">
        <v>5996.02</v>
      </c>
      <c r="Y14" s="263">
        <v>724.02</v>
      </c>
      <c r="Z14" s="275">
        <f t="shared" si="7"/>
        <v>14768.83</v>
      </c>
      <c r="AA14" s="275">
        <f t="shared" si="8"/>
        <v>4793.37</v>
      </c>
      <c r="AB14" s="261">
        <f t="shared" si="9"/>
        <v>40.9579999999987</v>
      </c>
      <c r="AC14" s="261">
        <f t="shared" si="10"/>
        <v>410.354462769241</v>
      </c>
      <c r="AD14" s="264">
        <f t="shared" si="11"/>
        <v>-2904.6164</v>
      </c>
      <c r="AE14" s="264">
        <f t="shared" si="12"/>
        <v>-74.8971537230791</v>
      </c>
      <c r="AF14" s="276">
        <v>576</v>
      </c>
      <c r="AG14" s="281">
        <v>200</v>
      </c>
      <c r="AH14" s="285"/>
      <c r="AI14" s="250">
        <f t="shared" si="13"/>
        <v>776</v>
      </c>
      <c r="AJ14" s="279">
        <v>2</v>
      </c>
      <c r="AK14" s="279">
        <v>0</v>
      </c>
      <c r="AL14" s="279"/>
      <c r="AM14" s="280"/>
    </row>
    <row r="15" spans="1:39">
      <c r="A15" s="227">
        <v>13</v>
      </c>
      <c r="B15" s="20">
        <v>587</v>
      </c>
      <c r="C15" s="21" t="s">
        <v>70</v>
      </c>
      <c r="D15" s="21" t="s">
        <v>46</v>
      </c>
      <c r="E15" s="20" t="s">
        <v>41</v>
      </c>
      <c r="F15" s="228">
        <v>7107.44123076923</v>
      </c>
      <c r="G15" s="85">
        <f t="shared" si="0"/>
        <v>28429.7649230769</v>
      </c>
      <c r="H15" s="85">
        <v>1906.94012529231</v>
      </c>
      <c r="I15" s="85">
        <f t="shared" si="1"/>
        <v>7627.76050116924</v>
      </c>
      <c r="J15" s="86">
        <v>0.268301919548327</v>
      </c>
      <c r="K15" s="85">
        <v>8528.92947692308</v>
      </c>
      <c r="L15" s="247">
        <f t="shared" si="2"/>
        <v>34115.7179076923</v>
      </c>
      <c r="M15" s="85">
        <v>2118.06093252923</v>
      </c>
      <c r="N15" s="247">
        <f t="shared" si="3"/>
        <v>8472.24373011692</v>
      </c>
      <c r="O15" s="86">
        <v>0.248338427262192</v>
      </c>
      <c r="P15" s="248">
        <v>34144.07</v>
      </c>
      <c r="Q15" s="248">
        <v>9101.25</v>
      </c>
      <c r="R15" s="248" t="s">
        <v>71</v>
      </c>
      <c r="S15" s="261">
        <f t="shared" si="4"/>
        <v>5714.30507692308</v>
      </c>
      <c r="T15" s="261">
        <f t="shared" si="14"/>
        <v>1473.48949883076</v>
      </c>
      <c r="U15" s="262">
        <f t="shared" si="15"/>
        <v>1.20099726791215</v>
      </c>
      <c r="V15" s="261">
        <f t="shared" si="5"/>
        <v>28.3520923076794</v>
      </c>
      <c r="W15" s="261">
        <f t="shared" si="6"/>
        <v>629.006269883081</v>
      </c>
      <c r="X15" s="263">
        <v>0</v>
      </c>
      <c r="Y15" s="263">
        <v>0</v>
      </c>
      <c r="Z15" s="275">
        <f t="shared" si="7"/>
        <v>34144.07</v>
      </c>
      <c r="AA15" s="275">
        <f t="shared" si="8"/>
        <v>9101.25</v>
      </c>
      <c r="AB15" s="261">
        <f t="shared" si="9"/>
        <v>5714.30507692308</v>
      </c>
      <c r="AC15" s="261">
        <f t="shared" si="10"/>
        <v>1473.48949883076</v>
      </c>
      <c r="AD15" s="261">
        <f t="shared" si="11"/>
        <v>28.3520923076794</v>
      </c>
      <c r="AE15" s="261">
        <f t="shared" si="12"/>
        <v>629.006269883081</v>
      </c>
      <c r="AF15" s="276">
        <v>188</v>
      </c>
      <c r="AG15" s="281">
        <v>400</v>
      </c>
      <c r="AH15" s="250">
        <f>(AA15-I15)*0.3</f>
        <v>442.046849649228</v>
      </c>
      <c r="AI15" s="250">
        <f t="shared" si="13"/>
        <v>1030.04684964923</v>
      </c>
      <c r="AJ15" s="279">
        <v>4</v>
      </c>
      <c r="AK15" s="279">
        <v>1</v>
      </c>
      <c r="AL15" s="279"/>
      <c r="AM15" s="280"/>
    </row>
    <row r="16" spans="1:39">
      <c r="A16" s="227">
        <v>14</v>
      </c>
      <c r="B16" s="20">
        <v>738</v>
      </c>
      <c r="C16" s="21" t="s">
        <v>72</v>
      </c>
      <c r="D16" s="21" t="s">
        <v>46</v>
      </c>
      <c r="E16" s="20" t="s">
        <v>68</v>
      </c>
      <c r="F16" s="228">
        <v>5321.32061538462</v>
      </c>
      <c r="G16" s="85">
        <f t="shared" si="0"/>
        <v>21285.2824615385</v>
      </c>
      <c r="H16" s="85">
        <v>1362.19458018462</v>
      </c>
      <c r="I16" s="85">
        <f t="shared" si="1"/>
        <v>5448.77832073848</v>
      </c>
      <c r="J16" s="86">
        <v>0.25598806736928</v>
      </c>
      <c r="K16" s="85">
        <v>6385.58473846154</v>
      </c>
      <c r="L16" s="247">
        <f t="shared" si="2"/>
        <v>25542.3389538462</v>
      </c>
      <c r="M16" s="85">
        <v>1513.00561801846</v>
      </c>
      <c r="N16" s="247">
        <f t="shared" si="3"/>
        <v>6052.02247207384</v>
      </c>
      <c r="O16" s="86">
        <v>0.236940809649797</v>
      </c>
      <c r="P16" s="248">
        <v>25582.23</v>
      </c>
      <c r="Q16" s="248">
        <v>7460.17</v>
      </c>
      <c r="R16" s="248" t="s">
        <v>73</v>
      </c>
      <c r="S16" s="261">
        <f t="shared" si="4"/>
        <v>4296.94753846152</v>
      </c>
      <c r="T16" s="261">
        <f t="shared" si="14"/>
        <v>2011.39167926152</v>
      </c>
      <c r="U16" s="262">
        <f t="shared" si="15"/>
        <v>1.20187411401403</v>
      </c>
      <c r="V16" s="261">
        <f t="shared" si="5"/>
        <v>39.8910461538399</v>
      </c>
      <c r="W16" s="261">
        <f t="shared" si="6"/>
        <v>1408.14752792616</v>
      </c>
      <c r="X16" s="263">
        <v>0</v>
      </c>
      <c r="Y16" s="263">
        <v>0</v>
      </c>
      <c r="Z16" s="275">
        <f t="shared" si="7"/>
        <v>25582.23</v>
      </c>
      <c r="AA16" s="275">
        <f t="shared" si="8"/>
        <v>7460.17</v>
      </c>
      <c r="AB16" s="261">
        <f t="shared" si="9"/>
        <v>4296.94753846152</v>
      </c>
      <c r="AC16" s="261">
        <f t="shared" si="10"/>
        <v>2011.39167926152</v>
      </c>
      <c r="AD16" s="261">
        <f t="shared" si="11"/>
        <v>39.8910461538399</v>
      </c>
      <c r="AE16" s="261">
        <f t="shared" si="12"/>
        <v>1408.14752792616</v>
      </c>
      <c r="AF16" s="276">
        <v>376</v>
      </c>
      <c r="AG16" s="281">
        <v>200</v>
      </c>
      <c r="AH16" s="250">
        <f>(AA16-I16)*0.3</f>
        <v>603.417503778456</v>
      </c>
      <c r="AI16" s="250">
        <f t="shared" si="13"/>
        <v>1179.41750377846</v>
      </c>
      <c r="AJ16" s="279">
        <v>3</v>
      </c>
      <c r="AK16" s="279">
        <v>0</v>
      </c>
      <c r="AL16" s="279"/>
      <c r="AM16" s="280"/>
    </row>
    <row r="17" spans="1:39">
      <c r="A17" s="227">
        <v>15</v>
      </c>
      <c r="B17" s="20">
        <v>753</v>
      </c>
      <c r="C17" s="21" t="s">
        <v>74</v>
      </c>
      <c r="D17" s="21" t="s">
        <v>52</v>
      </c>
      <c r="E17" s="20" t="s">
        <v>68</v>
      </c>
      <c r="F17" s="228">
        <v>4295.37807692308</v>
      </c>
      <c r="G17" s="85">
        <f t="shared" si="0"/>
        <v>17181.5123076923</v>
      </c>
      <c r="H17" s="85">
        <v>1112.53585638462</v>
      </c>
      <c r="I17" s="85">
        <f t="shared" si="1"/>
        <v>4450.14342553848</v>
      </c>
      <c r="J17" s="86">
        <v>0.259007667418548</v>
      </c>
      <c r="K17" s="85">
        <v>5154.45369230769</v>
      </c>
      <c r="L17" s="247">
        <f t="shared" si="2"/>
        <v>20617.8147692308</v>
      </c>
      <c r="M17" s="85">
        <v>1235.70672313846</v>
      </c>
      <c r="N17" s="247">
        <f t="shared" si="3"/>
        <v>4942.82689255384</v>
      </c>
      <c r="O17" s="86">
        <v>0.239735730865636</v>
      </c>
      <c r="P17" s="248">
        <v>21267.08</v>
      </c>
      <c r="Q17" s="248">
        <v>5825.18</v>
      </c>
      <c r="R17" s="248" t="s">
        <v>75</v>
      </c>
      <c r="S17" s="261">
        <f t="shared" si="4"/>
        <v>4085.56769230768</v>
      </c>
      <c r="T17" s="261">
        <f t="shared" si="14"/>
        <v>1375.03657446152</v>
      </c>
      <c r="U17" s="262">
        <f t="shared" si="15"/>
        <v>1.23778859620399</v>
      </c>
      <c r="V17" s="261">
        <f t="shared" si="5"/>
        <v>649.265230769241</v>
      </c>
      <c r="W17" s="261">
        <f t="shared" si="6"/>
        <v>882.353107446161</v>
      </c>
      <c r="X17" s="263">
        <v>2250</v>
      </c>
      <c r="Y17" s="263">
        <v>500</v>
      </c>
      <c r="Z17" s="275">
        <f t="shared" si="7"/>
        <v>19017.08</v>
      </c>
      <c r="AA17" s="275">
        <f t="shared" si="8"/>
        <v>5325.18</v>
      </c>
      <c r="AB17" s="261">
        <f t="shared" si="9"/>
        <v>1835.56769230768</v>
      </c>
      <c r="AC17" s="261">
        <f t="shared" si="10"/>
        <v>875.03657446152</v>
      </c>
      <c r="AD17" s="264">
        <f t="shared" si="11"/>
        <v>-1600.73476923076</v>
      </c>
      <c r="AE17" s="264">
        <f t="shared" si="12"/>
        <v>382.353107446161</v>
      </c>
      <c r="AF17" s="276">
        <v>476</v>
      </c>
      <c r="AG17" s="281">
        <v>200</v>
      </c>
      <c r="AH17" s="285"/>
      <c r="AI17" s="250">
        <f t="shared" si="13"/>
        <v>676</v>
      </c>
      <c r="AJ17" s="279">
        <v>2</v>
      </c>
      <c r="AK17" s="279">
        <v>0</v>
      </c>
      <c r="AL17" s="279"/>
      <c r="AM17" s="280"/>
    </row>
    <row r="18" spans="1:39">
      <c r="A18" s="227">
        <v>16</v>
      </c>
      <c r="B18" s="20">
        <v>727</v>
      </c>
      <c r="C18" s="21" t="s">
        <v>76</v>
      </c>
      <c r="D18" s="21" t="s">
        <v>40</v>
      </c>
      <c r="E18" s="20" t="s">
        <v>68</v>
      </c>
      <c r="F18" s="228">
        <v>5527.69846153846</v>
      </c>
      <c r="G18" s="85">
        <f t="shared" si="0"/>
        <v>22110.7938461538</v>
      </c>
      <c r="H18" s="85">
        <v>1576.47382006154</v>
      </c>
      <c r="I18" s="85">
        <f t="shared" si="1"/>
        <v>6305.89528024616</v>
      </c>
      <c r="J18" s="86">
        <v>0.285195336002966</v>
      </c>
      <c r="K18" s="85">
        <v>6633.23815384615</v>
      </c>
      <c r="L18" s="247">
        <f t="shared" si="2"/>
        <v>26532.9526153846</v>
      </c>
      <c r="M18" s="85">
        <v>1751.00810200615</v>
      </c>
      <c r="N18" s="247">
        <f t="shared" si="3"/>
        <v>7004.0324080246</v>
      </c>
      <c r="O18" s="86">
        <v>0.263974858341377</v>
      </c>
      <c r="P18" s="248">
        <v>24426.22</v>
      </c>
      <c r="Q18" s="248">
        <v>6167.88</v>
      </c>
      <c r="R18" s="248" t="s">
        <v>77</v>
      </c>
      <c r="S18" s="264">
        <f t="shared" si="4"/>
        <v>2315.42615384616</v>
      </c>
      <c r="T18" s="264">
        <f t="shared" si="14"/>
        <v>-138.01528024616</v>
      </c>
      <c r="U18" s="262">
        <f t="shared" si="15"/>
        <v>1.10471926833368</v>
      </c>
      <c r="V18" s="264">
        <f t="shared" si="5"/>
        <v>-2106.7326153846</v>
      </c>
      <c r="W18" s="264">
        <f t="shared" si="6"/>
        <v>-836.1524080246</v>
      </c>
      <c r="X18" s="263">
        <v>0</v>
      </c>
      <c r="Y18" s="263">
        <v>0</v>
      </c>
      <c r="Z18" s="275">
        <f t="shared" si="7"/>
        <v>24426.22</v>
      </c>
      <c r="AA18" s="275">
        <f t="shared" si="8"/>
        <v>6167.88</v>
      </c>
      <c r="AB18" s="264">
        <f t="shared" si="9"/>
        <v>2315.42615384616</v>
      </c>
      <c r="AC18" s="264">
        <f t="shared" si="10"/>
        <v>-138.01528024616</v>
      </c>
      <c r="AD18" s="264">
        <f t="shared" si="11"/>
        <v>-2106.7326153846</v>
      </c>
      <c r="AE18" s="264">
        <f t="shared" si="12"/>
        <v>-836.1524080246</v>
      </c>
      <c r="AF18" s="276">
        <v>576</v>
      </c>
      <c r="AG18" s="281"/>
      <c r="AH18" s="285"/>
      <c r="AI18" s="250">
        <f t="shared" si="13"/>
        <v>576</v>
      </c>
      <c r="AJ18" s="279">
        <v>3</v>
      </c>
      <c r="AK18" s="279">
        <v>1</v>
      </c>
      <c r="AL18" s="279"/>
      <c r="AM18" s="280"/>
    </row>
    <row r="19" spans="1:39">
      <c r="A19" s="227">
        <v>17</v>
      </c>
      <c r="B19" s="20">
        <v>724</v>
      </c>
      <c r="C19" s="21" t="s">
        <v>78</v>
      </c>
      <c r="D19" s="21" t="s">
        <v>52</v>
      </c>
      <c r="E19" s="20" t="s">
        <v>41</v>
      </c>
      <c r="F19" s="228">
        <v>10912.9815</v>
      </c>
      <c r="G19" s="85">
        <f t="shared" si="0"/>
        <v>43651.926</v>
      </c>
      <c r="H19" s="85">
        <v>2919.36941619231</v>
      </c>
      <c r="I19" s="85">
        <f t="shared" si="1"/>
        <v>11677.4776647692</v>
      </c>
      <c r="J19" s="86">
        <v>0.267513457820148</v>
      </c>
      <c r="K19" s="85">
        <v>13095.5778</v>
      </c>
      <c r="L19" s="247">
        <f t="shared" si="2"/>
        <v>52382.3112</v>
      </c>
      <c r="M19" s="85">
        <v>3242.57811036923</v>
      </c>
      <c r="N19" s="247">
        <f t="shared" si="3"/>
        <v>12970.3124414769</v>
      </c>
      <c r="O19" s="86">
        <v>0.247608632462878</v>
      </c>
      <c r="P19" s="248">
        <v>45943.65</v>
      </c>
      <c r="Q19" s="248">
        <v>11832.92</v>
      </c>
      <c r="R19" s="248" t="s">
        <v>79</v>
      </c>
      <c r="S19" s="261">
        <f t="shared" si="4"/>
        <v>2291.724</v>
      </c>
      <c r="T19" s="261">
        <f t="shared" si="14"/>
        <v>155.44233523076</v>
      </c>
      <c r="U19" s="262">
        <f t="shared" si="15"/>
        <v>1.05249995154853</v>
      </c>
      <c r="V19" s="264">
        <f t="shared" si="5"/>
        <v>-6438.6612</v>
      </c>
      <c r="W19" s="264">
        <f t="shared" si="6"/>
        <v>-1137.39244147692</v>
      </c>
      <c r="X19" s="263">
        <v>0</v>
      </c>
      <c r="Y19" s="263">
        <v>0</v>
      </c>
      <c r="Z19" s="275">
        <f t="shared" si="7"/>
        <v>45943.65</v>
      </c>
      <c r="AA19" s="275">
        <f t="shared" si="8"/>
        <v>11832.92</v>
      </c>
      <c r="AB19" s="261">
        <f t="shared" si="9"/>
        <v>2291.724</v>
      </c>
      <c r="AC19" s="261">
        <f t="shared" si="10"/>
        <v>155.44233523076</v>
      </c>
      <c r="AD19" s="264">
        <f t="shared" si="11"/>
        <v>-6438.6612</v>
      </c>
      <c r="AE19" s="264">
        <f t="shared" si="12"/>
        <v>-1137.39244147692</v>
      </c>
      <c r="AF19" s="276">
        <v>188</v>
      </c>
      <c r="AG19" s="281">
        <v>400</v>
      </c>
      <c r="AH19" s="285"/>
      <c r="AI19" s="250">
        <f t="shared" si="13"/>
        <v>588</v>
      </c>
      <c r="AJ19" s="279">
        <v>4</v>
      </c>
      <c r="AK19" s="279">
        <v>0</v>
      </c>
      <c r="AL19" s="279">
        <v>1</v>
      </c>
      <c r="AM19" s="280"/>
    </row>
    <row r="20" spans="1:39">
      <c r="A20" s="227">
        <v>18</v>
      </c>
      <c r="B20" s="20">
        <v>570</v>
      </c>
      <c r="C20" s="21" t="s">
        <v>80</v>
      </c>
      <c r="D20" s="21" t="s">
        <v>40</v>
      </c>
      <c r="E20" s="20" t="s">
        <v>68</v>
      </c>
      <c r="F20" s="228">
        <v>6122.23730769231</v>
      </c>
      <c r="G20" s="85">
        <f t="shared" si="0"/>
        <v>24488.9492307692</v>
      </c>
      <c r="H20" s="85">
        <v>1619.71859492308</v>
      </c>
      <c r="I20" s="85">
        <f t="shared" si="1"/>
        <v>6478.87437969232</v>
      </c>
      <c r="J20" s="86">
        <v>0.264563183934078</v>
      </c>
      <c r="K20" s="85">
        <v>7346.68476923077</v>
      </c>
      <c r="L20" s="247">
        <f t="shared" si="2"/>
        <v>29386.7390769231</v>
      </c>
      <c r="M20" s="85">
        <v>1799.04058449231</v>
      </c>
      <c r="N20" s="247">
        <f t="shared" si="3"/>
        <v>7196.16233796924</v>
      </c>
      <c r="O20" s="86">
        <v>0.244877879070981</v>
      </c>
      <c r="P20" s="248">
        <v>26716.53</v>
      </c>
      <c r="Q20" s="248">
        <v>6694.63</v>
      </c>
      <c r="R20" s="248" t="s">
        <v>81</v>
      </c>
      <c r="S20" s="261">
        <f t="shared" si="4"/>
        <v>2227.58076923076</v>
      </c>
      <c r="T20" s="261">
        <f t="shared" si="14"/>
        <v>215.75562030768</v>
      </c>
      <c r="U20" s="262">
        <f t="shared" si="15"/>
        <v>1.0909626929371</v>
      </c>
      <c r="V20" s="264">
        <f t="shared" si="5"/>
        <v>-2670.20907692308</v>
      </c>
      <c r="W20" s="264">
        <f t="shared" si="6"/>
        <v>-501.53233796924</v>
      </c>
      <c r="X20" s="263">
        <v>4800</v>
      </c>
      <c r="Y20" s="263">
        <v>600</v>
      </c>
      <c r="Z20" s="275">
        <f t="shared" si="7"/>
        <v>21916.53</v>
      </c>
      <c r="AA20" s="275">
        <f t="shared" si="8"/>
        <v>6094.63</v>
      </c>
      <c r="AB20" s="264">
        <f t="shared" si="9"/>
        <v>-2572.41923076924</v>
      </c>
      <c r="AC20" s="264">
        <f t="shared" si="10"/>
        <v>-384.24437969232</v>
      </c>
      <c r="AD20" s="264">
        <f t="shared" si="11"/>
        <v>-7470.20907692308</v>
      </c>
      <c r="AE20" s="264">
        <f t="shared" si="12"/>
        <v>-1101.53233796924</v>
      </c>
      <c r="AF20" s="276">
        <v>288</v>
      </c>
      <c r="AG20" s="281"/>
      <c r="AH20" s="285"/>
      <c r="AI20" s="250">
        <f t="shared" si="13"/>
        <v>288</v>
      </c>
      <c r="AJ20" s="279">
        <v>3</v>
      </c>
      <c r="AK20" s="279">
        <v>1</v>
      </c>
      <c r="AL20" s="279"/>
      <c r="AM20" s="280"/>
    </row>
    <row r="21" spans="1:39">
      <c r="A21" s="227">
        <v>19</v>
      </c>
      <c r="B21" s="20">
        <v>56</v>
      </c>
      <c r="C21" s="21" t="s">
        <v>82</v>
      </c>
      <c r="D21" s="21" t="s">
        <v>46</v>
      </c>
      <c r="E21" s="20" t="s">
        <v>68</v>
      </c>
      <c r="F21" s="228">
        <v>4283.86092307692</v>
      </c>
      <c r="G21" s="85">
        <f t="shared" si="0"/>
        <v>17135.4436923077</v>
      </c>
      <c r="H21" s="85">
        <v>1259.32169575385</v>
      </c>
      <c r="I21" s="85">
        <f t="shared" si="1"/>
        <v>5037.2867830154</v>
      </c>
      <c r="J21" s="86">
        <v>0.293968856217985</v>
      </c>
      <c r="K21" s="85">
        <v>5140.63310769231</v>
      </c>
      <c r="L21" s="247">
        <f t="shared" si="2"/>
        <v>20562.5324307692</v>
      </c>
      <c r="M21" s="85">
        <v>1398.74348957538</v>
      </c>
      <c r="N21" s="247">
        <f t="shared" si="3"/>
        <v>5594.97395830152</v>
      </c>
      <c r="O21" s="86">
        <v>0.27209556882835</v>
      </c>
      <c r="P21" s="248">
        <v>19324.66</v>
      </c>
      <c r="Q21" s="248">
        <v>4477.76</v>
      </c>
      <c r="R21" s="248" t="s">
        <v>83</v>
      </c>
      <c r="S21" s="264">
        <f t="shared" si="4"/>
        <v>2189.21630769232</v>
      </c>
      <c r="T21" s="264">
        <f t="shared" si="14"/>
        <v>-559.5267830154</v>
      </c>
      <c r="U21" s="262">
        <f t="shared" si="15"/>
        <v>1.12775953438983</v>
      </c>
      <c r="V21" s="264">
        <f t="shared" si="5"/>
        <v>-1237.87243076924</v>
      </c>
      <c r="W21" s="264">
        <f t="shared" si="6"/>
        <v>-1117.21395830152</v>
      </c>
      <c r="X21" s="263">
        <v>2380.09</v>
      </c>
      <c r="Y21" s="263">
        <v>401.7</v>
      </c>
      <c r="Z21" s="275">
        <f t="shared" si="7"/>
        <v>16944.57</v>
      </c>
      <c r="AA21" s="275">
        <f t="shared" si="8"/>
        <v>4076.06</v>
      </c>
      <c r="AB21" s="264">
        <f t="shared" si="9"/>
        <v>-190.873692307679</v>
      </c>
      <c r="AC21" s="264">
        <f t="shared" si="10"/>
        <v>-961.2267830154</v>
      </c>
      <c r="AD21" s="264">
        <f t="shared" si="11"/>
        <v>-3617.96243076924</v>
      </c>
      <c r="AE21" s="264">
        <f t="shared" si="12"/>
        <v>-1518.91395830152</v>
      </c>
      <c r="AF21" s="276"/>
      <c r="AG21" s="284"/>
      <c r="AH21" s="285"/>
      <c r="AI21" s="250">
        <f t="shared" si="13"/>
        <v>0</v>
      </c>
      <c r="AJ21" s="279">
        <v>2</v>
      </c>
      <c r="AK21" s="279">
        <v>0</v>
      </c>
      <c r="AL21" s="279"/>
      <c r="AM21" s="280"/>
    </row>
    <row r="22" spans="1:39">
      <c r="A22" s="229">
        <v>20</v>
      </c>
      <c r="B22" s="230">
        <v>349</v>
      </c>
      <c r="C22" s="27" t="s">
        <v>84</v>
      </c>
      <c r="D22" s="27" t="s">
        <v>49</v>
      </c>
      <c r="E22" s="230" t="s">
        <v>41</v>
      </c>
      <c r="F22" s="231">
        <v>7596.22692307692</v>
      </c>
      <c r="G22" s="232">
        <f t="shared" si="0"/>
        <v>30384.9076923077</v>
      </c>
      <c r="H22" s="232">
        <v>2311.4414175</v>
      </c>
      <c r="I22" s="232">
        <f t="shared" si="1"/>
        <v>9245.76567</v>
      </c>
      <c r="J22" s="90">
        <v>0.304288094722127</v>
      </c>
      <c r="K22" s="232">
        <v>9115.47230769231</v>
      </c>
      <c r="L22" s="249">
        <f t="shared" si="2"/>
        <v>36461.8892307692</v>
      </c>
      <c r="M22" s="232">
        <v>2567.345298</v>
      </c>
      <c r="N22" s="249">
        <f t="shared" si="3"/>
        <v>10269.381192</v>
      </c>
      <c r="O22" s="90">
        <v>0.281646985623936</v>
      </c>
      <c r="P22" s="34">
        <v>32197.85</v>
      </c>
      <c r="Q22" s="34">
        <v>9012.23</v>
      </c>
      <c r="R22" s="34" t="s">
        <v>85</v>
      </c>
      <c r="S22" s="261">
        <f t="shared" si="4"/>
        <v>1812.94230769232</v>
      </c>
      <c r="T22" s="261">
        <f t="shared" si="14"/>
        <v>-233.535670000001</v>
      </c>
      <c r="U22" s="265">
        <f t="shared" si="15"/>
        <v>1.05966588169532</v>
      </c>
      <c r="V22" s="266">
        <f t="shared" si="5"/>
        <v>-4264.03923076924</v>
      </c>
      <c r="W22" s="266">
        <f t="shared" si="6"/>
        <v>-1257.151192</v>
      </c>
      <c r="X22" s="263">
        <v>0</v>
      </c>
      <c r="Y22" s="263">
        <v>0</v>
      </c>
      <c r="Z22" s="275">
        <f t="shared" si="7"/>
        <v>32197.85</v>
      </c>
      <c r="AA22" s="275">
        <f t="shared" si="8"/>
        <v>9012.23</v>
      </c>
      <c r="AB22" s="264">
        <f t="shared" si="9"/>
        <v>1812.94230769232</v>
      </c>
      <c r="AC22" s="264">
        <f t="shared" si="10"/>
        <v>-233.535670000001</v>
      </c>
      <c r="AD22" s="264">
        <f t="shared" si="11"/>
        <v>-4264.03923076924</v>
      </c>
      <c r="AE22" s="264">
        <f t="shared" si="12"/>
        <v>-1257.151192</v>
      </c>
      <c r="AF22" s="276">
        <v>188</v>
      </c>
      <c r="AG22" s="284"/>
      <c r="AH22" s="285"/>
      <c r="AI22" s="250">
        <f t="shared" si="13"/>
        <v>188</v>
      </c>
      <c r="AJ22" s="279">
        <v>4</v>
      </c>
      <c r="AK22" s="279">
        <v>1</v>
      </c>
      <c r="AL22" s="279"/>
      <c r="AM22" s="280"/>
    </row>
    <row r="23" spans="1:39">
      <c r="A23" s="227">
        <v>21</v>
      </c>
      <c r="B23" s="20">
        <v>740</v>
      </c>
      <c r="C23" s="21" t="s">
        <v>86</v>
      </c>
      <c r="D23" s="21" t="s">
        <v>52</v>
      </c>
      <c r="E23" s="20" t="s">
        <v>68</v>
      </c>
      <c r="F23" s="228">
        <v>4879.62092307692</v>
      </c>
      <c r="G23" s="85">
        <f t="shared" si="0"/>
        <v>19518.4836923077</v>
      </c>
      <c r="H23" s="85">
        <v>1444.77883273846</v>
      </c>
      <c r="I23" s="85">
        <f t="shared" si="1"/>
        <v>5779.11533095384</v>
      </c>
      <c r="J23" s="86">
        <v>0.296084235950737</v>
      </c>
      <c r="K23" s="85">
        <v>5855.54510769231</v>
      </c>
      <c r="L23" s="247">
        <f t="shared" si="2"/>
        <v>23422.1804307692</v>
      </c>
      <c r="M23" s="85">
        <v>1604.73292327385</v>
      </c>
      <c r="N23" s="247">
        <f t="shared" si="3"/>
        <v>6418.9316930954</v>
      </c>
      <c r="O23" s="86">
        <v>0.274053549884833</v>
      </c>
      <c r="P23" s="248">
        <v>21223.25</v>
      </c>
      <c r="Q23" s="248">
        <v>5515.12</v>
      </c>
      <c r="R23" s="248" t="s">
        <v>47</v>
      </c>
      <c r="S23" s="264">
        <f t="shared" si="4"/>
        <v>1704.76630769232</v>
      </c>
      <c r="T23" s="264">
        <f t="shared" si="14"/>
        <v>-263.99533095384</v>
      </c>
      <c r="U23" s="262">
        <f t="shared" si="15"/>
        <v>1.08734112416551</v>
      </c>
      <c r="V23" s="264">
        <f t="shared" si="5"/>
        <v>-2198.93043076924</v>
      </c>
      <c r="W23" s="264">
        <f t="shared" si="6"/>
        <v>-903.8116930954</v>
      </c>
      <c r="X23" s="263">
        <v>0</v>
      </c>
      <c r="Y23" s="263">
        <v>0</v>
      </c>
      <c r="Z23" s="275">
        <f t="shared" si="7"/>
        <v>21223.25</v>
      </c>
      <c r="AA23" s="275">
        <f t="shared" si="8"/>
        <v>5515.12</v>
      </c>
      <c r="AB23" s="264">
        <f t="shared" si="9"/>
        <v>1704.76630769232</v>
      </c>
      <c r="AC23" s="264">
        <f t="shared" si="10"/>
        <v>-263.99533095384</v>
      </c>
      <c r="AD23" s="264">
        <f t="shared" si="11"/>
        <v>-2198.93043076924</v>
      </c>
      <c r="AE23" s="264">
        <f t="shared" si="12"/>
        <v>-903.8116930954</v>
      </c>
      <c r="AF23" s="276"/>
      <c r="AG23" s="284"/>
      <c r="AH23" s="285"/>
      <c r="AI23" s="250">
        <f t="shared" si="13"/>
        <v>0</v>
      </c>
      <c r="AJ23" s="279">
        <v>2</v>
      </c>
      <c r="AK23" s="279">
        <v>0</v>
      </c>
      <c r="AL23" s="279"/>
      <c r="AM23" s="280"/>
    </row>
    <row r="24" spans="1:39">
      <c r="A24" s="227">
        <v>22</v>
      </c>
      <c r="B24" s="20">
        <v>747</v>
      </c>
      <c r="C24" s="21" t="s">
        <v>87</v>
      </c>
      <c r="D24" s="21" t="s">
        <v>49</v>
      </c>
      <c r="E24" s="20" t="s">
        <v>68</v>
      </c>
      <c r="F24" s="228">
        <v>8263.23638461539</v>
      </c>
      <c r="G24" s="85">
        <f t="shared" si="0"/>
        <v>33052.9455384616</v>
      </c>
      <c r="H24" s="85">
        <v>2018.98500844615</v>
      </c>
      <c r="I24" s="85">
        <f t="shared" si="1"/>
        <v>8075.9400337846</v>
      </c>
      <c r="J24" s="86">
        <v>0.244333444484915</v>
      </c>
      <c r="K24" s="85">
        <v>9915.88366153846</v>
      </c>
      <c r="L24" s="247">
        <f t="shared" si="2"/>
        <v>39663.5346461538</v>
      </c>
      <c r="M24" s="85">
        <v>2242.51050834462</v>
      </c>
      <c r="N24" s="247">
        <f t="shared" si="3"/>
        <v>8970.04203337848</v>
      </c>
      <c r="O24" s="86">
        <v>0.226153370177468</v>
      </c>
      <c r="P24" s="248">
        <v>34652.75</v>
      </c>
      <c r="Q24" s="248">
        <v>9256.43</v>
      </c>
      <c r="R24" s="248" t="s">
        <v>88</v>
      </c>
      <c r="S24" s="261">
        <f t="shared" si="4"/>
        <v>1599.80446153844</v>
      </c>
      <c r="T24" s="261">
        <f t="shared" si="14"/>
        <v>1180.4899662154</v>
      </c>
      <c r="U24" s="262">
        <f t="shared" si="15"/>
        <v>1.04840126758678</v>
      </c>
      <c r="V24" s="264">
        <f t="shared" si="5"/>
        <v>-5010.78464615384</v>
      </c>
      <c r="W24" s="264">
        <f t="shared" si="6"/>
        <v>286.38796662152</v>
      </c>
      <c r="X24" s="263">
        <v>2250</v>
      </c>
      <c r="Y24" s="263">
        <v>500</v>
      </c>
      <c r="Z24" s="275">
        <f t="shared" si="7"/>
        <v>32402.75</v>
      </c>
      <c r="AA24" s="275">
        <f t="shared" si="8"/>
        <v>8756.43</v>
      </c>
      <c r="AB24" s="264">
        <f t="shared" si="9"/>
        <v>-650.195538461558</v>
      </c>
      <c r="AC24" s="264">
        <f t="shared" si="10"/>
        <v>680.4899662154</v>
      </c>
      <c r="AD24" s="264">
        <f t="shared" si="11"/>
        <v>-7260.78464615384</v>
      </c>
      <c r="AE24" s="264">
        <f t="shared" si="12"/>
        <v>-213.61203337848</v>
      </c>
      <c r="AF24" s="276">
        <v>288</v>
      </c>
      <c r="AG24" s="284"/>
      <c r="AH24" s="285"/>
      <c r="AI24" s="250">
        <f t="shared" si="13"/>
        <v>288</v>
      </c>
      <c r="AJ24" s="279">
        <v>3</v>
      </c>
      <c r="AK24" s="279">
        <v>0</v>
      </c>
      <c r="AL24" s="279"/>
      <c r="AM24" s="280"/>
    </row>
    <row r="25" s="204" customFormat="1" spans="1:39">
      <c r="A25" s="227">
        <v>23</v>
      </c>
      <c r="B25" s="20">
        <v>513</v>
      </c>
      <c r="C25" s="21" t="s">
        <v>89</v>
      </c>
      <c r="D25" s="21" t="s">
        <v>40</v>
      </c>
      <c r="E25" s="20" t="s">
        <v>41</v>
      </c>
      <c r="F25" s="228">
        <v>9922.10323076923</v>
      </c>
      <c r="G25" s="85">
        <f t="shared" si="0"/>
        <v>39688.4129230769</v>
      </c>
      <c r="H25" s="85">
        <v>2704.41020875385</v>
      </c>
      <c r="I25" s="85">
        <f t="shared" si="1"/>
        <v>10817.6408350154</v>
      </c>
      <c r="J25" s="86">
        <v>0.272564207996471</v>
      </c>
      <c r="K25" s="85">
        <v>11906.5238769231</v>
      </c>
      <c r="L25" s="247">
        <f t="shared" si="2"/>
        <v>47626.0955076924</v>
      </c>
      <c r="M25" s="85">
        <v>3003.82037837538</v>
      </c>
      <c r="N25" s="247">
        <f t="shared" si="3"/>
        <v>12015.2815135015</v>
      </c>
      <c r="O25" s="86">
        <v>0.252283572386506</v>
      </c>
      <c r="P25" s="248">
        <v>41267.99</v>
      </c>
      <c r="Q25" s="248">
        <v>11549.68</v>
      </c>
      <c r="R25" s="248" t="s">
        <v>90</v>
      </c>
      <c r="S25" s="261">
        <f t="shared" si="4"/>
        <v>1579.57707692308</v>
      </c>
      <c r="T25" s="261">
        <f t="shared" si="14"/>
        <v>732.039164984601</v>
      </c>
      <c r="U25" s="262">
        <f t="shared" si="15"/>
        <v>1.03979945179427</v>
      </c>
      <c r="V25" s="264">
        <f t="shared" si="5"/>
        <v>-6358.1055076924</v>
      </c>
      <c r="W25" s="264">
        <f t="shared" si="6"/>
        <v>-465.60151350152</v>
      </c>
      <c r="X25" s="263">
        <v>0</v>
      </c>
      <c r="Y25" s="263">
        <v>0</v>
      </c>
      <c r="Z25" s="275">
        <f t="shared" si="7"/>
        <v>41267.99</v>
      </c>
      <c r="AA25" s="275">
        <f t="shared" si="8"/>
        <v>11549.68</v>
      </c>
      <c r="AB25" s="261">
        <f t="shared" si="9"/>
        <v>1579.57707692308</v>
      </c>
      <c r="AC25" s="261">
        <f t="shared" si="10"/>
        <v>732.039164984601</v>
      </c>
      <c r="AD25" s="264">
        <f t="shared" si="11"/>
        <v>-6358.1055076924</v>
      </c>
      <c r="AE25" s="264">
        <f t="shared" si="12"/>
        <v>-465.60151350152</v>
      </c>
      <c r="AF25" s="276">
        <v>188</v>
      </c>
      <c r="AG25" s="281">
        <v>400</v>
      </c>
      <c r="AH25" s="285"/>
      <c r="AI25" s="250">
        <f t="shared" si="13"/>
        <v>588</v>
      </c>
      <c r="AJ25" s="279">
        <v>3</v>
      </c>
      <c r="AK25" s="279">
        <v>0</v>
      </c>
      <c r="AL25" s="279"/>
      <c r="AM25" s="280"/>
    </row>
    <row r="26" spans="1:39">
      <c r="A26" s="229">
        <v>24</v>
      </c>
      <c r="B26" s="230">
        <v>308</v>
      </c>
      <c r="C26" s="27" t="s">
        <v>91</v>
      </c>
      <c r="D26" s="27" t="s">
        <v>49</v>
      </c>
      <c r="E26" s="230" t="s">
        <v>43</v>
      </c>
      <c r="F26" s="231">
        <v>9661.72765384615</v>
      </c>
      <c r="G26" s="232">
        <f t="shared" si="0"/>
        <v>38646.9106153846</v>
      </c>
      <c r="H26" s="232">
        <v>2774.63927406923</v>
      </c>
      <c r="I26" s="232">
        <f t="shared" si="1"/>
        <v>11098.5570962769</v>
      </c>
      <c r="J26" s="90">
        <v>0.287178377768152</v>
      </c>
      <c r="K26" s="232">
        <v>11594.0731846154</v>
      </c>
      <c r="L26" s="249">
        <f t="shared" si="2"/>
        <v>46376.2927384616</v>
      </c>
      <c r="M26" s="232">
        <v>3081.82463115692</v>
      </c>
      <c r="N26" s="249">
        <f t="shared" si="3"/>
        <v>12327.2985246277</v>
      </c>
      <c r="O26" s="90">
        <v>0.265810348277455</v>
      </c>
      <c r="P26" s="34">
        <v>39895.08</v>
      </c>
      <c r="Q26" s="34">
        <v>12331.23</v>
      </c>
      <c r="R26" s="34" t="s">
        <v>92</v>
      </c>
      <c r="S26" s="261">
        <f t="shared" si="4"/>
        <v>1248.1693846154</v>
      </c>
      <c r="T26" s="261">
        <f t="shared" si="14"/>
        <v>1232.67290372308</v>
      </c>
      <c r="U26" s="265">
        <f t="shared" si="15"/>
        <v>1.03229674415731</v>
      </c>
      <c r="V26" s="266">
        <f t="shared" si="5"/>
        <v>-6481.2127384616</v>
      </c>
      <c r="W26" s="266">
        <f t="shared" si="6"/>
        <v>3.93147537231926</v>
      </c>
      <c r="X26" s="263">
        <v>4500</v>
      </c>
      <c r="Y26" s="263">
        <v>660</v>
      </c>
      <c r="Z26" s="275">
        <f t="shared" si="7"/>
        <v>35395.08</v>
      </c>
      <c r="AA26" s="275">
        <f t="shared" si="8"/>
        <v>11671.23</v>
      </c>
      <c r="AB26" s="264">
        <f t="shared" si="9"/>
        <v>-3251.8306153846</v>
      </c>
      <c r="AC26" s="264">
        <f t="shared" si="10"/>
        <v>572.67290372308</v>
      </c>
      <c r="AD26" s="264">
        <f t="shared" si="11"/>
        <v>-10981.2127384616</v>
      </c>
      <c r="AE26" s="264">
        <f t="shared" si="12"/>
        <v>-656.068524627681</v>
      </c>
      <c r="AF26" s="276">
        <v>288</v>
      </c>
      <c r="AG26" s="284"/>
      <c r="AH26" s="285"/>
      <c r="AI26" s="250">
        <f t="shared" si="13"/>
        <v>288</v>
      </c>
      <c r="AJ26" s="279">
        <v>5</v>
      </c>
      <c r="AK26" s="279">
        <v>0</v>
      </c>
      <c r="AL26" s="279"/>
      <c r="AM26" s="280"/>
    </row>
    <row r="27" spans="1:39">
      <c r="A27" s="227">
        <v>25</v>
      </c>
      <c r="B27" s="20">
        <v>713</v>
      </c>
      <c r="C27" s="21" t="s">
        <v>93</v>
      </c>
      <c r="D27" s="21" t="s">
        <v>46</v>
      </c>
      <c r="E27" s="20" t="s">
        <v>68</v>
      </c>
      <c r="F27" s="228">
        <v>3108.25353846154</v>
      </c>
      <c r="G27" s="85">
        <f t="shared" si="0"/>
        <v>12433.0141538462</v>
      </c>
      <c r="H27" s="85">
        <v>979.003691076923</v>
      </c>
      <c r="I27" s="85">
        <f t="shared" si="1"/>
        <v>3916.01476430769</v>
      </c>
      <c r="J27" s="86">
        <v>0.31496905865713</v>
      </c>
      <c r="K27" s="85">
        <v>3729.90424615385</v>
      </c>
      <c r="L27" s="247">
        <f t="shared" si="2"/>
        <v>14919.6169846154</v>
      </c>
      <c r="M27" s="85">
        <v>1087.39096910769</v>
      </c>
      <c r="N27" s="247">
        <f t="shared" si="3"/>
        <v>4349.56387643076</v>
      </c>
      <c r="O27" s="86">
        <v>0.291533213011828</v>
      </c>
      <c r="P27" s="248">
        <v>13660.97</v>
      </c>
      <c r="Q27" s="248">
        <v>3706.2</v>
      </c>
      <c r="R27" s="248" t="s">
        <v>94</v>
      </c>
      <c r="S27" s="264">
        <f t="shared" si="4"/>
        <v>1227.95584615384</v>
      </c>
      <c r="T27" s="264">
        <f t="shared" si="14"/>
        <v>-209.814764307692</v>
      </c>
      <c r="U27" s="262">
        <f t="shared" si="15"/>
        <v>1.09876574022672</v>
      </c>
      <c r="V27" s="264">
        <f t="shared" si="5"/>
        <v>-1258.6469846154</v>
      </c>
      <c r="W27" s="264">
        <f t="shared" si="6"/>
        <v>-643.36387643076</v>
      </c>
      <c r="X27" s="263">
        <v>0</v>
      </c>
      <c r="Y27" s="263">
        <v>0</v>
      </c>
      <c r="Z27" s="275">
        <f t="shared" si="7"/>
        <v>13660.97</v>
      </c>
      <c r="AA27" s="275">
        <f t="shared" si="8"/>
        <v>3706.2</v>
      </c>
      <c r="AB27" s="264">
        <f t="shared" si="9"/>
        <v>1227.95584615384</v>
      </c>
      <c r="AC27" s="264">
        <f t="shared" si="10"/>
        <v>-209.814764307692</v>
      </c>
      <c r="AD27" s="264">
        <f t="shared" si="11"/>
        <v>-1258.6469846154</v>
      </c>
      <c r="AE27" s="264">
        <f t="shared" si="12"/>
        <v>-643.36387643076</v>
      </c>
      <c r="AF27" s="276">
        <v>288</v>
      </c>
      <c r="AG27" s="284"/>
      <c r="AH27" s="285"/>
      <c r="AI27" s="250">
        <f t="shared" si="13"/>
        <v>288</v>
      </c>
      <c r="AJ27" s="279">
        <v>2</v>
      </c>
      <c r="AK27" s="279">
        <v>0</v>
      </c>
      <c r="AL27" s="279">
        <v>1</v>
      </c>
      <c r="AM27" s="280"/>
    </row>
    <row r="28" spans="1:39">
      <c r="A28" s="227">
        <v>26</v>
      </c>
      <c r="B28" s="20">
        <v>716</v>
      </c>
      <c r="C28" s="21" t="s">
        <v>95</v>
      </c>
      <c r="D28" s="21" t="s">
        <v>57</v>
      </c>
      <c r="E28" s="20" t="s">
        <v>68</v>
      </c>
      <c r="F28" s="228">
        <v>5521.22707692308</v>
      </c>
      <c r="G28" s="85">
        <f t="shared" si="0"/>
        <v>22084.9083076923</v>
      </c>
      <c r="H28" s="85">
        <v>1480.94510621539</v>
      </c>
      <c r="I28" s="85">
        <f t="shared" si="1"/>
        <v>5923.78042486156</v>
      </c>
      <c r="J28" s="86">
        <v>0.268227530869949</v>
      </c>
      <c r="K28" s="85">
        <v>6625.47249230769</v>
      </c>
      <c r="L28" s="247">
        <f t="shared" si="2"/>
        <v>26501.8899692308</v>
      </c>
      <c r="M28" s="85">
        <v>1644.90323062154</v>
      </c>
      <c r="N28" s="247">
        <f t="shared" si="3"/>
        <v>6579.61292248616</v>
      </c>
      <c r="O28" s="86">
        <v>0.248269573608721</v>
      </c>
      <c r="P28" s="248">
        <v>23196.08</v>
      </c>
      <c r="Q28" s="248">
        <v>6212.06</v>
      </c>
      <c r="R28" s="248" t="s">
        <v>96</v>
      </c>
      <c r="S28" s="261">
        <f t="shared" si="4"/>
        <v>1111.17169230768</v>
      </c>
      <c r="T28" s="261">
        <f t="shared" si="14"/>
        <v>288.27957513844</v>
      </c>
      <c r="U28" s="262">
        <f t="shared" si="15"/>
        <v>1.05031362036132</v>
      </c>
      <c r="V28" s="264">
        <f t="shared" si="5"/>
        <v>-3305.80996923076</v>
      </c>
      <c r="W28" s="264">
        <f t="shared" si="6"/>
        <v>-367.552922486159</v>
      </c>
      <c r="X28" s="263">
        <v>0</v>
      </c>
      <c r="Y28" s="263">
        <v>0</v>
      </c>
      <c r="Z28" s="275">
        <f t="shared" si="7"/>
        <v>23196.08</v>
      </c>
      <c r="AA28" s="275">
        <f t="shared" si="8"/>
        <v>6212.06</v>
      </c>
      <c r="AB28" s="261">
        <f t="shared" si="9"/>
        <v>1111.17169230768</v>
      </c>
      <c r="AC28" s="261">
        <f t="shared" si="10"/>
        <v>288.27957513844</v>
      </c>
      <c r="AD28" s="264">
        <f t="shared" si="11"/>
        <v>-3305.80996923076</v>
      </c>
      <c r="AE28" s="264">
        <f t="shared" si="12"/>
        <v>-367.552922486159</v>
      </c>
      <c r="AF28" s="276">
        <v>188</v>
      </c>
      <c r="AG28" s="281">
        <v>200</v>
      </c>
      <c r="AH28" s="285"/>
      <c r="AI28" s="250">
        <f t="shared" si="13"/>
        <v>388</v>
      </c>
      <c r="AJ28" s="279">
        <v>3</v>
      </c>
      <c r="AK28" s="279">
        <v>0</v>
      </c>
      <c r="AL28" s="279"/>
      <c r="AM28" s="280"/>
    </row>
    <row r="29" spans="1:39">
      <c r="A29" s="227">
        <v>27</v>
      </c>
      <c r="B29" s="20">
        <v>102935</v>
      </c>
      <c r="C29" s="21" t="s">
        <v>97</v>
      </c>
      <c r="D29" s="21" t="s">
        <v>49</v>
      </c>
      <c r="E29" s="20" t="s">
        <v>41</v>
      </c>
      <c r="F29" s="228">
        <v>1937.712</v>
      </c>
      <c r="G29" s="85">
        <f t="shared" si="0"/>
        <v>7750.848</v>
      </c>
      <c r="H29" s="85">
        <v>556.2279576</v>
      </c>
      <c r="I29" s="85">
        <f t="shared" si="1"/>
        <v>2224.9118304</v>
      </c>
      <c r="J29" s="86">
        <v>0.287053988208774</v>
      </c>
      <c r="K29" s="85">
        <v>2325.2544</v>
      </c>
      <c r="L29" s="247">
        <f t="shared" si="2"/>
        <v>9301.0176</v>
      </c>
      <c r="M29" s="85">
        <v>617.80896576</v>
      </c>
      <c r="N29" s="247">
        <f t="shared" si="3"/>
        <v>2471.23586304</v>
      </c>
      <c r="O29" s="86">
        <v>0.265695214149471</v>
      </c>
      <c r="P29" s="248">
        <v>8688.91</v>
      </c>
      <c r="Q29" s="248">
        <v>2272.43</v>
      </c>
      <c r="R29" s="248" t="s">
        <v>98</v>
      </c>
      <c r="S29" s="261">
        <f t="shared" si="4"/>
        <v>938.062</v>
      </c>
      <c r="T29" s="261">
        <f t="shared" si="14"/>
        <v>47.5181696</v>
      </c>
      <c r="U29" s="262">
        <f t="shared" si="15"/>
        <v>1.12102701536658</v>
      </c>
      <c r="V29" s="264">
        <f t="shared" si="5"/>
        <v>-612.107599999999</v>
      </c>
      <c r="W29" s="264">
        <f t="shared" si="6"/>
        <v>-198.80586304</v>
      </c>
      <c r="X29" s="263">
        <v>0</v>
      </c>
      <c r="Y29" s="263">
        <v>0</v>
      </c>
      <c r="Z29" s="275">
        <f t="shared" si="7"/>
        <v>8688.91</v>
      </c>
      <c r="AA29" s="275">
        <f t="shared" si="8"/>
        <v>2272.43</v>
      </c>
      <c r="AB29" s="261">
        <f t="shared" si="9"/>
        <v>938.062</v>
      </c>
      <c r="AC29" s="261">
        <f t="shared" si="10"/>
        <v>47.5181696</v>
      </c>
      <c r="AD29" s="264">
        <f t="shared" si="11"/>
        <v>-612.107599999999</v>
      </c>
      <c r="AE29" s="264">
        <f t="shared" si="12"/>
        <v>-198.80586304</v>
      </c>
      <c r="AF29" s="276">
        <v>288</v>
      </c>
      <c r="AG29" s="281">
        <v>400</v>
      </c>
      <c r="AH29" s="285"/>
      <c r="AI29" s="250">
        <f t="shared" si="13"/>
        <v>688</v>
      </c>
      <c r="AJ29" s="279">
        <v>4</v>
      </c>
      <c r="AK29" s="279">
        <v>2</v>
      </c>
      <c r="AL29" s="279"/>
      <c r="AM29" s="280"/>
    </row>
    <row r="30" spans="1:39">
      <c r="A30" s="227">
        <v>28</v>
      </c>
      <c r="B30" s="20">
        <v>733</v>
      </c>
      <c r="C30" s="21" t="s">
        <v>99</v>
      </c>
      <c r="D30" s="21" t="s">
        <v>52</v>
      </c>
      <c r="E30" s="20" t="s">
        <v>68</v>
      </c>
      <c r="F30" s="228">
        <v>5330.33353846154</v>
      </c>
      <c r="G30" s="85">
        <f t="shared" si="0"/>
        <v>21321.3341538462</v>
      </c>
      <c r="H30" s="85">
        <v>1352.98471458462</v>
      </c>
      <c r="I30" s="85">
        <f t="shared" si="1"/>
        <v>5411.93885833848</v>
      </c>
      <c r="J30" s="86">
        <v>0.253827402135724</v>
      </c>
      <c r="K30" s="85">
        <v>6396.40024615385</v>
      </c>
      <c r="L30" s="247">
        <f t="shared" si="2"/>
        <v>25585.6009846154</v>
      </c>
      <c r="M30" s="85">
        <v>1502.77611145846</v>
      </c>
      <c r="N30" s="247">
        <f t="shared" si="3"/>
        <v>6011.10444583384</v>
      </c>
      <c r="O30" s="86">
        <v>0.234940912642557</v>
      </c>
      <c r="P30" s="248">
        <v>22257.92</v>
      </c>
      <c r="Q30" s="248">
        <v>4474.63</v>
      </c>
      <c r="R30" s="248" t="s">
        <v>100</v>
      </c>
      <c r="S30" s="264">
        <f t="shared" si="4"/>
        <v>936.585846153837</v>
      </c>
      <c r="T30" s="264">
        <f t="shared" si="14"/>
        <v>-937.30885833848</v>
      </c>
      <c r="U30" s="262">
        <f t="shared" si="15"/>
        <v>1.04392716888145</v>
      </c>
      <c r="V30" s="264">
        <f t="shared" si="5"/>
        <v>-3327.6809846154</v>
      </c>
      <c r="W30" s="264">
        <f t="shared" si="6"/>
        <v>-1536.47444583384</v>
      </c>
      <c r="X30" s="263">
        <v>5034.31</v>
      </c>
      <c r="Y30" s="263">
        <v>227.11</v>
      </c>
      <c r="Z30" s="275">
        <f t="shared" si="7"/>
        <v>17223.61</v>
      </c>
      <c r="AA30" s="275">
        <f t="shared" si="8"/>
        <v>4247.52</v>
      </c>
      <c r="AB30" s="264">
        <f t="shared" si="9"/>
        <v>-4097.72415384616</v>
      </c>
      <c r="AC30" s="264">
        <f t="shared" si="10"/>
        <v>-1164.41885833848</v>
      </c>
      <c r="AD30" s="264">
        <f t="shared" si="11"/>
        <v>-8361.9909846154</v>
      </c>
      <c r="AE30" s="264">
        <f t="shared" si="12"/>
        <v>-1763.58444583384</v>
      </c>
      <c r="AF30" s="276">
        <v>288</v>
      </c>
      <c r="AG30" s="284"/>
      <c r="AH30" s="285"/>
      <c r="AI30" s="250">
        <f t="shared" si="13"/>
        <v>288</v>
      </c>
      <c r="AJ30" s="279">
        <v>3</v>
      </c>
      <c r="AK30" s="279">
        <v>0</v>
      </c>
      <c r="AL30" s="279"/>
      <c r="AM30" s="280"/>
    </row>
    <row r="31" spans="1:39">
      <c r="A31" s="227">
        <v>29</v>
      </c>
      <c r="B31" s="20">
        <v>573</v>
      </c>
      <c r="C31" s="21" t="s">
        <v>101</v>
      </c>
      <c r="D31" s="21" t="s">
        <v>52</v>
      </c>
      <c r="E31" s="20" t="s">
        <v>68</v>
      </c>
      <c r="F31" s="228">
        <v>5989.82892307692</v>
      </c>
      <c r="G31" s="85">
        <f t="shared" si="0"/>
        <v>23959.3156923077</v>
      </c>
      <c r="H31" s="85">
        <v>1832.73760910769</v>
      </c>
      <c r="I31" s="85">
        <f t="shared" si="1"/>
        <v>7330.95043643076</v>
      </c>
      <c r="J31" s="86">
        <v>0.305974950644539</v>
      </c>
      <c r="K31" s="85">
        <v>7187.79470769231</v>
      </c>
      <c r="L31" s="247">
        <f t="shared" si="2"/>
        <v>28751.1788307692</v>
      </c>
      <c r="M31" s="85">
        <v>2035.64332091077</v>
      </c>
      <c r="N31" s="247">
        <f t="shared" si="3"/>
        <v>8142.57328364308</v>
      </c>
      <c r="O31" s="86">
        <v>0.283208327963547</v>
      </c>
      <c r="P31" s="248">
        <v>24812.36</v>
      </c>
      <c r="Q31" s="248">
        <v>6855.08</v>
      </c>
      <c r="R31" s="248" t="s">
        <v>102</v>
      </c>
      <c r="S31" s="264">
        <f t="shared" si="4"/>
        <v>853.044307692322</v>
      </c>
      <c r="T31" s="264">
        <f t="shared" si="14"/>
        <v>-475.87043643076</v>
      </c>
      <c r="U31" s="262">
        <f t="shared" si="15"/>
        <v>1.03560386776682</v>
      </c>
      <c r="V31" s="264">
        <f t="shared" si="5"/>
        <v>-3938.81883076924</v>
      </c>
      <c r="W31" s="264">
        <f t="shared" si="6"/>
        <v>-1287.49328364308</v>
      </c>
      <c r="X31" s="263">
        <v>0</v>
      </c>
      <c r="Y31" s="263">
        <v>0</v>
      </c>
      <c r="Z31" s="275">
        <f t="shared" si="7"/>
        <v>24812.36</v>
      </c>
      <c r="AA31" s="275">
        <f t="shared" si="8"/>
        <v>6855.08</v>
      </c>
      <c r="AB31" s="264">
        <f t="shared" si="9"/>
        <v>853.044307692322</v>
      </c>
      <c r="AC31" s="264">
        <f t="shared" si="10"/>
        <v>-475.87043643076</v>
      </c>
      <c r="AD31" s="264">
        <f t="shared" si="11"/>
        <v>-3938.81883076924</v>
      </c>
      <c r="AE31" s="264">
        <f t="shared" si="12"/>
        <v>-1287.49328364308</v>
      </c>
      <c r="AF31" s="276">
        <v>188</v>
      </c>
      <c r="AG31" s="284"/>
      <c r="AH31" s="285"/>
      <c r="AI31" s="250">
        <f t="shared" si="13"/>
        <v>188</v>
      </c>
      <c r="AJ31" s="279">
        <v>3</v>
      </c>
      <c r="AK31" s="279">
        <v>1</v>
      </c>
      <c r="AL31" s="279"/>
      <c r="AM31" s="280"/>
    </row>
    <row r="32" spans="1:39">
      <c r="A32" s="227">
        <v>30</v>
      </c>
      <c r="B32" s="20">
        <v>710</v>
      </c>
      <c r="C32" s="21" t="s">
        <v>103</v>
      </c>
      <c r="D32" s="21" t="s">
        <v>46</v>
      </c>
      <c r="E32" s="20" t="s">
        <v>68</v>
      </c>
      <c r="F32" s="228">
        <v>4602.80230769231</v>
      </c>
      <c r="G32" s="85">
        <f t="shared" si="0"/>
        <v>18411.2092307692</v>
      </c>
      <c r="H32" s="85">
        <v>1328.75472184615</v>
      </c>
      <c r="I32" s="85">
        <f t="shared" si="1"/>
        <v>5315.0188873846</v>
      </c>
      <c r="J32" s="86">
        <v>0.28868385670736</v>
      </c>
      <c r="K32" s="85">
        <v>5523.36276923077</v>
      </c>
      <c r="L32" s="247">
        <f t="shared" si="2"/>
        <v>22093.4510769231</v>
      </c>
      <c r="M32" s="85">
        <v>1475.86357218462</v>
      </c>
      <c r="N32" s="247">
        <f t="shared" si="3"/>
        <v>5903.45428873848</v>
      </c>
      <c r="O32" s="86">
        <v>0.26720380931817</v>
      </c>
      <c r="P32" s="248">
        <v>19262.14</v>
      </c>
      <c r="Q32" s="248">
        <v>5590.46</v>
      </c>
      <c r="R32" s="248" t="s">
        <v>104</v>
      </c>
      <c r="S32" s="261">
        <f t="shared" si="4"/>
        <v>850.930769230759</v>
      </c>
      <c r="T32" s="261">
        <f t="shared" si="14"/>
        <v>275.4411126154</v>
      </c>
      <c r="U32" s="262">
        <f t="shared" si="15"/>
        <v>1.04621808152659</v>
      </c>
      <c r="V32" s="264">
        <f t="shared" si="5"/>
        <v>-2831.31107692308</v>
      </c>
      <c r="W32" s="264">
        <f t="shared" si="6"/>
        <v>-312.99428873848</v>
      </c>
      <c r="X32" s="263">
        <v>0</v>
      </c>
      <c r="Y32" s="263">
        <v>0</v>
      </c>
      <c r="Z32" s="275">
        <f t="shared" si="7"/>
        <v>19262.14</v>
      </c>
      <c r="AA32" s="275">
        <f t="shared" si="8"/>
        <v>5590.46</v>
      </c>
      <c r="AB32" s="261">
        <f t="shared" si="9"/>
        <v>850.930769230759</v>
      </c>
      <c r="AC32" s="261">
        <f t="shared" si="10"/>
        <v>275.4411126154</v>
      </c>
      <c r="AD32" s="264">
        <f t="shared" si="11"/>
        <v>-2831.31107692308</v>
      </c>
      <c r="AE32" s="264">
        <f t="shared" si="12"/>
        <v>-312.99428873848</v>
      </c>
      <c r="AF32" s="276"/>
      <c r="AG32" s="281">
        <v>200</v>
      </c>
      <c r="AH32" s="285"/>
      <c r="AI32" s="250">
        <f t="shared" si="13"/>
        <v>200</v>
      </c>
      <c r="AJ32" s="279">
        <v>2</v>
      </c>
      <c r="AK32" s="279">
        <v>1</v>
      </c>
      <c r="AL32" s="279"/>
      <c r="AM32" s="280"/>
    </row>
    <row r="33" s="71" customFormat="1" spans="1:39">
      <c r="A33" s="227">
        <v>31</v>
      </c>
      <c r="B33" s="20">
        <v>102564</v>
      </c>
      <c r="C33" s="21" t="s">
        <v>105</v>
      </c>
      <c r="D33" s="21" t="s">
        <v>57</v>
      </c>
      <c r="E33" s="20" t="s">
        <v>68</v>
      </c>
      <c r="F33" s="228">
        <v>1196.4324</v>
      </c>
      <c r="G33" s="85">
        <f t="shared" si="0"/>
        <v>4785.7296</v>
      </c>
      <c r="H33" s="85">
        <v>315.33058728</v>
      </c>
      <c r="I33" s="85">
        <f t="shared" si="1"/>
        <v>1261.32234912</v>
      </c>
      <c r="J33" s="86">
        <v>0.263559050457009</v>
      </c>
      <c r="K33" s="85">
        <v>1435.71888</v>
      </c>
      <c r="L33" s="247">
        <f t="shared" si="2"/>
        <v>5742.87552</v>
      </c>
      <c r="M33" s="85">
        <v>350.241409728</v>
      </c>
      <c r="N33" s="247">
        <f t="shared" si="3"/>
        <v>1400.965638912</v>
      </c>
      <c r="O33" s="86">
        <v>0.243948459971495</v>
      </c>
      <c r="P33" s="248">
        <v>5577.57</v>
      </c>
      <c r="Q33" s="248">
        <v>1616.16</v>
      </c>
      <c r="R33" s="248" t="s">
        <v>106</v>
      </c>
      <c r="S33" s="261">
        <f t="shared" si="4"/>
        <v>791.8404</v>
      </c>
      <c r="T33" s="261">
        <f t="shared" si="14"/>
        <v>354.83765088</v>
      </c>
      <c r="U33" s="262">
        <f t="shared" si="15"/>
        <v>1.16545865859199</v>
      </c>
      <c r="V33" s="264">
        <f t="shared" si="5"/>
        <v>-165.30552</v>
      </c>
      <c r="W33" s="264">
        <f t="shared" si="6"/>
        <v>215.194361088</v>
      </c>
      <c r="X33" s="263">
        <v>0</v>
      </c>
      <c r="Y33" s="263">
        <v>0</v>
      </c>
      <c r="Z33" s="275">
        <f t="shared" si="7"/>
        <v>5577.57</v>
      </c>
      <c r="AA33" s="275">
        <f t="shared" si="8"/>
        <v>1616.16</v>
      </c>
      <c r="AB33" s="261">
        <f t="shared" si="9"/>
        <v>791.8404</v>
      </c>
      <c r="AC33" s="261">
        <f t="shared" si="10"/>
        <v>354.83765088</v>
      </c>
      <c r="AD33" s="264">
        <f t="shared" si="11"/>
        <v>-165.30552</v>
      </c>
      <c r="AE33" s="264">
        <f t="shared" si="12"/>
        <v>215.194361088</v>
      </c>
      <c r="AF33" s="276">
        <v>288</v>
      </c>
      <c r="AG33" s="281">
        <v>200</v>
      </c>
      <c r="AH33" s="285"/>
      <c r="AI33" s="250">
        <f t="shared" si="13"/>
        <v>488</v>
      </c>
      <c r="AJ33" s="279">
        <v>3</v>
      </c>
      <c r="AK33" s="279">
        <v>1</v>
      </c>
      <c r="AL33" s="279"/>
      <c r="AM33" s="280"/>
    </row>
    <row r="34" spans="1:39">
      <c r="A34" s="227">
        <v>32</v>
      </c>
      <c r="B34" s="20">
        <v>102478</v>
      </c>
      <c r="C34" s="21" t="s">
        <v>107</v>
      </c>
      <c r="D34" s="21" t="s">
        <v>49</v>
      </c>
      <c r="E34" s="20" t="s">
        <v>68</v>
      </c>
      <c r="F34" s="228">
        <v>1320.87323076923</v>
      </c>
      <c r="G34" s="85">
        <f t="shared" si="0"/>
        <v>5283.49292307692</v>
      </c>
      <c r="H34" s="85">
        <v>350.848435569231</v>
      </c>
      <c r="I34" s="85">
        <f t="shared" si="1"/>
        <v>1403.39374227692</v>
      </c>
      <c r="J34" s="86">
        <v>0.265618552482064</v>
      </c>
      <c r="K34" s="85">
        <v>1585.04787692308</v>
      </c>
      <c r="L34" s="247">
        <f t="shared" si="2"/>
        <v>6340.19150769232</v>
      </c>
      <c r="M34" s="85">
        <v>389.691503556923</v>
      </c>
      <c r="N34" s="247">
        <f t="shared" si="3"/>
        <v>1558.76601422769</v>
      </c>
      <c r="O34" s="86">
        <v>0.245854721002749</v>
      </c>
      <c r="P34" s="248">
        <v>6030.98</v>
      </c>
      <c r="Q34" s="248">
        <v>1370.36</v>
      </c>
      <c r="R34" s="248" t="s">
        <v>108</v>
      </c>
      <c r="S34" s="264">
        <f t="shared" si="4"/>
        <v>747.487076923079</v>
      </c>
      <c r="T34" s="264">
        <f t="shared" si="14"/>
        <v>-33.0337422769242</v>
      </c>
      <c r="U34" s="262">
        <f t="shared" si="15"/>
        <v>1.1414759303752</v>
      </c>
      <c r="V34" s="264">
        <f t="shared" si="5"/>
        <v>-309.21150769232</v>
      </c>
      <c r="W34" s="264">
        <f t="shared" si="6"/>
        <v>-188.406014227692</v>
      </c>
      <c r="X34" s="263">
        <v>0</v>
      </c>
      <c r="Y34" s="263">
        <v>0</v>
      </c>
      <c r="Z34" s="275">
        <f t="shared" si="7"/>
        <v>6030.98</v>
      </c>
      <c r="AA34" s="275">
        <f t="shared" si="8"/>
        <v>1370.36</v>
      </c>
      <c r="AB34" s="264">
        <f t="shared" si="9"/>
        <v>747.487076923079</v>
      </c>
      <c r="AC34" s="264">
        <f t="shared" si="10"/>
        <v>-33.0337422769242</v>
      </c>
      <c r="AD34" s="264">
        <f t="shared" si="11"/>
        <v>-309.21150769232</v>
      </c>
      <c r="AE34" s="264">
        <f t="shared" si="12"/>
        <v>-188.406014227692</v>
      </c>
      <c r="AF34" s="276"/>
      <c r="AG34" s="284"/>
      <c r="AH34" s="285"/>
      <c r="AI34" s="250">
        <f t="shared" si="13"/>
        <v>0</v>
      </c>
      <c r="AJ34" s="279">
        <v>2</v>
      </c>
      <c r="AK34" s="279">
        <v>1</v>
      </c>
      <c r="AL34" s="279"/>
      <c r="AM34" s="280"/>
    </row>
    <row r="35" spans="1:39">
      <c r="A35" s="227">
        <v>33</v>
      </c>
      <c r="B35" s="20">
        <v>103198</v>
      </c>
      <c r="C35" s="21" t="s">
        <v>109</v>
      </c>
      <c r="D35" s="21" t="s">
        <v>40</v>
      </c>
      <c r="E35" s="20" t="s">
        <v>41</v>
      </c>
      <c r="F35" s="228">
        <v>2161.02071428571</v>
      </c>
      <c r="G35" s="85">
        <f t="shared" si="0"/>
        <v>8644.08285714284</v>
      </c>
      <c r="H35" s="85">
        <v>586.818860571428</v>
      </c>
      <c r="I35" s="85">
        <f t="shared" si="1"/>
        <v>2347.27544228571</v>
      </c>
      <c r="J35" s="86">
        <v>0.271547078050749</v>
      </c>
      <c r="K35" s="85">
        <v>2593.22485714286</v>
      </c>
      <c r="L35" s="247">
        <f t="shared" si="2"/>
        <v>10372.8994285714</v>
      </c>
      <c r="M35" s="85">
        <v>651.7866432</v>
      </c>
      <c r="N35" s="247">
        <f t="shared" si="3"/>
        <v>2607.1465728</v>
      </c>
      <c r="O35" s="86">
        <v>0.251342123844255</v>
      </c>
      <c r="P35" s="248">
        <v>9172.28</v>
      </c>
      <c r="Q35" s="248">
        <v>2971.96</v>
      </c>
      <c r="R35" s="248" t="s">
        <v>110</v>
      </c>
      <c r="S35" s="261">
        <f t="shared" si="4"/>
        <v>528.197142857161</v>
      </c>
      <c r="T35" s="261">
        <f t="shared" si="14"/>
        <v>624.684557714288</v>
      </c>
      <c r="U35" s="262">
        <f t="shared" si="15"/>
        <v>1.06110505320072</v>
      </c>
      <c r="V35" s="264">
        <f t="shared" si="5"/>
        <v>-1200.61942857144</v>
      </c>
      <c r="W35" s="264">
        <f t="shared" si="6"/>
        <v>364.8134272</v>
      </c>
      <c r="X35" s="263">
        <v>0</v>
      </c>
      <c r="Y35" s="263">
        <v>0</v>
      </c>
      <c r="Z35" s="275">
        <f t="shared" si="7"/>
        <v>9172.28</v>
      </c>
      <c r="AA35" s="275">
        <f t="shared" si="8"/>
        <v>2971.96</v>
      </c>
      <c r="AB35" s="261">
        <f t="shared" si="9"/>
        <v>528.197142857161</v>
      </c>
      <c r="AC35" s="261">
        <f t="shared" si="10"/>
        <v>624.684557714288</v>
      </c>
      <c r="AD35" s="264">
        <f t="shared" si="11"/>
        <v>-1200.61942857144</v>
      </c>
      <c r="AE35" s="264">
        <f t="shared" si="12"/>
        <v>364.8134272</v>
      </c>
      <c r="AF35" s="276">
        <v>188</v>
      </c>
      <c r="AG35" s="281">
        <v>400</v>
      </c>
      <c r="AH35" s="285"/>
      <c r="AI35" s="250">
        <f t="shared" si="13"/>
        <v>588</v>
      </c>
      <c r="AJ35" s="279">
        <v>3</v>
      </c>
      <c r="AK35" s="279">
        <v>1</v>
      </c>
      <c r="AL35" s="279"/>
      <c r="AM35" s="280"/>
    </row>
    <row r="36" s="204" customFormat="1" spans="1:39">
      <c r="A36" s="229">
        <v>34</v>
      </c>
      <c r="B36" s="230">
        <v>742</v>
      </c>
      <c r="C36" s="27" t="s">
        <v>111</v>
      </c>
      <c r="D36" s="27" t="s">
        <v>49</v>
      </c>
      <c r="E36" s="230" t="s">
        <v>43</v>
      </c>
      <c r="F36" s="231">
        <v>11228.2746538462</v>
      </c>
      <c r="G36" s="232">
        <f t="shared" si="0"/>
        <v>44913.0986153848</v>
      </c>
      <c r="H36" s="232">
        <v>2868.80598246923</v>
      </c>
      <c r="I36" s="232">
        <f t="shared" si="1"/>
        <v>11475.2239298769</v>
      </c>
      <c r="J36" s="90">
        <v>0.255498379841158</v>
      </c>
      <c r="K36" s="232">
        <v>13473.9295846154</v>
      </c>
      <c r="L36" s="249">
        <f t="shared" si="2"/>
        <v>53895.7183384616</v>
      </c>
      <c r="M36" s="232">
        <v>3186.41670699692</v>
      </c>
      <c r="N36" s="249">
        <f t="shared" si="3"/>
        <v>12745.6668279877</v>
      </c>
      <c r="O36" s="90">
        <v>0.236487558212802</v>
      </c>
      <c r="P36" s="34">
        <v>45404.92</v>
      </c>
      <c r="Q36" s="34">
        <v>11476.11</v>
      </c>
      <c r="R36" s="34" t="s">
        <v>112</v>
      </c>
      <c r="S36" s="261">
        <f t="shared" si="4"/>
        <v>491.821384615199</v>
      </c>
      <c r="T36" s="261">
        <f t="shared" si="14"/>
        <v>0.886070123080572</v>
      </c>
      <c r="U36" s="265">
        <f t="shared" si="15"/>
        <v>1.01095051109314</v>
      </c>
      <c r="V36" s="266">
        <f t="shared" si="5"/>
        <v>-8490.7983384616</v>
      </c>
      <c r="W36" s="266">
        <f t="shared" si="6"/>
        <v>-1269.55682798768</v>
      </c>
      <c r="X36" s="263">
        <v>2983.96</v>
      </c>
      <c r="Y36" s="263">
        <v>781.36</v>
      </c>
      <c r="Z36" s="275">
        <f t="shared" ref="Z36:Z67" si="16">P36-X36</f>
        <v>42420.96</v>
      </c>
      <c r="AA36" s="275">
        <f t="shared" ref="AA36:AA67" si="17">Q36-Y36</f>
        <v>10694.75</v>
      </c>
      <c r="AB36" s="264">
        <f t="shared" ref="AB36:AB67" si="18">Z36-G36</f>
        <v>-2492.1386153848</v>
      </c>
      <c r="AC36" s="264">
        <f t="shared" ref="AC36:AC67" si="19">AA36-I36</f>
        <v>-780.4739298769</v>
      </c>
      <c r="AD36" s="264">
        <f t="shared" ref="AD36:AD67" si="20">Z36-L36</f>
        <v>-11474.7583384616</v>
      </c>
      <c r="AE36" s="264">
        <f t="shared" ref="AE36:AE67" si="21">AA36-N36</f>
        <v>-2050.9168279877</v>
      </c>
      <c r="AF36" s="276"/>
      <c r="AG36" s="284"/>
      <c r="AH36" s="285"/>
      <c r="AI36" s="250">
        <f t="shared" ref="AI36:AI67" si="22">AF36+AG36+AH36</f>
        <v>0</v>
      </c>
      <c r="AJ36" s="279">
        <v>4</v>
      </c>
      <c r="AK36" s="279">
        <v>0</v>
      </c>
      <c r="AL36" s="279"/>
      <c r="AM36" s="280"/>
    </row>
    <row r="37" spans="1:39">
      <c r="A37" s="227">
        <v>35</v>
      </c>
      <c r="B37" s="20">
        <v>102479</v>
      </c>
      <c r="C37" s="21" t="s">
        <v>113</v>
      </c>
      <c r="D37" s="21" t="s">
        <v>49</v>
      </c>
      <c r="E37" s="20" t="s">
        <v>68</v>
      </c>
      <c r="F37" s="228">
        <v>2521.09476923077</v>
      </c>
      <c r="G37" s="85">
        <f t="shared" si="0"/>
        <v>10084.3790769231</v>
      </c>
      <c r="H37" s="85">
        <v>672.519741230769</v>
      </c>
      <c r="I37" s="85">
        <f t="shared" si="1"/>
        <v>2690.07896492308</v>
      </c>
      <c r="J37" s="86">
        <v>0.266757025336246</v>
      </c>
      <c r="K37" s="85">
        <v>3025.31372307692</v>
      </c>
      <c r="L37" s="247">
        <f t="shared" si="2"/>
        <v>12101.2548923077</v>
      </c>
      <c r="M37" s="85">
        <v>746.975624123077</v>
      </c>
      <c r="N37" s="247">
        <f t="shared" si="3"/>
        <v>2987.90249649231</v>
      </c>
      <c r="O37" s="86">
        <v>0.246908483713669</v>
      </c>
      <c r="P37" s="248">
        <v>10517.15</v>
      </c>
      <c r="Q37" s="248">
        <v>3168.54</v>
      </c>
      <c r="R37" s="248" t="s">
        <v>114</v>
      </c>
      <c r="S37" s="261">
        <f t="shared" si="4"/>
        <v>432.77092307692</v>
      </c>
      <c r="T37" s="261">
        <f t="shared" si="14"/>
        <v>478.461035076924</v>
      </c>
      <c r="U37" s="262">
        <f t="shared" si="15"/>
        <v>1.04291497967061</v>
      </c>
      <c r="V37" s="264">
        <f t="shared" si="5"/>
        <v>-1584.10489230768</v>
      </c>
      <c r="W37" s="264">
        <f t="shared" si="6"/>
        <v>180.637503507692</v>
      </c>
      <c r="X37" s="263">
        <v>0</v>
      </c>
      <c r="Y37" s="263">
        <v>0</v>
      </c>
      <c r="Z37" s="275">
        <f t="shared" si="16"/>
        <v>10517.15</v>
      </c>
      <c r="AA37" s="275">
        <f t="shared" si="17"/>
        <v>3168.54</v>
      </c>
      <c r="AB37" s="261">
        <f t="shared" si="18"/>
        <v>432.7709230769</v>
      </c>
      <c r="AC37" s="261">
        <f t="shared" si="19"/>
        <v>478.46103507692</v>
      </c>
      <c r="AD37" s="264">
        <f t="shared" si="20"/>
        <v>-1584.1048923077</v>
      </c>
      <c r="AE37" s="264">
        <f t="shared" si="21"/>
        <v>180.63750350769</v>
      </c>
      <c r="AF37" s="276"/>
      <c r="AG37" s="281">
        <v>200</v>
      </c>
      <c r="AH37" s="285"/>
      <c r="AI37" s="250">
        <f t="shared" si="22"/>
        <v>200</v>
      </c>
      <c r="AJ37" s="279">
        <v>3</v>
      </c>
      <c r="AK37" s="279">
        <v>0</v>
      </c>
      <c r="AL37" s="279"/>
      <c r="AM37" s="280"/>
    </row>
    <row r="38" spans="1:39">
      <c r="A38" s="227">
        <v>36</v>
      </c>
      <c r="B38" s="20">
        <v>341</v>
      </c>
      <c r="C38" s="21" t="s">
        <v>115</v>
      </c>
      <c r="D38" s="21" t="s">
        <v>57</v>
      </c>
      <c r="E38" s="20" t="s">
        <v>43</v>
      </c>
      <c r="F38" s="228">
        <v>23013.34</v>
      </c>
      <c r="G38" s="85">
        <f t="shared" si="0"/>
        <v>92053.36</v>
      </c>
      <c r="H38" s="85">
        <v>6516.5720244</v>
      </c>
      <c r="I38" s="85">
        <f t="shared" si="1"/>
        <v>26066.2880976</v>
      </c>
      <c r="J38" s="86">
        <v>0.283164982762172</v>
      </c>
      <c r="K38" s="85">
        <v>27616.008</v>
      </c>
      <c r="L38" s="247">
        <f t="shared" si="2"/>
        <v>110464.032</v>
      </c>
      <c r="M38" s="85">
        <v>7238.03355744</v>
      </c>
      <c r="N38" s="247">
        <f t="shared" si="3"/>
        <v>28952.13422976</v>
      </c>
      <c r="O38" s="86">
        <v>0.262095577226078</v>
      </c>
      <c r="P38" s="248">
        <v>92348.31</v>
      </c>
      <c r="Q38" s="248">
        <v>25653.85</v>
      </c>
      <c r="R38" s="248" t="s">
        <v>116</v>
      </c>
      <c r="S38" s="264">
        <f t="shared" si="4"/>
        <v>294.949999999997</v>
      </c>
      <c r="T38" s="264">
        <f t="shared" si="14"/>
        <v>-412.438097600003</v>
      </c>
      <c r="U38" s="262">
        <f t="shared" si="15"/>
        <v>1.00320411987134</v>
      </c>
      <c r="V38" s="264">
        <f t="shared" si="5"/>
        <v>-18115.722</v>
      </c>
      <c r="W38" s="264">
        <f t="shared" si="6"/>
        <v>-3298.28422976</v>
      </c>
      <c r="X38" s="263">
        <v>2998.01</v>
      </c>
      <c r="Y38" s="263">
        <v>334.01</v>
      </c>
      <c r="Z38" s="275">
        <f t="shared" si="16"/>
        <v>89350.3</v>
      </c>
      <c r="AA38" s="275">
        <f t="shared" si="17"/>
        <v>25319.84</v>
      </c>
      <c r="AB38" s="264">
        <f t="shared" si="18"/>
        <v>-2703.06</v>
      </c>
      <c r="AC38" s="264">
        <f t="shared" si="19"/>
        <v>-746.448097600001</v>
      </c>
      <c r="AD38" s="264">
        <f t="shared" si="20"/>
        <v>-21113.732</v>
      </c>
      <c r="AE38" s="264">
        <f t="shared" si="21"/>
        <v>-3632.29422976</v>
      </c>
      <c r="AF38" s="276"/>
      <c r="AG38" s="284"/>
      <c r="AH38" s="285"/>
      <c r="AI38" s="250">
        <f t="shared" si="22"/>
        <v>0</v>
      </c>
      <c r="AJ38" s="279">
        <v>7</v>
      </c>
      <c r="AK38" s="279">
        <v>3</v>
      </c>
      <c r="AL38" s="279"/>
      <c r="AM38" s="280"/>
    </row>
    <row r="39" s="204" customFormat="1" spans="1:39">
      <c r="A39" s="227">
        <v>37</v>
      </c>
      <c r="B39" s="20">
        <v>718</v>
      </c>
      <c r="C39" s="21" t="s">
        <v>117</v>
      </c>
      <c r="D39" s="21" t="s">
        <v>49</v>
      </c>
      <c r="E39" s="20" t="s">
        <v>68</v>
      </c>
      <c r="F39" s="228">
        <v>3609.53476923077</v>
      </c>
      <c r="G39" s="85">
        <f t="shared" si="0"/>
        <v>14438.1390769231</v>
      </c>
      <c r="H39" s="85">
        <v>840.176106830769</v>
      </c>
      <c r="I39" s="85">
        <f t="shared" si="1"/>
        <v>3360.70442732308</v>
      </c>
      <c r="J39" s="86">
        <v>0.232765760837877</v>
      </c>
      <c r="K39" s="85">
        <v>4331.44172307692</v>
      </c>
      <c r="L39" s="247">
        <f t="shared" si="2"/>
        <v>17325.7668923077</v>
      </c>
      <c r="M39" s="85">
        <v>933.193530683077</v>
      </c>
      <c r="N39" s="247">
        <f t="shared" si="3"/>
        <v>3732.77412273231</v>
      </c>
      <c r="O39" s="86">
        <v>0.215446401070396</v>
      </c>
      <c r="P39" s="248">
        <v>14609.41</v>
      </c>
      <c r="Q39" s="248">
        <v>3921.41</v>
      </c>
      <c r="R39" s="248" t="s">
        <v>118</v>
      </c>
      <c r="S39" s="261">
        <f t="shared" si="4"/>
        <v>171.27092307692</v>
      </c>
      <c r="T39" s="261">
        <f t="shared" si="14"/>
        <v>560.705572676924</v>
      </c>
      <c r="U39" s="262">
        <f t="shared" si="15"/>
        <v>1.01186239598915</v>
      </c>
      <c r="V39" s="264">
        <f t="shared" si="5"/>
        <v>-2716.35689230768</v>
      </c>
      <c r="W39" s="264">
        <f t="shared" si="6"/>
        <v>188.635877267692</v>
      </c>
      <c r="X39" s="263">
        <v>0</v>
      </c>
      <c r="Y39" s="263">
        <v>0</v>
      </c>
      <c r="Z39" s="275">
        <f t="shared" si="16"/>
        <v>14609.41</v>
      </c>
      <c r="AA39" s="275">
        <f t="shared" si="17"/>
        <v>3921.41</v>
      </c>
      <c r="AB39" s="261">
        <f t="shared" si="18"/>
        <v>171.2709230769</v>
      </c>
      <c r="AC39" s="261">
        <f t="shared" si="19"/>
        <v>560.70557267692</v>
      </c>
      <c r="AD39" s="264">
        <f t="shared" si="20"/>
        <v>-2716.3568923077</v>
      </c>
      <c r="AE39" s="264">
        <f t="shared" si="21"/>
        <v>188.63587726769</v>
      </c>
      <c r="AF39" s="276"/>
      <c r="AG39" s="281">
        <v>200</v>
      </c>
      <c r="AH39" s="285"/>
      <c r="AI39" s="250">
        <f t="shared" si="22"/>
        <v>200</v>
      </c>
      <c r="AJ39" s="279">
        <v>3</v>
      </c>
      <c r="AK39" s="279">
        <v>0</v>
      </c>
      <c r="AL39" s="279"/>
      <c r="AM39" s="280"/>
    </row>
    <row r="40" spans="1:39">
      <c r="A40" s="227">
        <v>38</v>
      </c>
      <c r="B40" s="20">
        <v>351</v>
      </c>
      <c r="C40" s="21" t="s">
        <v>119</v>
      </c>
      <c r="D40" s="21" t="s">
        <v>46</v>
      </c>
      <c r="E40" s="20" t="s">
        <v>41</v>
      </c>
      <c r="F40" s="228">
        <v>6006.49807692308</v>
      </c>
      <c r="G40" s="85">
        <f t="shared" si="0"/>
        <v>24025.9923076923</v>
      </c>
      <c r="H40" s="85">
        <v>1680.38240030769</v>
      </c>
      <c r="I40" s="85">
        <f t="shared" si="1"/>
        <v>6721.52960123076</v>
      </c>
      <c r="J40" s="86">
        <v>0.279760748906873</v>
      </c>
      <c r="K40" s="85">
        <v>7207.79769230769</v>
      </c>
      <c r="L40" s="247">
        <f t="shared" si="2"/>
        <v>28831.1907692308</v>
      </c>
      <c r="M40" s="85">
        <v>1866.42059003077</v>
      </c>
      <c r="N40" s="247">
        <f t="shared" si="3"/>
        <v>7465.68236012308</v>
      </c>
      <c r="O40" s="86">
        <v>0.258944641582081</v>
      </c>
      <c r="P40" s="248">
        <v>24139.59</v>
      </c>
      <c r="Q40" s="248">
        <v>7329.75</v>
      </c>
      <c r="R40" s="248" t="s">
        <v>120</v>
      </c>
      <c r="S40" s="261">
        <f t="shared" si="4"/>
        <v>113.597692307681</v>
      </c>
      <c r="T40" s="261">
        <f t="shared" ref="T40:T69" si="23">Q40-I40</f>
        <v>608.22039876924</v>
      </c>
      <c r="U40" s="262">
        <f t="shared" ref="U40:U69" si="24">P40/G40</f>
        <v>1.00472811656863</v>
      </c>
      <c r="V40" s="264">
        <f t="shared" si="5"/>
        <v>-4691.60076923076</v>
      </c>
      <c r="W40" s="264">
        <f t="shared" si="6"/>
        <v>-135.93236012308</v>
      </c>
      <c r="X40" s="263">
        <v>0</v>
      </c>
      <c r="Y40" s="263">
        <v>0</v>
      </c>
      <c r="Z40" s="275">
        <f t="shared" si="16"/>
        <v>24139.59</v>
      </c>
      <c r="AA40" s="275">
        <f t="shared" si="17"/>
        <v>7329.75</v>
      </c>
      <c r="AB40" s="261">
        <f t="shared" si="18"/>
        <v>113.5976923077</v>
      </c>
      <c r="AC40" s="261">
        <f t="shared" si="19"/>
        <v>608.22039876924</v>
      </c>
      <c r="AD40" s="264">
        <f t="shared" si="20"/>
        <v>-4691.6007692308</v>
      </c>
      <c r="AE40" s="264">
        <f t="shared" si="21"/>
        <v>-135.93236012308</v>
      </c>
      <c r="AF40" s="276"/>
      <c r="AG40" s="281">
        <v>400</v>
      </c>
      <c r="AH40" s="285"/>
      <c r="AI40" s="250">
        <f t="shared" si="22"/>
        <v>400</v>
      </c>
      <c r="AJ40" s="279">
        <v>3</v>
      </c>
      <c r="AK40" s="279">
        <v>0</v>
      </c>
      <c r="AL40" s="279"/>
      <c r="AM40" s="280"/>
    </row>
    <row r="41" spans="1:39">
      <c r="A41" s="229">
        <v>39</v>
      </c>
      <c r="B41" s="230">
        <v>541</v>
      </c>
      <c r="C41" s="27" t="s">
        <v>121</v>
      </c>
      <c r="D41" s="27" t="s">
        <v>52</v>
      </c>
      <c r="E41" s="230" t="s">
        <v>43</v>
      </c>
      <c r="F41" s="231">
        <v>11474.051</v>
      </c>
      <c r="G41" s="232">
        <f t="shared" si="0"/>
        <v>45896.204</v>
      </c>
      <c r="H41" s="232">
        <v>3212.0743308</v>
      </c>
      <c r="I41" s="232">
        <f t="shared" si="1"/>
        <v>12848.2973232</v>
      </c>
      <c r="J41" s="90">
        <v>0.27994248333043</v>
      </c>
      <c r="K41" s="232">
        <v>13768.8612</v>
      </c>
      <c r="L41" s="249">
        <f t="shared" si="2"/>
        <v>55075.4448</v>
      </c>
      <c r="M41" s="232">
        <v>3567.68891808</v>
      </c>
      <c r="N41" s="249">
        <f t="shared" si="3"/>
        <v>14270.75567232</v>
      </c>
      <c r="O41" s="90">
        <v>0.259112853725332</v>
      </c>
      <c r="P41" s="34">
        <v>45367.18</v>
      </c>
      <c r="Q41" s="34">
        <v>12737.93</v>
      </c>
      <c r="R41" s="34" t="s">
        <v>122</v>
      </c>
      <c r="S41" s="261">
        <f t="shared" si="4"/>
        <v>-529.023999999998</v>
      </c>
      <c r="T41" s="261">
        <f t="shared" si="23"/>
        <v>-110.3673232</v>
      </c>
      <c r="U41" s="265">
        <f t="shared" si="24"/>
        <v>0.988473469396293</v>
      </c>
      <c r="V41" s="266">
        <f t="shared" si="5"/>
        <v>-9708.2648</v>
      </c>
      <c r="W41" s="266">
        <f t="shared" si="6"/>
        <v>-1532.82567232</v>
      </c>
      <c r="X41" s="263">
        <v>2590</v>
      </c>
      <c r="Y41" s="263">
        <v>341.98</v>
      </c>
      <c r="Z41" s="275">
        <f t="shared" si="16"/>
        <v>42777.18</v>
      </c>
      <c r="AA41" s="275">
        <f t="shared" si="17"/>
        <v>12395.95</v>
      </c>
      <c r="AB41" s="264">
        <f t="shared" si="18"/>
        <v>-3119.024</v>
      </c>
      <c r="AC41" s="264">
        <f t="shared" si="19"/>
        <v>-452.3473232</v>
      </c>
      <c r="AD41" s="264">
        <f t="shared" si="20"/>
        <v>-12298.2648</v>
      </c>
      <c r="AE41" s="264">
        <f t="shared" si="21"/>
        <v>-1874.80567232</v>
      </c>
      <c r="AF41" s="276"/>
      <c r="AG41" s="284"/>
      <c r="AH41" s="285"/>
      <c r="AI41" s="250">
        <f t="shared" si="22"/>
        <v>0</v>
      </c>
      <c r="AJ41" s="279">
        <v>4</v>
      </c>
      <c r="AK41" s="279">
        <v>0</v>
      </c>
      <c r="AL41" s="279"/>
      <c r="AM41" s="280">
        <f>(AJ41-AK41)*-30</f>
        <v>-120</v>
      </c>
    </row>
    <row r="42" spans="1:39">
      <c r="A42" s="227">
        <v>40</v>
      </c>
      <c r="B42" s="20">
        <v>359</v>
      </c>
      <c r="C42" s="21" t="s">
        <v>123</v>
      </c>
      <c r="D42" s="21" t="s">
        <v>40</v>
      </c>
      <c r="E42" s="20" t="s">
        <v>41</v>
      </c>
      <c r="F42" s="228">
        <v>10822.5869230769</v>
      </c>
      <c r="G42" s="85">
        <f t="shared" si="0"/>
        <v>43290.3476923076</v>
      </c>
      <c r="H42" s="85">
        <v>3005.33226904615</v>
      </c>
      <c r="I42" s="85">
        <f t="shared" si="1"/>
        <v>12021.3290761846</v>
      </c>
      <c r="J42" s="86">
        <v>0.277690749023961</v>
      </c>
      <c r="K42" s="85">
        <v>12987.1043076923</v>
      </c>
      <c r="L42" s="247">
        <f t="shared" si="2"/>
        <v>51948.4172307692</v>
      </c>
      <c r="M42" s="85">
        <v>3338.05806690462</v>
      </c>
      <c r="N42" s="247">
        <f t="shared" si="3"/>
        <v>13352.2322676185</v>
      </c>
      <c r="O42" s="86">
        <v>0.257028663805177</v>
      </c>
      <c r="P42" s="248">
        <v>42687.14</v>
      </c>
      <c r="Q42" s="248">
        <v>11558.35</v>
      </c>
      <c r="R42" s="248" t="s">
        <v>124</v>
      </c>
      <c r="S42" s="264">
        <f t="shared" si="4"/>
        <v>-603.207692307602</v>
      </c>
      <c r="T42" s="264">
        <f t="shared" si="23"/>
        <v>-462.9790761846</v>
      </c>
      <c r="U42" s="262">
        <f t="shared" si="24"/>
        <v>0.986066000287293</v>
      </c>
      <c r="V42" s="264">
        <f t="shared" si="5"/>
        <v>-9261.2772307692</v>
      </c>
      <c r="W42" s="264">
        <f t="shared" si="6"/>
        <v>-1793.88226761848</v>
      </c>
      <c r="X42" s="263">
        <v>5104.1</v>
      </c>
      <c r="Y42" s="263">
        <v>938.15</v>
      </c>
      <c r="Z42" s="275">
        <f t="shared" si="16"/>
        <v>37583.04</v>
      </c>
      <c r="AA42" s="275">
        <f t="shared" si="17"/>
        <v>10620.2</v>
      </c>
      <c r="AB42" s="264">
        <f t="shared" si="18"/>
        <v>-5707.3076923076</v>
      </c>
      <c r="AC42" s="264">
        <f t="shared" si="19"/>
        <v>-1401.1290761846</v>
      </c>
      <c r="AD42" s="264">
        <f t="shared" si="20"/>
        <v>-14365.3772307692</v>
      </c>
      <c r="AE42" s="264">
        <f t="shared" si="21"/>
        <v>-2732.0322676185</v>
      </c>
      <c r="AF42" s="276">
        <v>288</v>
      </c>
      <c r="AG42" s="281"/>
      <c r="AH42" s="285"/>
      <c r="AI42" s="250">
        <f t="shared" si="22"/>
        <v>288</v>
      </c>
      <c r="AJ42" s="279">
        <v>4</v>
      </c>
      <c r="AK42" s="279">
        <v>0</v>
      </c>
      <c r="AL42" s="279"/>
      <c r="AM42" s="280">
        <f t="shared" ref="AM42:AM47" si="25">(AJ42-AK42)*-30</f>
        <v>-120</v>
      </c>
    </row>
    <row r="43" spans="1:39">
      <c r="A43" s="227">
        <v>41</v>
      </c>
      <c r="B43" s="20">
        <v>365</v>
      </c>
      <c r="C43" s="21" t="s">
        <v>125</v>
      </c>
      <c r="D43" s="21" t="s">
        <v>40</v>
      </c>
      <c r="E43" s="20" t="s">
        <v>43</v>
      </c>
      <c r="F43" s="228">
        <v>10718.8501538462</v>
      </c>
      <c r="G43" s="85">
        <f t="shared" si="0"/>
        <v>42875.4006153848</v>
      </c>
      <c r="H43" s="85">
        <v>3033.70905212308</v>
      </c>
      <c r="I43" s="85">
        <f t="shared" si="1"/>
        <v>12134.8362084923</v>
      </c>
      <c r="J43" s="86">
        <v>0.28302560522637</v>
      </c>
      <c r="K43" s="85">
        <v>12862.6201846154</v>
      </c>
      <c r="L43" s="247">
        <f t="shared" si="2"/>
        <v>51450.4807384616</v>
      </c>
      <c r="M43" s="85">
        <v>3369.57649521231</v>
      </c>
      <c r="N43" s="247">
        <f t="shared" si="3"/>
        <v>13478.3059808492</v>
      </c>
      <c r="O43" s="86">
        <v>0.261966570329315</v>
      </c>
      <c r="P43" s="248">
        <v>41648.76</v>
      </c>
      <c r="Q43" s="248">
        <v>13722.28</v>
      </c>
      <c r="R43" s="248" t="s">
        <v>126</v>
      </c>
      <c r="S43" s="264">
        <f t="shared" si="4"/>
        <v>-1226.6406153848</v>
      </c>
      <c r="T43" s="264">
        <f t="shared" si="23"/>
        <v>1587.44379150768</v>
      </c>
      <c r="U43" s="262">
        <f t="shared" si="24"/>
        <v>0.971390573667441</v>
      </c>
      <c r="V43" s="264">
        <f t="shared" si="5"/>
        <v>-9801.7207384616</v>
      </c>
      <c r="W43" s="264">
        <f t="shared" si="6"/>
        <v>243.974019150761</v>
      </c>
      <c r="X43" s="263">
        <v>13200.64</v>
      </c>
      <c r="Y43" s="263">
        <v>5266.54</v>
      </c>
      <c r="Z43" s="275">
        <f t="shared" si="16"/>
        <v>28448.12</v>
      </c>
      <c r="AA43" s="275">
        <f t="shared" si="17"/>
        <v>8455.74</v>
      </c>
      <c r="AB43" s="264">
        <f t="shared" si="18"/>
        <v>-14427.2806153848</v>
      </c>
      <c r="AC43" s="264">
        <f t="shared" si="19"/>
        <v>-3679.0962084923</v>
      </c>
      <c r="AD43" s="264">
        <f t="shared" si="20"/>
        <v>-23002.3607384616</v>
      </c>
      <c r="AE43" s="264">
        <f t="shared" si="21"/>
        <v>-5022.5659808492</v>
      </c>
      <c r="AF43" s="276">
        <v>188</v>
      </c>
      <c r="AG43" s="281"/>
      <c r="AH43" s="285"/>
      <c r="AI43" s="250">
        <f t="shared" si="22"/>
        <v>188</v>
      </c>
      <c r="AJ43" s="279">
        <v>3</v>
      </c>
      <c r="AK43" s="279">
        <v>0</v>
      </c>
      <c r="AL43" s="279"/>
      <c r="AM43" s="280">
        <f t="shared" si="25"/>
        <v>-90</v>
      </c>
    </row>
    <row r="44" spans="1:39">
      <c r="A44" s="227">
        <v>42</v>
      </c>
      <c r="B44" s="20">
        <v>511</v>
      </c>
      <c r="C44" s="21" t="s">
        <v>127</v>
      </c>
      <c r="D44" s="21" t="s">
        <v>49</v>
      </c>
      <c r="E44" s="20" t="s">
        <v>41</v>
      </c>
      <c r="F44" s="228">
        <v>7965.39807692308</v>
      </c>
      <c r="G44" s="85">
        <f t="shared" si="0"/>
        <v>31861.5923076923</v>
      </c>
      <c r="H44" s="85">
        <v>2138.285439</v>
      </c>
      <c r="I44" s="85">
        <f t="shared" si="1"/>
        <v>8553.141756</v>
      </c>
      <c r="J44" s="86">
        <v>0.268446776714767</v>
      </c>
      <c r="K44" s="85">
        <v>9558.47769230769</v>
      </c>
      <c r="L44" s="247">
        <f t="shared" si="2"/>
        <v>38233.9107692308</v>
      </c>
      <c r="M44" s="85">
        <v>2375.0189064</v>
      </c>
      <c r="N44" s="247">
        <f t="shared" si="3"/>
        <v>9500.0756256</v>
      </c>
      <c r="O44" s="86">
        <v>0.248472506067711</v>
      </c>
      <c r="P44" s="248">
        <v>30622.2</v>
      </c>
      <c r="Q44" s="248">
        <v>7466.8</v>
      </c>
      <c r="R44" s="248" t="s">
        <v>128</v>
      </c>
      <c r="S44" s="264">
        <f t="shared" si="4"/>
        <v>-1239.39230769232</v>
      </c>
      <c r="T44" s="264">
        <f t="shared" si="23"/>
        <v>-1086.341756</v>
      </c>
      <c r="U44" s="262">
        <f t="shared" si="24"/>
        <v>0.961100741741865</v>
      </c>
      <c r="V44" s="264">
        <f t="shared" si="5"/>
        <v>-7611.71076923076</v>
      </c>
      <c r="W44" s="264">
        <f t="shared" si="6"/>
        <v>-2033.2756256</v>
      </c>
      <c r="X44" s="263">
        <v>0</v>
      </c>
      <c r="Y44" s="263">
        <v>0</v>
      </c>
      <c r="Z44" s="275">
        <f t="shared" si="16"/>
        <v>30622.2</v>
      </c>
      <c r="AA44" s="275">
        <f t="shared" si="17"/>
        <v>7466.8</v>
      </c>
      <c r="AB44" s="264">
        <f t="shared" si="18"/>
        <v>-1239.3923076923</v>
      </c>
      <c r="AC44" s="264">
        <f t="shared" si="19"/>
        <v>-1086.341756</v>
      </c>
      <c r="AD44" s="264">
        <f t="shared" si="20"/>
        <v>-7611.7107692308</v>
      </c>
      <c r="AE44" s="264">
        <f t="shared" si="21"/>
        <v>-2033.2756256</v>
      </c>
      <c r="AF44" s="276">
        <v>288</v>
      </c>
      <c r="AG44" s="284"/>
      <c r="AH44" s="285"/>
      <c r="AI44" s="250">
        <f t="shared" si="22"/>
        <v>288</v>
      </c>
      <c r="AJ44" s="279">
        <v>5</v>
      </c>
      <c r="AK44" s="279">
        <v>2</v>
      </c>
      <c r="AL44" s="279"/>
      <c r="AM44" s="280">
        <f t="shared" si="25"/>
        <v>-90</v>
      </c>
    </row>
    <row r="45" spans="1:39">
      <c r="A45" s="227">
        <v>43</v>
      </c>
      <c r="B45" s="20">
        <v>732</v>
      </c>
      <c r="C45" s="21" t="s">
        <v>129</v>
      </c>
      <c r="D45" s="21" t="s">
        <v>57</v>
      </c>
      <c r="E45" s="20" t="s">
        <v>68</v>
      </c>
      <c r="F45" s="228">
        <v>4583.92615384615</v>
      </c>
      <c r="G45" s="85">
        <f t="shared" si="0"/>
        <v>18335.7046153846</v>
      </c>
      <c r="H45" s="85">
        <v>1270.77445587692</v>
      </c>
      <c r="I45" s="85">
        <f t="shared" si="1"/>
        <v>5083.09782350768</v>
      </c>
      <c r="J45" s="86">
        <v>0.277224024390244</v>
      </c>
      <c r="K45" s="85">
        <v>5500.71138461539</v>
      </c>
      <c r="L45" s="247">
        <f t="shared" si="2"/>
        <v>22002.8455384616</v>
      </c>
      <c r="M45" s="85">
        <v>1411.46420558769</v>
      </c>
      <c r="N45" s="247">
        <f t="shared" si="3"/>
        <v>5645.85682235076</v>
      </c>
      <c r="O45" s="86">
        <v>0.256596666666667</v>
      </c>
      <c r="P45" s="248">
        <v>16933</v>
      </c>
      <c r="Q45" s="248">
        <v>4572.28</v>
      </c>
      <c r="R45" s="248" t="s">
        <v>130</v>
      </c>
      <c r="S45" s="264">
        <f t="shared" si="4"/>
        <v>-1402.7046153846</v>
      </c>
      <c r="T45" s="264">
        <f t="shared" si="23"/>
        <v>-510.81782350768</v>
      </c>
      <c r="U45" s="262">
        <f t="shared" si="24"/>
        <v>0.92349873403787</v>
      </c>
      <c r="V45" s="264">
        <f t="shared" si="5"/>
        <v>-5069.84553846156</v>
      </c>
      <c r="W45" s="264">
        <f t="shared" si="6"/>
        <v>-1073.57682235076</v>
      </c>
      <c r="X45" s="263">
        <v>0</v>
      </c>
      <c r="Y45" s="263">
        <v>0</v>
      </c>
      <c r="Z45" s="275">
        <f t="shared" si="16"/>
        <v>16933</v>
      </c>
      <c r="AA45" s="275">
        <f t="shared" si="17"/>
        <v>4572.28</v>
      </c>
      <c r="AB45" s="264">
        <f t="shared" si="18"/>
        <v>-1402.7046153846</v>
      </c>
      <c r="AC45" s="264">
        <f t="shared" si="19"/>
        <v>-510.81782350768</v>
      </c>
      <c r="AD45" s="264">
        <f t="shared" si="20"/>
        <v>-5069.8455384616</v>
      </c>
      <c r="AE45" s="264">
        <f t="shared" si="21"/>
        <v>-1073.57682235076</v>
      </c>
      <c r="AF45" s="276"/>
      <c r="AG45" s="284"/>
      <c r="AH45" s="285"/>
      <c r="AI45" s="250">
        <f t="shared" si="22"/>
        <v>0</v>
      </c>
      <c r="AJ45" s="279">
        <v>2</v>
      </c>
      <c r="AK45" s="279">
        <v>0</v>
      </c>
      <c r="AL45" s="279"/>
      <c r="AM45" s="280">
        <f t="shared" si="25"/>
        <v>-60</v>
      </c>
    </row>
    <row r="46" spans="1:39">
      <c r="A46" s="227">
        <v>44</v>
      </c>
      <c r="B46" s="20">
        <v>101453</v>
      </c>
      <c r="C46" s="21" t="s">
        <v>131</v>
      </c>
      <c r="D46" s="21" t="s">
        <v>46</v>
      </c>
      <c r="E46" s="20" t="s">
        <v>68</v>
      </c>
      <c r="F46" s="228">
        <v>5097.69346153846</v>
      </c>
      <c r="G46" s="85">
        <f t="shared" si="0"/>
        <v>20390.7738461538</v>
      </c>
      <c r="H46" s="85">
        <v>1488.07942618154</v>
      </c>
      <c r="I46" s="85">
        <f t="shared" si="1"/>
        <v>5952.31770472616</v>
      </c>
      <c r="J46" s="86">
        <v>0.291912300613784</v>
      </c>
      <c r="K46" s="85">
        <v>6117.23215384615</v>
      </c>
      <c r="L46" s="247">
        <f t="shared" si="2"/>
        <v>24468.9286153846</v>
      </c>
      <c r="M46" s="85">
        <v>1652.82740411815</v>
      </c>
      <c r="N46" s="247">
        <f t="shared" si="3"/>
        <v>6611.3096164726</v>
      </c>
      <c r="O46" s="86">
        <v>0.270192034984148</v>
      </c>
      <c r="P46" s="248">
        <v>18942</v>
      </c>
      <c r="Q46" s="248">
        <v>6024.14</v>
      </c>
      <c r="R46" s="248" t="s">
        <v>132</v>
      </c>
      <c r="S46" s="264">
        <f t="shared" si="4"/>
        <v>-1448.77384615384</v>
      </c>
      <c r="T46" s="264">
        <f t="shared" si="23"/>
        <v>71.8222952738406</v>
      </c>
      <c r="U46" s="262">
        <f t="shared" si="24"/>
        <v>0.928949540753839</v>
      </c>
      <c r="V46" s="264">
        <f t="shared" si="5"/>
        <v>-5526.9286153846</v>
      </c>
      <c r="W46" s="264">
        <f t="shared" si="6"/>
        <v>-587.1696164726</v>
      </c>
      <c r="X46" s="263">
        <v>0</v>
      </c>
      <c r="Y46" s="263">
        <v>0</v>
      </c>
      <c r="Z46" s="275">
        <f t="shared" si="16"/>
        <v>18942</v>
      </c>
      <c r="AA46" s="275">
        <f t="shared" si="17"/>
        <v>6024.14</v>
      </c>
      <c r="AB46" s="264">
        <f t="shared" si="18"/>
        <v>-1448.7738461538</v>
      </c>
      <c r="AC46" s="264">
        <f t="shared" si="19"/>
        <v>71.8222952738406</v>
      </c>
      <c r="AD46" s="264">
        <f t="shared" si="20"/>
        <v>-5526.9286153846</v>
      </c>
      <c r="AE46" s="264">
        <f t="shared" si="21"/>
        <v>-587.1696164726</v>
      </c>
      <c r="AF46" s="276"/>
      <c r="AG46" s="284"/>
      <c r="AH46" s="285"/>
      <c r="AI46" s="250">
        <f t="shared" si="22"/>
        <v>0</v>
      </c>
      <c r="AJ46" s="279">
        <v>4</v>
      </c>
      <c r="AK46" s="279">
        <v>0</v>
      </c>
      <c r="AL46" s="279">
        <v>1</v>
      </c>
      <c r="AM46" s="280">
        <v>-105</v>
      </c>
    </row>
    <row r="47" s="204" customFormat="1" spans="1:39">
      <c r="A47" s="227">
        <v>45</v>
      </c>
      <c r="B47" s="20">
        <v>748</v>
      </c>
      <c r="C47" s="21" t="s">
        <v>133</v>
      </c>
      <c r="D47" s="21" t="s">
        <v>57</v>
      </c>
      <c r="E47" s="20" t="s">
        <v>68</v>
      </c>
      <c r="F47" s="228">
        <v>5969.72676923077</v>
      </c>
      <c r="G47" s="85">
        <f t="shared" si="0"/>
        <v>23878.9070769231</v>
      </c>
      <c r="H47" s="85">
        <v>1538.85858756923</v>
      </c>
      <c r="I47" s="85">
        <f t="shared" si="1"/>
        <v>6155.43435027692</v>
      </c>
      <c r="J47" s="86">
        <v>0.2577770553086</v>
      </c>
      <c r="K47" s="85">
        <v>7163.67212307692</v>
      </c>
      <c r="L47" s="247">
        <f t="shared" si="2"/>
        <v>28654.6884923077</v>
      </c>
      <c r="M47" s="85">
        <v>1709.22841875692</v>
      </c>
      <c r="N47" s="247">
        <f t="shared" si="3"/>
        <v>6836.91367502768</v>
      </c>
      <c r="O47" s="86">
        <v>0.23859668468785</v>
      </c>
      <c r="P47" s="248">
        <v>22259.11</v>
      </c>
      <c r="Q47" s="248">
        <v>6886.03</v>
      </c>
      <c r="R47" s="248" t="s">
        <v>134</v>
      </c>
      <c r="S47" s="264">
        <f t="shared" si="4"/>
        <v>-1619.79707692308</v>
      </c>
      <c r="T47" s="264">
        <f t="shared" si="23"/>
        <v>730.59564972308</v>
      </c>
      <c r="U47" s="262">
        <f t="shared" si="24"/>
        <v>0.932166197066512</v>
      </c>
      <c r="V47" s="264">
        <f t="shared" si="5"/>
        <v>-6395.57849230768</v>
      </c>
      <c r="W47" s="264">
        <f t="shared" si="6"/>
        <v>49.1163249723195</v>
      </c>
      <c r="X47" s="263">
        <v>2247</v>
      </c>
      <c r="Y47" s="263">
        <v>282</v>
      </c>
      <c r="Z47" s="275">
        <f t="shared" si="16"/>
        <v>20012.11</v>
      </c>
      <c r="AA47" s="275">
        <f t="shared" si="17"/>
        <v>6604.03</v>
      </c>
      <c r="AB47" s="264">
        <f t="shared" si="18"/>
        <v>-3866.7970769231</v>
      </c>
      <c r="AC47" s="264">
        <f t="shared" si="19"/>
        <v>448.59564972308</v>
      </c>
      <c r="AD47" s="264">
        <f t="shared" si="20"/>
        <v>-8642.5784923077</v>
      </c>
      <c r="AE47" s="264">
        <f t="shared" si="21"/>
        <v>-232.883675027681</v>
      </c>
      <c r="AF47" s="276">
        <v>188</v>
      </c>
      <c r="AG47" s="284"/>
      <c r="AH47" s="285"/>
      <c r="AI47" s="250">
        <f t="shared" si="22"/>
        <v>188</v>
      </c>
      <c r="AJ47" s="279">
        <v>3</v>
      </c>
      <c r="AK47" s="279">
        <v>0</v>
      </c>
      <c r="AL47" s="279"/>
      <c r="AM47" s="280">
        <f t="shared" si="25"/>
        <v>-90</v>
      </c>
    </row>
    <row r="48" spans="1:39">
      <c r="A48" s="227">
        <v>46</v>
      </c>
      <c r="B48" s="20">
        <v>752</v>
      </c>
      <c r="C48" s="21" t="s">
        <v>135</v>
      </c>
      <c r="D48" s="21" t="s">
        <v>40</v>
      </c>
      <c r="E48" s="20" t="s">
        <v>68</v>
      </c>
      <c r="F48" s="228">
        <v>4400.46276923077</v>
      </c>
      <c r="G48" s="85">
        <f t="shared" si="0"/>
        <v>17601.8510769231</v>
      </c>
      <c r="H48" s="85">
        <v>1005.83881809231</v>
      </c>
      <c r="I48" s="85">
        <f t="shared" si="1"/>
        <v>4023.35527236924</v>
      </c>
      <c r="J48" s="86">
        <v>0.228575690976278</v>
      </c>
      <c r="K48" s="85">
        <v>5280.55532307692</v>
      </c>
      <c r="L48" s="247">
        <f t="shared" si="2"/>
        <v>21122.2212923077</v>
      </c>
      <c r="M48" s="85">
        <v>1117.19706180923</v>
      </c>
      <c r="N48" s="247">
        <f t="shared" si="3"/>
        <v>4468.78824723692</v>
      </c>
      <c r="O48" s="86">
        <v>0.211568100977352</v>
      </c>
      <c r="P48" s="248">
        <v>15829.05</v>
      </c>
      <c r="Q48" s="248">
        <v>3490.48</v>
      </c>
      <c r="R48" s="248" t="s">
        <v>136</v>
      </c>
      <c r="S48" s="264">
        <f t="shared" si="4"/>
        <v>-1772.80107692308</v>
      </c>
      <c r="T48" s="264">
        <f t="shared" si="23"/>
        <v>-532.87527236924</v>
      </c>
      <c r="U48" s="262">
        <f t="shared" si="24"/>
        <v>0.899283258949548</v>
      </c>
      <c r="V48" s="264">
        <f t="shared" si="5"/>
        <v>-5293.17129230768</v>
      </c>
      <c r="W48" s="264">
        <f t="shared" si="6"/>
        <v>-978.30824723692</v>
      </c>
      <c r="X48" s="263">
        <v>0</v>
      </c>
      <c r="Y48" s="263">
        <v>0</v>
      </c>
      <c r="Z48" s="275">
        <f t="shared" si="16"/>
        <v>15829.05</v>
      </c>
      <c r="AA48" s="275">
        <f t="shared" si="17"/>
        <v>3490.48</v>
      </c>
      <c r="AB48" s="264">
        <f t="shared" si="18"/>
        <v>-1772.8010769231</v>
      </c>
      <c r="AC48" s="264">
        <f t="shared" si="19"/>
        <v>-532.87527236924</v>
      </c>
      <c r="AD48" s="264">
        <f t="shared" si="20"/>
        <v>-5293.1712923077</v>
      </c>
      <c r="AE48" s="264">
        <f t="shared" si="21"/>
        <v>-978.30824723692</v>
      </c>
      <c r="AF48" s="276"/>
      <c r="AG48" s="281"/>
      <c r="AH48" s="285"/>
      <c r="AI48" s="250">
        <f t="shared" si="22"/>
        <v>0</v>
      </c>
      <c r="AJ48" s="279">
        <v>3</v>
      </c>
      <c r="AK48" s="279">
        <v>1</v>
      </c>
      <c r="AL48" s="279"/>
      <c r="AM48" s="280">
        <f>(AJ48-AK48)*-50</f>
        <v>-100</v>
      </c>
    </row>
    <row r="49" spans="1:39">
      <c r="A49" s="227">
        <v>47</v>
      </c>
      <c r="B49" s="20">
        <v>582</v>
      </c>
      <c r="C49" s="21" t="s">
        <v>137</v>
      </c>
      <c r="D49" s="21" t="s">
        <v>40</v>
      </c>
      <c r="E49" s="20" t="s">
        <v>43</v>
      </c>
      <c r="F49" s="228">
        <v>27204.6147692308</v>
      </c>
      <c r="G49" s="85">
        <f t="shared" si="0"/>
        <v>108818.459076923</v>
      </c>
      <c r="H49" s="85">
        <v>6016.21647673846</v>
      </c>
      <c r="I49" s="85">
        <f t="shared" si="1"/>
        <v>24064.8659069538</v>
      </c>
      <c r="J49" s="86">
        <v>0.221146909367119</v>
      </c>
      <c r="K49" s="85">
        <v>32645.5377230769</v>
      </c>
      <c r="L49" s="247">
        <f t="shared" si="2"/>
        <v>130582.150892308</v>
      </c>
      <c r="M49" s="85">
        <v>6682.28273767384</v>
      </c>
      <c r="N49" s="247">
        <f t="shared" si="3"/>
        <v>26729.1309506954</v>
      </c>
      <c r="O49" s="86">
        <v>0.204692071374587</v>
      </c>
      <c r="P49" s="248">
        <v>106824.56</v>
      </c>
      <c r="Q49" s="248">
        <v>25218.41</v>
      </c>
      <c r="R49" s="248" t="s">
        <v>138</v>
      </c>
      <c r="S49" s="264">
        <f t="shared" si="4"/>
        <v>-1993.8990769232</v>
      </c>
      <c r="T49" s="264">
        <f t="shared" si="23"/>
        <v>1153.54409304616</v>
      </c>
      <c r="U49" s="262">
        <f t="shared" si="24"/>
        <v>0.981676830440011</v>
      </c>
      <c r="V49" s="264">
        <f t="shared" si="5"/>
        <v>-23757.5908923076</v>
      </c>
      <c r="W49" s="264">
        <f t="shared" si="6"/>
        <v>-1510.72095069536</v>
      </c>
      <c r="X49" s="263">
        <v>14111.2</v>
      </c>
      <c r="Y49" s="263">
        <v>2944.8</v>
      </c>
      <c r="Z49" s="275">
        <f t="shared" si="16"/>
        <v>92713.36</v>
      </c>
      <c r="AA49" s="275">
        <f t="shared" si="17"/>
        <v>22273.61</v>
      </c>
      <c r="AB49" s="264">
        <f t="shared" si="18"/>
        <v>-16105.099076923</v>
      </c>
      <c r="AC49" s="264">
        <f t="shared" si="19"/>
        <v>-1791.2559069538</v>
      </c>
      <c r="AD49" s="264">
        <f t="shared" si="20"/>
        <v>-37868.790892308</v>
      </c>
      <c r="AE49" s="264">
        <f t="shared" si="21"/>
        <v>-4455.5209506954</v>
      </c>
      <c r="AF49" s="276"/>
      <c r="AG49" s="281"/>
      <c r="AH49" s="285"/>
      <c r="AI49" s="250">
        <f t="shared" si="22"/>
        <v>0</v>
      </c>
      <c r="AJ49" s="279">
        <v>4</v>
      </c>
      <c r="AK49" s="279">
        <v>0</v>
      </c>
      <c r="AL49" s="279"/>
      <c r="AM49" s="280">
        <f>(AJ49-AK49)*-30</f>
        <v>-120</v>
      </c>
    </row>
    <row r="50" spans="1:39">
      <c r="A50" s="227">
        <v>48</v>
      </c>
      <c r="B50" s="20">
        <v>706</v>
      </c>
      <c r="C50" s="21" t="s">
        <v>139</v>
      </c>
      <c r="D50" s="21" t="s">
        <v>46</v>
      </c>
      <c r="E50" s="20" t="s">
        <v>68</v>
      </c>
      <c r="F50" s="228">
        <v>4294.05784615385</v>
      </c>
      <c r="G50" s="85">
        <f t="shared" si="0"/>
        <v>17176.2313846154</v>
      </c>
      <c r="H50" s="85">
        <v>1239.70197858462</v>
      </c>
      <c r="I50" s="85">
        <f t="shared" si="1"/>
        <v>4958.80791433848</v>
      </c>
      <c r="J50" s="86">
        <v>0.288701741569459</v>
      </c>
      <c r="K50" s="85">
        <v>5152.86941538462</v>
      </c>
      <c r="L50" s="247">
        <f t="shared" si="2"/>
        <v>20611.4776615385</v>
      </c>
      <c r="M50" s="85">
        <v>1376.95163785846</v>
      </c>
      <c r="N50" s="247">
        <f t="shared" si="3"/>
        <v>5507.80655143384</v>
      </c>
      <c r="O50" s="86">
        <v>0.267220363424576</v>
      </c>
      <c r="P50" s="248">
        <v>15141.06</v>
      </c>
      <c r="Q50" s="248">
        <v>4138.03</v>
      </c>
      <c r="R50" s="248" t="s">
        <v>140</v>
      </c>
      <c r="S50" s="264">
        <f t="shared" si="4"/>
        <v>-2035.1713846154</v>
      </c>
      <c r="T50" s="264">
        <f t="shared" si="23"/>
        <v>-820.777914338481</v>
      </c>
      <c r="U50" s="262">
        <f t="shared" si="24"/>
        <v>0.88151234464399</v>
      </c>
      <c r="V50" s="264">
        <f t="shared" si="5"/>
        <v>-5470.41766153848</v>
      </c>
      <c r="W50" s="264">
        <f t="shared" si="6"/>
        <v>-1369.77655143384</v>
      </c>
      <c r="X50" s="263">
        <v>0</v>
      </c>
      <c r="Y50" s="263">
        <v>0</v>
      </c>
      <c r="Z50" s="275">
        <f t="shared" si="16"/>
        <v>15141.06</v>
      </c>
      <c r="AA50" s="275">
        <f t="shared" si="17"/>
        <v>4138.03</v>
      </c>
      <c r="AB50" s="264">
        <f t="shared" si="18"/>
        <v>-2035.1713846154</v>
      </c>
      <c r="AC50" s="264">
        <f t="shared" si="19"/>
        <v>-820.777914338481</v>
      </c>
      <c r="AD50" s="264">
        <f t="shared" si="20"/>
        <v>-5470.4176615385</v>
      </c>
      <c r="AE50" s="264">
        <f t="shared" si="21"/>
        <v>-1369.77655143384</v>
      </c>
      <c r="AF50" s="276"/>
      <c r="AG50" s="284"/>
      <c r="AH50" s="285"/>
      <c r="AI50" s="250">
        <f t="shared" si="22"/>
        <v>0</v>
      </c>
      <c r="AJ50" s="279">
        <v>2</v>
      </c>
      <c r="AK50" s="279">
        <v>0</v>
      </c>
      <c r="AL50" s="279"/>
      <c r="AM50" s="280">
        <f>(AJ50-AK50)*-50</f>
        <v>-100</v>
      </c>
    </row>
    <row r="51" spans="1:39">
      <c r="A51" s="227">
        <v>49</v>
      </c>
      <c r="B51" s="20">
        <v>591</v>
      </c>
      <c r="C51" s="21" t="s">
        <v>141</v>
      </c>
      <c r="D51" s="21" t="s">
        <v>57</v>
      </c>
      <c r="E51" s="20" t="s">
        <v>41</v>
      </c>
      <c r="F51" s="228">
        <v>6689.286</v>
      </c>
      <c r="G51" s="85">
        <f t="shared" si="0"/>
        <v>26757.144</v>
      </c>
      <c r="H51" s="85">
        <v>2075.14692969231</v>
      </c>
      <c r="I51" s="85">
        <f t="shared" si="1"/>
        <v>8300.58771876924</v>
      </c>
      <c r="J51" s="86">
        <v>0.310219495726795</v>
      </c>
      <c r="K51" s="85">
        <v>8027.1432</v>
      </c>
      <c r="L51" s="247">
        <f t="shared" si="2"/>
        <v>32108.5728</v>
      </c>
      <c r="M51" s="85">
        <v>2304.89021796923</v>
      </c>
      <c r="N51" s="247">
        <f t="shared" si="3"/>
        <v>9219.56087187692</v>
      </c>
      <c r="O51" s="86">
        <v>0.287137049949381</v>
      </c>
      <c r="P51" s="248">
        <v>24232.66</v>
      </c>
      <c r="Q51" s="248">
        <v>7069.61</v>
      </c>
      <c r="R51" s="248" t="s">
        <v>142</v>
      </c>
      <c r="S51" s="264">
        <f t="shared" si="4"/>
        <v>-2524.484</v>
      </c>
      <c r="T51" s="264">
        <f t="shared" si="23"/>
        <v>-1230.97771876924</v>
      </c>
      <c r="U51" s="262">
        <f t="shared" si="24"/>
        <v>0.9056519634532</v>
      </c>
      <c r="V51" s="264">
        <f t="shared" si="5"/>
        <v>-7875.9128</v>
      </c>
      <c r="W51" s="264">
        <f t="shared" si="6"/>
        <v>-2149.95087187692</v>
      </c>
      <c r="X51" s="263">
        <v>0</v>
      </c>
      <c r="Y51" s="263">
        <v>0</v>
      </c>
      <c r="Z51" s="275">
        <f t="shared" si="16"/>
        <v>24232.66</v>
      </c>
      <c r="AA51" s="275">
        <f t="shared" si="17"/>
        <v>7069.61</v>
      </c>
      <c r="AB51" s="264">
        <f t="shared" si="18"/>
        <v>-2524.484</v>
      </c>
      <c r="AC51" s="264">
        <f t="shared" si="19"/>
        <v>-1230.97771876924</v>
      </c>
      <c r="AD51" s="264">
        <f t="shared" si="20"/>
        <v>-7875.9128</v>
      </c>
      <c r="AE51" s="264">
        <f t="shared" si="21"/>
        <v>-2149.95087187692</v>
      </c>
      <c r="AF51" s="276"/>
      <c r="AG51" s="284"/>
      <c r="AH51" s="285"/>
      <c r="AI51" s="250">
        <f t="shared" si="22"/>
        <v>0</v>
      </c>
      <c r="AJ51" s="279">
        <v>4</v>
      </c>
      <c r="AK51" s="279">
        <v>1</v>
      </c>
      <c r="AL51" s="279"/>
      <c r="AM51" s="280">
        <f>(AJ51-AK51)*-30</f>
        <v>-90</v>
      </c>
    </row>
    <row r="52" s="71" customFormat="1" spans="1:39">
      <c r="A52" s="233">
        <v>50</v>
      </c>
      <c r="B52" s="53">
        <v>730</v>
      </c>
      <c r="C52" s="54" t="s">
        <v>143</v>
      </c>
      <c r="D52" s="54" t="s">
        <v>40</v>
      </c>
      <c r="E52" s="53" t="s">
        <v>43</v>
      </c>
      <c r="F52" s="234">
        <v>11427.5387692308</v>
      </c>
      <c r="G52" s="101">
        <f t="shared" si="0"/>
        <v>45710.1550769232</v>
      </c>
      <c r="H52" s="101">
        <v>3158.98203083077</v>
      </c>
      <c r="I52" s="101">
        <f t="shared" si="1"/>
        <v>12635.9281233231</v>
      </c>
      <c r="J52" s="102">
        <v>0.276435905808212</v>
      </c>
      <c r="K52" s="101">
        <v>13713.0465230769</v>
      </c>
      <c r="L52" s="250">
        <f t="shared" si="2"/>
        <v>54852.1860923076</v>
      </c>
      <c r="M52" s="101">
        <v>3508.71867308308</v>
      </c>
      <c r="N52" s="250">
        <f t="shared" si="3"/>
        <v>14034.8746923323</v>
      </c>
      <c r="O52" s="102">
        <v>0.255867189481086</v>
      </c>
      <c r="P52" s="251">
        <v>42959.77</v>
      </c>
      <c r="Q52" s="251">
        <v>11777.28</v>
      </c>
      <c r="R52" s="251" t="s">
        <v>144</v>
      </c>
      <c r="S52" s="267">
        <f t="shared" si="4"/>
        <v>-2750.3850769232</v>
      </c>
      <c r="T52" s="267">
        <f t="shared" si="23"/>
        <v>-858.648123323079</v>
      </c>
      <c r="U52" s="268">
        <f t="shared" si="24"/>
        <v>0.939829889609984</v>
      </c>
      <c r="V52" s="267">
        <f t="shared" si="5"/>
        <v>-11892.4160923076</v>
      </c>
      <c r="W52" s="267">
        <f t="shared" si="6"/>
        <v>-2257.59469233232</v>
      </c>
      <c r="X52" s="269">
        <v>0</v>
      </c>
      <c r="Y52" s="269">
        <v>0</v>
      </c>
      <c r="Z52" s="277">
        <f t="shared" si="16"/>
        <v>42959.77</v>
      </c>
      <c r="AA52" s="277">
        <f t="shared" si="17"/>
        <v>11777.28</v>
      </c>
      <c r="AB52" s="267">
        <f t="shared" si="18"/>
        <v>-2750.3850769232</v>
      </c>
      <c r="AC52" s="267">
        <f t="shared" si="19"/>
        <v>-858.648123323099</v>
      </c>
      <c r="AD52" s="267">
        <f t="shared" si="20"/>
        <v>-11892.4160923076</v>
      </c>
      <c r="AE52" s="267">
        <f t="shared" si="21"/>
        <v>-2257.5946923323</v>
      </c>
      <c r="AF52" s="276"/>
      <c r="AG52" s="281"/>
      <c r="AH52" s="285"/>
      <c r="AI52" s="250">
        <f t="shared" si="22"/>
        <v>0</v>
      </c>
      <c r="AJ52" s="281">
        <v>4</v>
      </c>
      <c r="AK52" s="281">
        <v>0</v>
      </c>
      <c r="AL52" s="281"/>
      <c r="AM52" s="281" t="s">
        <v>145</v>
      </c>
    </row>
    <row r="53" spans="1:39">
      <c r="A53" s="227">
        <v>51</v>
      </c>
      <c r="B53" s="20">
        <v>743</v>
      </c>
      <c r="C53" s="21" t="s">
        <v>146</v>
      </c>
      <c r="D53" s="21" t="s">
        <v>52</v>
      </c>
      <c r="E53" s="20" t="s">
        <v>68</v>
      </c>
      <c r="F53" s="228">
        <v>5760.46030769231</v>
      </c>
      <c r="G53" s="85">
        <f t="shared" si="0"/>
        <v>23041.8412307692</v>
      </c>
      <c r="H53" s="85">
        <v>1659.07837513846</v>
      </c>
      <c r="I53" s="85">
        <f t="shared" si="1"/>
        <v>6636.31350055384</v>
      </c>
      <c r="J53" s="86">
        <v>0.28801142383066</v>
      </c>
      <c r="K53" s="85">
        <v>6912.55236923077</v>
      </c>
      <c r="L53" s="247">
        <f t="shared" si="2"/>
        <v>27650.2094769231</v>
      </c>
      <c r="M53" s="85">
        <v>1842.75795751385</v>
      </c>
      <c r="N53" s="247">
        <f t="shared" si="3"/>
        <v>7371.0318300554</v>
      </c>
      <c r="O53" s="86">
        <v>0.266581410032617</v>
      </c>
      <c r="P53" s="248">
        <v>20211.29</v>
      </c>
      <c r="Q53" s="248">
        <v>5609.39</v>
      </c>
      <c r="R53" s="248" t="s">
        <v>147</v>
      </c>
      <c r="S53" s="264">
        <f t="shared" si="4"/>
        <v>-2830.55123076924</v>
      </c>
      <c r="T53" s="264">
        <f t="shared" si="23"/>
        <v>-1026.92350055384</v>
      </c>
      <c r="U53" s="262">
        <f t="shared" si="24"/>
        <v>0.877156030960346</v>
      </c>
      <c r="V53" s="264">
        <f t="shared" si="5"/>
        <v>-7438.91947692308</v>
      </c>
      <c r="W53" s="264">
        <f t="shared" si="6"/>
        <v>-1761.6418300554</v>
      </c>
      <c r="X53" s="263">
        <v>0</v>
      </c>
      <c r="Y53" s="263">
        <v>0</v>
      </c>
      <c r="Z53" s="275">
        <f t="shared" si="16"/>
        <v>20211.29</v>
      </c>
      <c r="AA53" s="275">
        <f t="shared" si="17"/>
        <v>5609.39</v>
      </c>
      <c r="AB53" s="264">
        <f t="shared" si="18"/>
        <v>-2830.5512307692</v>
      </c>
      <c r="AC53" s="264">
        <f t="shared" si="19"/>
        <v>-1026.92350055384</v>
      </c>
      <c r="AD53" s="264">
        <f t="shared" si="20"/>
        <v>-7438.9194769231</v>
      </c>
      <c r="AE53" s="264">
        <f t="shared" si="21"/>
        <v>-1761.6418300554</v>
      </c>
      <c r="AF53" s="276"/>
      <c r="AG53" s="284"/>
      <c r="AH53" s="285"/>
      <c r="AI53" s="250">
        <f t="shared" si="22"/>
        <v>0</v>
      </c>
      <c r="AJ53" s="279">
        <v>3</v>
      </c>
      <c r="AK53" s="279">
        <v>0</v>
      </c>
      <c r="AL53" s="279"/>
      <c r="AM53" s="280">
        <f>(AJ53-AK53)*-50</f>
        <v>-150</v>
      </c>
    </row>
    <row r="54" spans="1:39">
      <c r="A54" s="227">
        <v>52</v>
      </c>
      <c r="B54" s="20">
        <v>584</v>
      </c>
      <c r="C54" s="21" t="s">
        <v>148</v>
      </c>
      <c r="D54" s="21" t="s">
        <v>52</v>
      </c>
      <c r="E54" s="20" t="s">
        <v>68</v>
      </c>
      <c r="F54" s="228">
        <v>6394.32115384615</v>
      </c>
      <c r="G54" s="85">
        <f t="shared" si="0"/>
        <v>25577.2846153846</v>
      </c>
      <c r="H54" s="85">
        <v>1755.31507269231</v>
      </c>
      <c r="I54" s="85">
        <f t="shared" si="1"/>
        <v>7021.26029076924</v>
      </c>
      <c r="J54" s="86">
        <v>0.274511559626074</v>
      </c>
      <c r="K54" s="85">
        <v>7673.18538461538</v>
      </c>
      <c r="L54" s="247">
        <f t="shared" si="2"/>
        <v>30692.7415384615</v>
      </c>
      <c r="M54" s="85">
        <v>1949.64919476923</v>
      </c>
      <c r="N54" s="247">
        <f t="shared" si="3"/>
        <v>7798.59677907692</v>
      </c>
      <c r="O54" s="86">
        <v>0.254086027776449</v>
      </c>
      <c r="P54" s="248">
        <v>22743.58</v>
      </c>
      <c r="Q54" s="248">
        <v>6021.53</v>
      </c>
      <c r="R54" s="248" t="s">
        <v>149</v>
      </c>
      <c r="S54" s="264">
        <f t="shared" si="4"/>
        <v>-2833.7046153846</v>
      </c>
      <c r="T54" s="264">
        <f t="shared" si="23"/>
        <v>-999.73029076924</v>
      </c>
      <c r="U54" s="262">
        <f t="shared" si="24"/>
        <v>0.889210107406001</v>
      </c>
      <c r="V54" s="264">
        <f t="shared" si="5"/>
        <v>-7949.16153846152</v>
      </c>
      <c r="W54" s="264">
        <f t="shared" si="6"/>
        <v>-1777.06677907692</v>
      </c>
      <c r="X54" s="263">
        <v>0</v>
      </c>
      <c r="Y54" s="263">
        <v>0</v>
      </c>
      <c r="Z54" s="275">
        <f t="shared" si="16"/>
        <v>22743.58</v>
      </c>
      <c r="AA54" s="275">
        <f t="shared" si="17"/>
        <v>6021.53</v>
      </c>
      <c r="AB54" s="264">
        <f t="shared" si="18"/>
        <v>-2833.7046153846</v>
      </c>
      <c r="AC54" s="264">
        <f t="shared" si="19"/>
        <v>-999.73029076924</v>
      </c>
      <c r="AD54" s="264">
        <f t="shared" si="20"/>
        <v>-7949.1615384615</v>
      </c>
      <c r="AE54" s="264">
        <f t="shared" si="21"/>
        <v>-1777.06677907692</v>
      </c>
      <c r="AF54" s="276"/>
      <c r="AG54" s="284"/>
      <c r="AH54" s="285"/>
      <c r="AI54" s="250">
        <f t="shared" si="22"/>
        <v>0</v>
      </c>
      <c r="AJ54" s="279">
        <v>3</v>
      </c>
      <c r="AK54" s="279">
        <v>0</v>
      </c>
      <c r="AL54" s="279"/>
      <c r="AM54" s="280">
        <f>(AJ54-AK54)*-50</f>
        <v>-150</v>
      </c>
    </row>
    <row r="55" spans="1:39">
      <c r="A55" s="227">
        <v>53</v>
      </c>
      <c r="B55" s="20">
        <v>578</v>
      </c>
      <c r="C55" s="21" t="s">
        <v>150</v>
      </c>
      <c r="D55" s="21" t="s">
        <v>49</v>
      </c>
      <c r="E55" s="20" t="s">
        <v>41</v>
      </c>
      <c r="F55" s="228">
        <v>9628.94692307692</v>
      </c>
      <c r="G55" s="85">
        <f t="shared" si="0"/>
        <v>38515.7876923077</v>
      </c>
      <c r="H55" s="85">
        <v>3014.06035043077</v>
      </c>
      <c r="I55" s="85">
        <f t="shared" si="1"/>
        <v>12056.2414017231</v>
      </c>
      <c r="J55" s="86">
        <v>0.313020766913484</v>
      </c>
      <c r="K55" s="85">
        <v>11554.7363076923</v>
      </c>
      <c r="L55" s="247">
        <f t="shared" si="2"/>
        <v>46218.9452307692</v>
      </c>
      <c r="M55" s="85">
        <v>3347.75245004308</v>
      </c>
      <c r="N55" s="247">
        <f t="shared" si="3"/>
        <v>13391.0098001723</v>
      </c>
      <c r="O55" s="86">
        <v>0.289729887458737</v>
      </c>
      <c r="P55" s="248">
        <v>35564.61</v>
      </c>
      <c r="Q55" s="248">
        <v>10446.63</v>
      </c>
      <c r="R55" s="248" t="s">
        <v>151</v>
      </c>
      <c r="S55" s="264">
        <f t="shared" si="4"/>
        <v>-2951.17769230768</v>
      </c>
      <c r="T55" s="264">
        <f t="shared" si="23"/>
        <v>-1609.61140172308</v>
      </c>
      <c r="U55" s="262">
        <f t="shared" si="24"/>
        <v>0.923377454567881</v>
      </c>
      <c r="V55" s="264">
        <f t="shared" si="5"/>
        <v>-10654.3352307692</v>
      </c>
      <c r="W55" s="264">
        <f t="shared" si="6"/>
        <v>-2944.37980017232</v>
      </c>
      <c r="X55" s="263">
        <v>4159.18</v>
      </c>
      <c r="Y55" s="263">
        <v>1039.56</v>
      </c>
      <c r="Z55" s="275">
        <f t="shared" si="16"/>
        <v>31405.43</v>
      </c>
      <c r="AA55" s="275">
        <f t="shared" si="17"/>
        <v>9407.07</v>
      </c>
      <c r="AB55" s="264">
        <f t="shared" si="18"/>
        <v>-7110.3576923077</v>
      </c>
      <c r="AC55" s="264">
        <f t="shared" si="19"/>
        <v>-2649.1714017231</v>
      </c>
      <c r="AD55" s="264">
        <f t="shared" si="20"/>
        <v>-14813.5152307692</v>
      </c>
      <c r="AE55" s="264">
        <f t="shared" si="21"/>
        <v>-3983.9398001723</v>
      </c>
      <c r="AF55" s="276"/>
      <c r="AG55" s="284"/>
      <c r="AH55" s="285"/>
      <c r="AI55" s="250">
        <f t="shared" si="22"/>
        <v>0</v>
      </c>
      <c r="AJ55" s="279">
        <v>4</v>
      </c>
      <c r="AK55" s="279">
        <v>1</v>
      </c>
      <c r="AL55" s="279"/>
      <c r="AM55" s="280">
        <f>(AJ55-AK55)*-30</f>
        <v>-90</v>
      </c>
    </row>
    <row r="56" spans="1:39">
      <c r="A56" s="227">
        <v>54</v>
      </c>
      <c r="B56" s="20">
        <v>744</v>
      </c>
      <c r="C56" s="21" t="s">
        <v>152</v>
      </c>
      <c r="D56" s="21" t="s">
        <v>49</v>
      </c>
      <c r="E56" s="20" t="s">
        <v>41</v>
      </c>
      <c r="F56" s="228">
        <v>8858.05846153846</v>
      </c>
      <c r="G56" s="85">
        <f t="shared" si="0"/>
        <v>35432.2338461538</v>
      </c>
      <c r="H56" s="85">
        <v>2043.22134572308</v>
      </c>
      <c r="I56" s="85">
        <f t="shared" si="1"/>
        <v>8172.88538289232</v>
      </c>
      <c r="J56" s="86">
        <v>0.230662436310926</v>
      </c>
      <c r="K56" s="85">
        <v>10629.6701538462</v>
      </c>
      <c r="L56" s="247">
        <f t="shared" si="2"/>
        <v>42518.6806153848</v>
      </c>
      <c r="M56" s="85">
        <v>2269.43009457231</v>
      </c>
      <c r="N56" s="247">
        <f t="shared" si="3"/>
        <v>9077.72037828924</v>
      </c>
      <c r="O56" s="86">
        <v>0.213499578230201</v>
      </c>
      <c r="P56" s="248">
        <v>32152.06</v>
      </c>
      <c r="Q56" s="248">
        <v>7771.94</v>
      </c>
      <c r="R56" s="248" t="s">
        <v>153</v>
      </c>
      <c r="S56" s="264">
        <f t="shared" si="4"/>
        <v>-3280.17384615384</v>
      </c>
      <c r="T56" s="264">
        <f t="shared" si="23"/>
        <v>-400.945382892321</v>
      </c>
      <c r="U56" s="262">
        <f t="shared" si="24"/>
        <v>0.907424017904254</v>
      </c>
      <c r="V56" s="264">
        <f t="shared" si="5"/>
        <v>-10366.6206153848</v>
      </c>
      <c r="W56" s="264">
        <f t="shared" si="6"/>
        <v>-1305.78037828924</v>
      </c>
      <c r="X56" s="263">
        <v>0</v>
      </c>
      <c r="Y56" s="263">
        <v>0</v>
      </c>
      <c r="Z56" s="275">
        <f t="shared" si="16"/>
        <v>32152.06</v>
      </c>
      <c r="AA56" s="275">
        <f t="shared" si="17"/>
        <v>7771.94</v>
      </c>
      <c r="AB56" s="264">
        <f t="shared" si="18"/>
        <v>-3280.1738461538</v>
      </c>
      <c r="AC56" s="264">
        <f t="shared" si="19"/>
        <v>-400.945382892321</v>
      </c>
      <c r="AD56" s="264">
        <f t="shared" si="20"/>
        <v>-10366.6206153848</v>
      </c>
      <c r="AE56" s="264">
        <f t="shared" si="21"/>
        <v>-1305.78037828924</v>
      </c>
      <c r="AF56" s="276"/>
      <c r="AG56" s="284"/>
      <c r="AH56" s="285"/>
      <c r="AI56" s="250">
        <f t="shared" si="22"/>
        <v>0</v>
      </c>
      <c r="AJ56" s="279">
        <v>4</v>
      </c>
      <c r="AK56" s="279">
        <v>1</v>
      </c>
      <c r="AL56" s="279"/>
      <c r="AM56" s="280">
        <f>(AJ56-AK56)*-30</f>
        <v>-90</v>
      </c>
    </row>
    <row r="57" s="71" customFormat="1" spans="1:39">
      <c r="A57" s="233">
        <v>55</v>
      </c>
      <c r="B57" s="53">
        <v>741</v>
      </c>
      <c r="C57" s="54" t="s">
        <v>154</v>
      </c>
      <c r="D57" s="54" t="s">
        <v>40</v>
      </c>
      <c r="E57" s="53" t="s">
        <v>68</v>
      </c>
      <c r="F57" s="234">
        <v>3443.57169230769</v>
      </c>
      <c r="G57" s="101">
        <f t="shared" si="0"/>
        <v>13774.2867692308</v>
      </c>
      <c r="H57" s="101">
        <v>965.564489353846</v>
      </c>
      <c r="I57" s="101">
        <f t="shared" si="1"/>
        <v>3862.25795741538</v>
      </c>
      <c r="J57" s="102">
        <v>0.280396221025611</v>
      </c>
      <c r="K57" s="101">
        <v>4132.28603076923</v>
      </c>
      <c r="L57" s="250">
        <f t="shared" si="2"/>
        <v>16529.1441230769</v>
      </c>
      <c r="M57" s="101">
        <v>1072.46388893538</v>
      </c>
      <c r="N57" s="250">
        <f t="shared" si="3"/>
        <v>4289.85555574152</v>
      </c>
      <c r="O57" s="102">
        <v>0.259532830242089</v>
      </c>
      <c r="P57" s="251">
        <v>10077.05</v>
      </c>
      <c r="Q57" s="251">
        <v>2975.64</v>
      </c>
      <c r="R57" s="251" t="s">
        <v>155</v>
      </c>
      <c r="S57" s="267">
        <f t="shared" si="4"/>
        <v>-3697.23676923076</v>
      </c>
      <c r="T57" s="267">
        <f t="shared" si="23"/>
        <v>-886.617957415384</v>
      </c>
      <c r="U57" s="268">
        <f t="shared" si="24"/>
        <v>0.731584158862605</v>
      </c>
      <c r="V57" s="267">
        <f t="shared" si="5"/>
        <v>-6452.09412307692</v>
      </c>
      <c r="W57" s="267">
        <f t="shared" si="6"/>
        <v>-1314.21555574152</v>
      </c>
      <c r="X57" s="269">
        <v>0</v>
      </c>
      <c r="Y57" s="269">
        <v>0</v>
      </c>
      <c r="Z57" s="277">
        <f t="shared" si="16"/>
        <v>10077.05</v>
      </c>
      <c r="AA57" s="277">
        <f t="shared" si="17"/>
        <v>2975.64</v>
      </c>
      <c r="AB57" s="267">
        <f t="shared" si="18"/>
        <v>-3697.2367692308</v>
      </c>
      <c r="AC57" s="267">
        <f t="shared" si="19"/>
        <v>-886.61795741538</v>
      </c>
      <c r="AD57" s="267">
        <f t="shared" si="20"/>
        <v>-6452.0941230769</v>
      </c>
      <c r="AE57" s="267">
        <f t="shared" si="21"/>
        <v>-1314.21555574152</v>
      </c>
      <c r="AF57" s="276"/>
      <c r="AG57" s="281"/>
      <c r="AH57" s="285"/>
      <c r="AI57" s="250">
        <f t="shared" si="22"/>
        <v>0</v>
      </c>
      <c r="AJ57" s="281">
        <v>1</v>
      </c>
      <c r="AK57" s="281">
        <v>0</v>
      </c>
      <c r="AL57" s="281"/>
      <c r="AM57" s="281" t="s">
        <v>145</v>
      </c>
    </row>
    <row r="58" spans="1:39">
      <c r="A58" s="227">
        <v>56</v>
      </c>
      <c r="B58" s="20">
        <v>347</v>
      </c>
      <c r="C58" s="21" t="s">
        <v>156</v>
      </c>
      <c r="D58" s="21" t="s">
        <v>40</v>
      </c>
      <c r="E58" s="20" t="s">
        <v>41</v>
      </c>
      <c r="F58" s="228">
        <v>7111.12123076923</v>
      </c>
      <c r="G58" s="85">
        <f t="shared" si="0"/>
        <v>28444.4849230769</v>
      </c>
      <c r="H58" s="85">
        <v>2145.48622301538</v>
      </c>
      <c r="I58" s="85">
        <f t="shared" si="1"/>
        <v>8581.94489206152</v>
      </c>
      <c r="J58" s="86">
        <v>0.301708570757034</v>
      </c>
      <c r="K58" s="85">
        <v>8533.34547692308</v>
      </c>
      <c r="L58" s="247">
        <f t="shared" si="2"/>
        <v>34133.3819076923</v>
      </c>
      <c r="M58" s="85">
        <v>2383.01690230154</v>
      </c>
      <c r="N58" s="247">
        <f t="shared" si="3"/>
        <v>9532.06760920616</v>
      </c>
      <c r="O58" s="86">
        <v>0.27925939583086</v>
      </c>
      <c r="P58" s="248">
        <v>24728.03</v>
      </c>
      <c r="Q58" s="248">
        <v>7357.25</v>
      </c>
      <c r="R58" s="248" t="s">
        <v>157</v>
      </c>
      <c r="S58" s="264">
        <f t="shared" si="4"/>
        <v>-3716.45492307692</v>
      </c>
      <c r="T58" s="264">
        <f t="shared" si="23"/>
        <v>-1224.69489206152</v>
      </c>
      <c r="U58" s="262">
        <f t="shared" si="24"/>
        <v>0.869343567544731</v>
      </c>
      <c r="V58" s="264">
        <f t="shared" si="5"/>
        <v>-9405.35190769232</v>
      </c>
      <c r="W58" s="264">
        <f t="shared" si="6"/>
        <v>-2174.81760920616</v>
      </c>
      <c r="X58" s="263">
        <v>0</v>
      </c>
      <c r="Y58" s="263">
        <v>0</v>
      </c>
      <c r="Z58" s="275">
        <f t="shared" si="16"/>
        <v>24728.03</v>
      </c>
      <c r="AA58" s="275">
        <f t="shared" si="17"/>
        <v>7357.25</v>
      </c>
      <c r="AB58" s="264">
        <f t="shared" si="18"/>
        <v>-3716.4549230769</v>
      </c>
      <c r="AC58" s="264">
        <f t="shared" si="19"/>
        <v>-1224.69489206152</v>
      </c>
      <c r="AD58" s="264">
        <f t="shared" si="20"/>
        <v>-9405.3519076923</v>
      </c>
      <c r="AE58" s="264">
        <f t="shared" si="21"/>
        <v>-2174.81760920616</v>
      </c>
      <c r="AF58" s="276"/>
      <c r="AG58" s="281"/>
      <c r="AH58" s="285"/>
      <c r="AI58" s="250">
        <f t="shared" si="22"/>
        <v>0</v>
      </c>
      <c r="AJ58" s="279">
        <v>1</v>
      </c>
      <c r="AK58" s="279">
        <v>0</v>
      </c>
      <c r="AL58" s="279"/>
      <c r="AM58" s="280">
        <f t="shared" ref="AM57:AM62" si="26">(AJ58-AK58)*-50</f>
        <v>-50</v>
      </c>
    </row>
    <row r="59" spans="1:39">
      <c r="A59" s="227">
        <v>57</v>
      </c>
      <c r="B59" s="20">
        <v>598</v>
      </c>
      <c r="C59" s="21" t="s">
        <v>158</v>
      </c>
      <c r="D59" s="21" t="s">
        <v>52</v>
      </c>
      <c r="E59" s="20" t="s">
        <v>41</v>
      </c>
      <c r="F59" s="228">
        <v>8943.01565384615</v>
      </c>
      <c r="G59" s="85">
        <f t="shared" si="0"/>
        <v>35772.0626153846</v>
      </c>
      <c r="H59" s="85">
        <v>2563.26024293538</v>
      </c>
      <c r="I59" s="85">
        <f t="shared" si="1"/>
        <v>10253.0409717415</v>
      </c>
      <c r="J59" s="86">
        <v>0.286621464408708</v>
      </c>
      <c r="K59" s="85">
        <v>10731.6187846154</v>
      </c>
      <c r="L59" s="247">
        <f t="shared" si="2"/>
        <v>42926.4751384616</v>
      </c>
      <c r="M59" s="85">
        <v>2847.04344329354</v>
      </c>
      <c r="N59" s="247">
        <f t="shared" si="3"/>
        <v>11388.1737731742</v>
      </c>
      <c r="O59" s="86">
        <v>0.265294873069382</v>
      </c>
      <c r="P59" s="248">
        <v>32004.44</v>
      </c>
      <c r="Q59" s="248">
        <v>9468.68</v>
      </c>
      <c r="R59" s="248" t="s">
        <v>159</v>
      </c>
      <c r="S59" s="264">
        <f t="shared" si="4"/>
        <v>-3767.6226153846</v>
      </c>
      <c r="T59" s="264">
        <f t="shared" si="23"/>
        <v>-784.36097174152</v>
      </c>
      <c r="U59" s="262">
        <f t="shared" si="24"/>
        <v>0.894676953468033</v>
      </c>
      <c r="V59" s="264">
        <f t="shared" si="5"/>
        <v>-10922.0351384616</v>
      </c>
      <c r="W59" s="264">
        <f t="shared" si="6"/>
        <v>-1919.49377317416</v>
      </c>
      <c r="X59" s="263">
        <v>0</v>
      </c>
      <c r="Y59" s="263">
        <v>0</v>
      </c>
      <c r="Z59" s="275">
        <f t="shared" si="16"/>
        <v>32004.44</v>
      </c>
      <c r="AA59" s="275">
        <f t="shared" si="17"/>
        <v>9468.68</v>
      </c>
      <c r="AB59" s="264">
        <f t="shared" si="18"/>
        <v>-3767.6226153846</v>
      </c>
      <c r="AC59" s="264">
        <f t="shared" si="19"/>
        <v>-784.3609717415</v>
      </c>
      <c r="AD59" s="264">
        <f t="shared" si="20"/>
        <v>-10922.0351384616</v>
      </c>
      <c r="AE59" s="264">
        <f t="shared" si="21"/>
        <v>-1919.4937731742</v>
      </c>
      <c r="AF59" s="276"/>
      <c r="AG59" s="284"/>
      <c r="AH59" s="285"/>
      <c r="AI59" s="250">
        <f t="shared" si="22"/>
        <v>0</v>
      </c>
      <c r="AJ59" s="279">
        <v>3</v>
      </c>
      <c r="AK59" s="279">
        <v>0</v>
      </c>
      <c r="AL59" s="279"/>
      <c r="AM59" s="280">
        <f t="shared" si="26"/>
        <v>-150</v>
      </c>
    </row>
    <row r="60" spans="1:39">
      <c r="A60" s="227">
        <v>58</v>
      </c>
      <c r="B60" s="20">
        <v>746</v>
      </c>
      <c r="C60" s="21" t="s">
        <v>160</v>
      </c>
      <c r="D60" s="21" t="s">
        <v>57</v>
      </c>
      <c r="E60" s="20" t="s">
        <v>41</v>
      </c>
      <c r="F60" s="228">
        <v>8099.80038461539</v>
      </c>
      <c r="G60" s="85">
        <f t="shared" si="0"/>
        <v>32399.2015384616</v>
      </c>
      <c r="H60" s="85">
        <v>2123.96915492308</v>
      </c>
      <c r="I60" s="85">
        <f t="shared" si="1"/>
        <v>8495.87661969232</v>
      </c>
      <c r="J60" s="86">
        <v>0.262224876425017</v>
      </c>
      <c r="K60" s="85">
        <v>9719.76046153846</v>
      </c>
      <c r="L60" s="247">
        <f t="shared" si="2"/>
        <v>38879.0418461538</v>
      </c>
      <c r="M60" s="85">
        <v>2359.11764049231</v>
      </c>
      <c r="N60" s="247">
        <f t="shared" si="3"/>
        <v>9436.47056196924</v>
      </c>
      <c r="O60" s="86">
        <v>0.242713557584824</v>
      </c>
      <c r="P60" s="248">
        <v>28438.29</v>
      </c>
      <c r="Q60" s="248">
        <v>7953.16</v>
      </c>
      <c r="R60" s="248" t="s">
        <v>161</v>
      </c>
      <c r="S60" s="264">
        <f t="shared" si="4"/>
        <v>-3960.91153846156</v>
      </c>
      <c r="T60" s="264">
        <f t="shared" si="23"/>
        <v>-542.716619692321</v>
      </c>
      <c r="U60" s="262">
        <f t="shared" si="24"/>
        <v>0.877746631077945</v>
      </c>
      <c r="V60" s="264">
        <f t="shared" si="5"/>
        <v>-10440.7518461538</v>
      </c>
      <c r="W60" s="264">
        <f t="shared" si="6"/>
        <v>-1483.31056196924</v>
      </c>
      <c r="X60" s="263">
        <v>0</v>
      </c>
      <c r="Y60" s="263">
        <v>0</v>
      </c>
      <c r="Z60" s="275">
        <f t="shared" si="16"/>
        <v>28438.29</v>
      </c>
      <c r="AA60" s="275">
        <f t="shared" si="17"/>
        <v>7953.16</v>
      </c>
      <c r="AB60" s="264">
        <f t="shared" si="18"/>
        <v>-3960.9115384616</v>
      </c>
      <c r="AC60" s="264">
        <f t="shared" si="19"/>
        <v>-542.716619692321</v>
      </c>
      <c r="AD60" s="264">
        <f t="shared" si="20"/>
        <v>-10440.7518461538</v>
      </c>
      <c r="AE60" s="264">
        <f t="shared" si="21"/>
        <v>-1483.31056196924</v>
      </c>
      <c r="AF60" s="276"/>
      <c r="AG60" s="284"/>
      <c r="AH60" s="285"/>
      <c r="AI60" s="250">
        <f t="shared" si="22"/>
        <v>0</v>
      </c>
      <c r="AJ60" s="279">
        <v>4</v>
      </c>
      <c r="AK60" s="279">
        <v>0</v>
      </c>
      <c r="AL60" s="279"/>
      <c r="AM60" s="280">
        <f t="shared" si="26"/>
        <v>-200</v>
      </c>
    </row>
    <row r="61" spans="1:39">
      <c r="A61" s="227">
        <v>59</v>
      </c>
      <c r="B61" s="20">
        <v>52</v>
      </c>
      <c r="C61" s="21" t="s">
        <v>162</v>
      </c>
      <c r="D61" s="21" t="s">
        <v>46</v>
      </c>
      <c r="E61" s="20" t="s">
        <v>41</v>
      </c>
      <c r="F61" s="228">
        <v>8136.84184615385</v>
      </c>
      <c r="G61" s="85">
        <f t="shared" si="0"/>
        <v>32547.3673846154</v>
      </c>
      <c r="H61" s="85">
        <v>2458.31604701538</v>
      </c>
      <c r="I61" s="85">
        <f t="shared" si="1"/>
        <v>9833.26418806152</v>
      </c>
      <c r="J61" s="86">
        <v>0.302121645411775</v>
      </c>
      <c r="K61" s="85">
        <v>9764.21021538462</v>
      </c>
      <c r="L61" s="247">
        <f t="shared" si="2"/>
        <v>39056.8408615385</v>
      </c>
      <c r="M61" s="85">
        <v>2730.48068470154</v>
      </c>
      <c r="N61" s="247">
        <f t="shared" si="3"/>
        <v>10921.9227388062</v>
      </c>
      <c r="O61" s="86">
        <v>0.279641734914654</v>
      </c>
      <c r="P61" s="248">
        <v>28479.72</v>
      </c>
      <c r="Q61" s="248">
        <v>7941.78</v>
      </c>
      <c r="R61" s="248" t="s">
        <v>163</v>
      </c>
      <c r="S61" s="264">
        <f t="shared" si="4"/>
        <v>-4067.6473846154</v>
      </c>
      <c r="T61" s="264">
        <f t="shared" si="23"/>
        <v>-1891.48418806152</v>
      </c>
      <c r="U61" s="262">
        <f t="shared" si="24"/>
        <v>0.875023766544691</v>
      </c>
      <c r="V61" s="264">
        <f t="shared" si="5"/>
        <v>-10577.1208615385</v>
      </c>
      <c r="W61" s="264">
        <f t="shared" si="6"/>
        <v>-2980.14273880616</v>
      </c>
      <c r="X61" s="263">
        <v>0</v>
      </c>
      <c r="Y61" s="263">
        <v>0</v>
      </c>
      <c r="Z61" s="275">
        <f t="shared" si="16"/>
        <v>28479.72</v>
      </c>
      <c r="AA61" s="275">
        <f t="shared" si="17"/>
        <v>7941.78</v>
      </c>
      <c r="AB61" s="264">
        <f t="shared" si="18"/>
        <v>-4067.6473846154</v>
      </c>
      <c r="AC61" s="264">
        <f t="shared" si="19"/>
        <v>-1891.48418806152</v>
      </c>
      <c r="AD61" s="264">
        <f t="shared" si="20"/>
        <v>-10577.1208615385</v>
      </c>
      <c r="AE61" s="264">
        <f t="shared" si="21"/>
        <v>-2980.1427388062</v>
      </c>
      <c r="AF61" s="276"/>
      <c r="AG61" s="284"/>
      <c r="AH61" s="285"/>
      <c r="AI61" s="250">
        <f t="shared" si="22"/>
        <v>0</v>
      </c>
      <c r="AJ61" s="279">
        <v>4</v>
      </c>
      <c r="AK61" s="279">
        <v>0</v>
      </c>
      <c r="AL61" s="279"/>
      <c r="AM61" s="280">
        <f t="shared" si="26"/>
        <v>-200</v>
      </c>
    </row>
    <row r="62" spans="1:39">
      <c r="A62" s="227">
        <v>60</v>
      </c>
      <c r="B62" s="20">
        <v>594</v>
      </c>
      <c r="C62" s="21" t="s">
        <v>164</v>
      </c>
      <c r="D62" s="21" t="s">
        <v>57</v>
      </c>
      <c r="E62" s="20" t="s">
        <v>68</v>
      </c>
      <c r="F62" s="228">
        <v>4617.53353846154</v>
      </c>
      <c r="G62" s="85">
        <f t="shared" si="0"/>
        <v>18470.1341538462</v>
      </c>
      <c r="H62" s="85">
        <v>1254.43413046154</v>
      </c>
      <c r="I62" s="85">
        <f t="shared" si="1"/>
        <v>5017.73652184616</v>
      </c>
      <c r="J62" s="86">
        <v>0.271667573177928</v>
      </c>
      <c r="K62" s="85">
        <v>5541.04024615385</v>
      </c>
      <c r="L62" s="247">
        <f t="shared" si="2"/>
        <v>22164.1609846154</v>
      </c>
      <c r="M62" s="85">
        <v>1393.31481304615</v>
      </c>
      <c r="N62" s="247">
        <f t="shared" si="3"/>
        <v>5573.2592521846</v>
      </c>
      <c r="O62" s="86">
        <v>0.251453653312351</v>
      </c>
      <c r="P62" s="248">
        <v>14321.2</v>
      </c>
      <c r="Q62" s="248">
        <v>3742.28</v>
      </c>
      <c r="R62" s="248" t="s">
        <v>165</v>
      </c>
      <c r="S62" s="264">
        <f t="shared" si="4"/>
        <v>-4148.93415384616</v>
      </c>
      <c r="T62" s="264">
        <f t="shared" si="23"/>
        <v>-1275.45652184616</v>
      </c>
      <c r="U62" s="262">
        <f t="shared" si="24"/>
        <v>0.775370654090122</v>
      </c>
      <c r="V62" s="264">
        <f t="shared" si="5"/>
        <v>-7842.9609846154</v>
      </c>
      <c r="W62" s="264">
        <f t="shared" si="6"/>
        <v>-1830.9792521846</v>
      </c>
      <c r="X62" s="263">
        <v>0</v>
      </c>
      <c r="Y62" s="263">
        <v>0</v>
      </c>
      <c r="Z62" s="275">
        <f t="shared" si="16"/>
        <v>14321.2</v>
      </c>
      <c r="AA62" s="275">
        <f t="shared" si="17"/>
        <v>3742.28</v>
      </c>
      <c r="AB62" s="264">
        <f t="shared" si="18"/>
        <v>-4148.9341538462</v>
      </c>
      <c r="AC62" s="264">
        <f t="shared" si="19"/>
        <v>-1275.45652184616</v>
      </c>
      <c r="AD62" s="264">
        <f t="shared" si="20"/>
        <v>-7842.9609846154</v>
      </c>
      <c r="AE62" s="264">
        <f t="shared" si="21"/>
        <v>-1830.9792521846</v>
      </c>
      <c r="AF62" s="276"/>
      <c r="AG62" s="284"/>
      <c r="AH62" s="285"/>
      <c r="AI62" s="250">
        <f t="shared" si="22"/>
        <v>0</v>
      </c>
      <c r="AJ62" s="279">
        <v>2</v>
      </c>
      <c r="AK62" s="279">
        <v>0</v>
      </c>
      <c r="AL62" s="279"/>
      <c r="AM62" s="280">
        <f t="shared" si="26"/>
        <v>-100</v>
      </c>
    </row>
    <row r="63" s="71" customFormat="1" spans="1:39">
      <c r="A63" s="233">
        <v>61</v>
      </c>
      <c r="B63" s="53">
        <v>755</v>
      </c>
      <c r="C63" s="54" t="s">
        <v>166</v>
      </c>
      <c r="D63" s="54" t="s">
        <v>46</v>
      </c>
      <c r="E63" s="53" t="s">
        <v>68</v>
      </c>
      <c r="F63" s="234">
        <v>2157.33415384615</v>
      </c>
      <c r="G63" s="101">
        <f t="shared" si="0"/>
        <v>8629.3366153846</v>
      </c>
      <c r="H63" s="101">
        <v>628.561840246154</v>
      </c>
      <c r="I63" s="101">
        <f t="shared" si="1"/>
        <v>2514.24736098462</v>
      </c>
      <c r="J63" s="102">
        <v>0.291360445541335</v>
      </c>
      <c r="K63" s="101">
        <v>2588.80098461539</v>
      </c>
      <c r="L63" s="250">
        <f t="shared" si="2"/>
        <v>10355.2039384616</v>
      </c>
      <c r="M63" s="101">
        <v>698.151064024615</v>
      </c>
      <c r="N63" s="250">
        <f t="shared" si="3"/>
        <v>2792.60425609846</v>
      </c>
      <c r="O63" s="102">
        <v>0.269681241692026</v>
      </c>
      <c r="P63" s="251">
        <v>4478.98</v>
      </c>
      <c r="Q63" s="251">
        <v>1280.04</v>
      </c>
      <c r="R63" s="251" t="s">
        <v>167</v>
      </c>
      <c r="S63" s="267">
        <f t="shared" si="4"/>
        <v>-4150.3566153846</v>
      </c>
      <c r="T63" s="267">
        <f t="shared" si="23"/>
        <v>-1234.20736098462</v>
      </c>
      <c r="U63" s="268">
        <f t="shared" si="24"/>
        <v>0.519041057225043</v>
      </c>
      <c r="V63" s="267">
        <f t="shared" si="5"/>
        <v>-5876.22393846156</v>
      </c>
      <c r="W63" s="267">
        <f t="shared" si="6"/>
        <v>-1512.56425609846</v>
      </c>
      <c r="X63" s="269">
        <v>0</v>
      </c>
      <c r="Y63" s="269">
        <v>0</v>
      </c>
      <c r="Z63" s="277">
        <f t="shared" si="16"/>
        <v>4478.98</v>
      </c>
      <c r="AA63" s="277">
        <f t="shared" si="17"/>
        <v>1280.04</v>
      </c>
      <c r="AB63" s="267">
        <f t="shared" si="18"/>
        <v>-4150.3566153846</v>
      </c>
      <c r="AC63" s="267">
        <f t="shared" si="19"/>
        <v>-1234.20736098462</v>
      </c>
      <c r="AD63" s="267">
        <f t="shared" si="20"/>
        <v>-5876.2239384616</v>
      </c>
      <c r="AE63" s="267">
        <f t="shared" si="21"/>
        <v>-1512.56425609846</v>
      </c>
      <c r="AF63" s="276"/>
      <c r="AG63" s="284"/>
      <c r="AH63" s="285"/>
      <c r="AI63" s="250">
        <f t="shared" si="22"/>
        <v>0</v>
      </c>
      <c r="AJ63" s="281">
        <v>3</v>
      </c>
      <c r="AK63" s="281">
        <v>0</v>
      </c>
      <c r="AL63" s="281"/>
      <c r="AM63" s="281" t="s">
        <v>145</v>
      </c>
    </row>
    <row r="64" spans="1:39">
      <c r="A64" s="227">
        <v>62</v>
      </c>
      <c r="B64" s="20">
        <v>357</v>
      </c>
      <c r="C64" s="21" t="s">
        <v>168</v>
      </c>
      <c r="D64" s="21" t="s">
        <v>40</v>
      </c>
      <c r="E64" s="20" t="s">
        <v>41</v>
      </c>
      <c r="F64" s="228">
        <v>8088.53984615384</v>
      </c>
      <c r="G64" s="85">
        <f t="shared" si="0"/>
        <v>32354.1593846154</v>
      </c>
      <c r="H64" s="85">
        <v>2040.48985495385</v>
      </c>
      <c r="I64" s="85">
        <f t="shared" si="1"/>
        <v>8161.9594198154</v>
      </c>
      <c r="J64" s="86">
        <v>0.252269246831258</v>
      </c>
      <c r="K64" s="85">
        <v>9706.24781538461</v>
      </c>
      <c r="L64" s="247">
        <f t="shared" si="2"/>
        <v>38824.9912615384</v>
      </c>
      <c r="M64" s="85">
        <v>2266.39619549538</v>
      </c>
      <c r="N64" s="247">
        <f t="shared" si="3"/>
        <v>9065.58478198152</v>
      </c>
      <c r="O64" s="86">
        <v>0.233498694717345</v>
      </c>
      <c r="P64" s="248">
        <v>27945.87</v>
      </c>
      <c r="Q64" s="248">
        <v>7116.48</v>
      </c>
      <c r="R64" s="248" t="s">
        <v>169</v>
      </c>
      <c r="S64" s="264">
        <f t="shared" si="4"/>
        <v>-4408.28938461536</v>
      </c>
      <c r="T64" s="264">
        <f t="shared" si="23"/>
        <v>-1045.4794198154</v>
      </c>
      <c r="U64" s="262">
        <f t="shared" si="24"/>
        <v>0.863748913015755</v>
      </c>
      <c r="V64" s="264">
        <f t="shared" si="5"/>
        <v>-10879.1212615384</v>
      </c>
      <c r="W64" s="264">
        <f t="shared" si="6"/>
        <v>-1949.10478198152</v>
      </c>
      <c r="X64" s="263">
        <v>0</v>
      </c>
      <c r="Y64" s="263">
        <v>0</v>
      </c>
      <c r="Z64" s="275">
        <f t="shared" si="16"/>
        <v>27945.87</v>
      </c>
      <c r="AA64" s="275">
        <f t="shared" si="17"/>
        <v>7116.48</v>
      </c>
      <c r="AB64" s="264">
        <f t="shared" si="18"/>
        <v>-4408.2893846154</v>
      </c>
      <c r="AC64" s="264">
        <f t="shared" si="19"/>
        <v>-1045.4794198154</v>
      </c>
      <c r="AD64" s="264">
        <f t="shared" si="20"/>
        <v>-10879.1212615384</v>
      </c>
      <c r="AE64" s="264">
        <f t="shared" si="21"/>
        <v>-1949.10478198152</v>
      </c>
      <c r="AF64" s="276"/>
      <c r="AG64" s="281"/>
      <c r="AH64" s="285"/>
      <c r="AI64" s="250">
        <f t="shared" si="22"/>
        <v>0</v>
      </c>
      <c r="AJ64" s="279">
        <v>4</v>
      </c>
      <c r="AK64" s="279">
        <v>0</v>
      </c>
      <c r="AL64" s="279"/>
      <c r="AM64" s="280">
        <f>(AJ64-AK64)*-50</f>
        <v>-200</v>
      </c>
    </row>
    <row r="65" spans="1:39">
      <c r="A65" s="227">
        <v>63</v>
      </c>
      <c r="B65" s="20">
        <v>339</v>
      </c>
      <c r="C65" s="21" t="s">
        <v>170</v>
      </c>
      <c r="D65" s="21" t="s">
        <v>40</v>
      </c>
      <c r="E65" s="20" t="s">
        <v>41</v>
      </c>
      <c r="F65" s="228">
        <v>5220.91692307692</v>
      </c>
      <c r="G65" s="85">
        <f t="shared" si="0"/>
        <v>20883.6676923077</v>
      </c>
      <c r="H65" s="85">
        <v>1479.75794289231</v>
      </c>
      <c r="I65" s="85">
        <f t="shared" si="1"/>
        <v>5919.03177156924</v>
      </c>
      <c r="J65" s="86">
        <v>0.283428747228604</v>
      </c>
      <c r="K65" s="85">
        <v>6265.10030769231</v>
      </c>
      <c r="L65" s="247">
        <f t="shared" si="2"/>
        <v>25060.4012307692</v>
      </c>
      <c r="M65" s="85">
        <v>1643.58463428923</v>
      </c>
      <c r="N65" s="247">
        <f t="shared" si="3"/>
        <v>6574.33853715692</v>
      </c>
      <c r="O65" s="86">
        <v>0.262339715817675</v>
      </c>
      <c r="P65" s="248">
        <v>16406.89</v>
      </c>
      <c r="Q65" s="248">
        <v>4739.07</v>
      </c>
      <c r="R65" s="248" t="s">
        <v>171</v>
      </c>
      <c r="S65" s="264">
        <f t="shared" si="4"/>
        <v>-4476.77769230768</v>
      </c>
      <c r="T65" s="264">
        <f t="shared" si="23"/>
        <v>-1179.96177156924</v>
      </c>
      <c r="U65" s="262">
        <f t="shared" si="24"/>
        <v>0.785632592978069</v>
      </c>
      <c r="V65" s="264">
        <f t="shared" si="5"/>
        <v>-8653.51123076924</v>
      </c>
      <c r="W65" s="264">
        <f t="shared" si="6"/>
        <v>-1835.26853715692</v>
      </c>
      <c r="X65" s="263">
        <v>0</v>
      </c>
      <c r="Y65" s="263">
        <v>0</v>
      </c>
      <c r="Z65" s="275">
        <f t="shared" si="16"/>
        <v>16406.89</v>
      </c>
      <c r="AA65" s="275">
        <f t="shared" si="17"/>
        <v>4739.07</v>
      </c>
      <c r="AB65" s="264">
        <f t="shared" si="18"/>
        <v>-4476.7776923077</v>
      </c>
      <c r="AC65" s="264">
        <f t="shared" si="19"/>
        <v>-1179.96177156924</v>
      </c>
      <c r="AD65" s="264">
        <f t="shared" si="20"/>
        <v>-8653.5112307692</v>
      </c>
      <c r="AE65" s="264">
        <f t="shared" si="21"/>
        <v>-1835.26853715692</v>
      </c>
      <c r="AF65" s="276"/>
      <c r="AG65" s="281"/>
      <c r="AH65" s="285"/>
      <c r="AI65" s="250">
        <f t="shared" si="22"/>
        <v>0</v>
      </c>
      <c r="AJ65" s="279">
        <v>3</v>
      </c>
      <c r="AK65" s="279">
        <v>0</v>
      </c>
      <c r="AL65" s="279"/>
      <c r="AM65" s="280">
        <f>(AJ65-AK65)*-50</f>
        <v>-150</v>
      </c>
    </row>
    <row r="66" s="71" customFormat="1" spans="1:39">
      <c r="A66" s="233">
        <v>64</v>
      </c>
      <c r="B66" s="53">
        <v>102567</v>
      </c>
      <c r="C66" s="54" t="s">
        <v>172</v>
      </c>
      <c r="D66" s="54" t="s">
        <v>57</v>
      </c>
      <c r="E66" s="53" t="s">
        <v>68</v>
      </c>
      <c r="F66" s="234">
        <v>2819.91046153846</v>
      </c>
      <c r="G66" s="101">
        <f t="shared" si="0"/>
        <v>11279.6418461538</v>
      </c>
      <c r="H66" s="101">
        <v>865.219269046154</v>
      </c>
      <c r="I66" s="101">
        <f t="shared" si="1"/>
        <v>3460.87707618462</v>
      </c>
      <c r="J66" s="102">
        <v>0.306825085706486</v>
      </c>
      <c r="K66" s="101">
        <v>3383.89255384615</v>
      </c>
      <c r="L66" s="250">
        <f t="shared" si="2"/>
        <v>13535.5702153846</v>
      </c>
      <c r="M66" s="101">
        <v>961.009266904615</v>
      </c>
      <c r="N66" s="250">
        <f t="shared" si="3"/>
        <v>3844.03706761846</v>
      </c>
      <c r="O66" s="102">
        <v>0.283995207180064</v>
      </c>
      <c r="P66" s="251">
        <v>6799.45</v>
      </c>
      <c r="Q66" s="251">
        <v>1990.52</v>
      </c>
      <c r="R66" s="251" t="s">
        <v>173</v>
      </c>
      <c r="S66" s="267">
        <f t="shared" si="4"/>
        <v>-4480.19184615384</v>
      </c>
      <c r="T66" s="267">
        <f t="shared" si="23"/>
        <v>-1470.35707618462</v>
      </c>
      <c r="U66" s="268">
        <f t="shared" si="24"/>
        <v>0.602807260437839</v>
      </c>
      <c r="V66" s="267">
        <f t="shared" si="5"/>
        <v>-6736.1202153846</v>
      </c>
      <c r="W66" s="267">
        <f t="shared" si="6"/>
        <v>-1853.51706761846</v>
      </c>
      <c r="X66" s="269">
        <v>0</v>
      </c>
      <c r="Y66" s="269">
        <v>0</v>
      </c>
      <c r="Z66" s="277">
        <f t="shared" si="16"/>
        <v>6799.45</v>
      </c>
      <c r="AA66" s="277">
        <f t="shared" si="17"/>
        <v>1990.52</v>
      </c>
      <c r="AB66" s="267">
        <f t="shared" si="18"/>
        <v>-4480.1918461538</v>
      </c>
      <c r="AC66" s="267">
        <f t="shared" si="19"/>
        <v>-1470.35707618462</v>
      </c>
      <c r="AD66" s="267">
        <f t="shared" si="20"/>
        <v>-6736.1202153846</v>
      </c>
      <c r="AE66" s="267">
        <f t="shared" si="21"/>
        <v>-1853.51706761846</v>
      </c>
      <c r="AF66" s="276"/>
      <c r="AG66" s="284"/>
      <c r="AH66" s="285"/>
      <c r="AI66" s="250">
        <f t="shared" si="22"/>
        <v>0</v>
      </c>
      <c r="AJ66" s="281">
        <v>3</v>
      </c>
      <c r="AK66" s="281">
        <v>1</v>
      </c>
      <c r="AL66" s="281"/>
      <c r="AM66" s="281" t="s">
        <v>145</v>
      </c>
    </row>
    <row r="67" spans="1:39">
      <c r="A67" s="227">
        <v>65</v>
      </c>
      <c r="B67" s="20">
        <v>549</v>
      </c>
      <c r="C67" s="21" t="s">
        <v>174</v>
      </c>
      <c r="D67" s="21" t="s">
        <v>57</v>
      </c>
      <c r="E67" s="20" t="s">
        <v>68</v>
      </c>
      <c r="F67" s="228">
        <v>5729.02769230769</v>
      </c>
      <c r="G67" s="85">
        <f>F67*4</f>
        <v>22916.1107692308</v>
      </c>
      <c r="H67" s="85">
        <v>1404.64074461538</v>
      </c>
      <c r="I67" s="85">
        <f>H67*4</f>
        <v>5618.56297846152</v>
      </c>
      <c r="J67" s="86">
        <v>0.245179604647641</v>
      </c>
      <c r="K67" s="85">
        <v>6874.83323076923</v>
      </c>
      <c r="L67" s="247">
        <f>K67*4</f>
        <v>27499.3329230769</v>
      </c>
      <c r="M67" s="85">
        <v>1560.15107446154</v>
      </c>
      <c r="N67" s="247">
        <f>M67*4</f>
        <v>6240.60429784616</v>
      </c>
      <c r="O67" s="86">
        <v>0.22693657025437</v>
      </c>
      <c r="P67" s="248">
        <v>18380.96</v>
      </c>
      <c r="Q67" s="248">
        <v>4764.15</v>
      </c>
      <c r="R67" s="248" t="s">
        <v>175</v>
      </c>
      <c r="S67" s="264">
        <f>P67-G67</f>
        <v>-4535.15076923076</v>
      </c>
      <c r="T67" s="264">
        <f t="shared" si="23"/>
        <v>-854.412978461521</v>
      </c>
      <c r="U67" s="262">
        <f t="shared" si="24"/>
        <v>0.802097711304483</v>
      </c>
      <c r="V67" s="264">
        <f>P67-L67</f>
        <v>-9118.37292307692</v>
      </c>
      <c r="W67" s="264">
        <f>Q67-N67</f>
        <v>-1476.45429784616</v>
      </c>
      <c r="X67" s="263">
        <v>0</v>
      </c>
      <c r="Y67" s="263">
        <v>0</v>
      </c>
      <c r="Z67" s="275">
        <f t="shared" si="16"/>
        <v>18380.96</v>
      </c>
      <c r="AA67" s="275">
        <f t="shared" si="17"/>
        <v>4764.15</v>
      </c>
      <c r="AB67" s="264">
        <f t="shared" si="18"/>
        <v>-4535.1507692308</v>
      </c>
      <c r="AC67" s="264">
        <f t="shared" si="19"/>
        <v>-854.412978461521</v>
      </c>
      <c r="AD67" s="264">
        <f t="shared" si="20"/>
        <v>-9118.3729230769</v>
      </c>
      <c r="AE67" s="264">
        <f t="shared" si="21"/>
        <v>-1476.45429784616</v>
      </c>
      <c r="AF67" s="276"/>
      <c r="AG67" s="284"/>
      <c r="AH67" s="285"/>
      <c r="AI67" s="250">
        <f t="shared" si="22"/>
        <v>0</v>
      </c>
      <c r="AJ67" s="279">
        <v>3</v>
      </c>
      <c r="AK67" s="279">
        <v>0</v>
      </c>
      <c r="AL67" s="279"/>
      <c r="AM67" s="280">
        <f>(AJ67-AK67)*-50</f>
        <v>-150</v>
      </c>
    </row>
    <row r="68" spans="1:39">
      <c r="A68" s="227">
        <v>66</v>
      </c>
      <c r="B68" s="20">
        <v>371</v>
      </c>
      <c r="C68" s="21" t="s">
        <v>176</v>
      </c>
      <c r="D68" s="21" t="s">
        <v>57</v>
      </c>
      <c r="E68" s="20" t="s">
        <v>68</v>
      </c>
      <c r="F68" s="228">
        <v>4450.88246153846</v>
      </c>
      <c r="G68" s="85">
        <f>F68*4</f>
        <v>17803.5298461538</v>
      </c>
      <c r="H68" s="85">
        <v>1264.88351852308</v>
      </c>
      <c r="I68" s="85">
        <f>H68*4</f>
        <v>5059.53407409232</v>
      </c>
      <c r="J68" s="86">
        <v>0.284187131305612</v>
      </c>
      <c r="K68" s="85">
        <v>5341.05895384615</v>
      </c>
      <c r="L68" s="247">
        <f>K68*4</f>
        <v>21364.2358153846</v>
      </c>
      <c r="M68" s="85">
        <v>1404.92107185231</v>
      </c>
      <c r="N68" s="247">
        <f t="shared" ref="N68:N96" si="27">M68*4</f>
        <v>5619.68428740924</v>
      </c>
      <c r="O68" s="86">
        <v>0.263041670948157</v>
      </c>
      <c r="P68" s="248">
        <v>12976.67</v>
      </c>
      <c r="Q68" s="248">
        <v>4392.68</v>
      </c>
      <c r="R68" s="248" t="s">
        <v>177</v>
      </c>
      <c r="S68" s="264">
        <f t="shared" ref="S68:S97" si="28">P68-G68</f>
        <v>-4826.85984615384</v>
      </c>
      <c r="T68" s="264">
        <f t="shared" si="23"/>
        <v>-666.85407409232</v>
      </c>
      <c r="U68" s="262">
        <f t="shared" si="24"/>
        <v>0.728881862874142</v>
      </c>
      <c r="V68" s="264">
        <f t="shared" ref="V68:V97" si="29">P68-L68</f>
        <v>-8387.5658153846</v>
      </c>
      <c r="W68" s="264">
        <f t="shared" ref="W68:W97" si="30">Q68-N68</f>
        <v>-1227.00428740924</v>
      </c>
      <c r="X68" s="263">
        <v>2280.07</v>
      </c>
      <c r="Y68" s="263">
        <v>1083.69</v>
      </c>
      <c r="Z68" s="275">
        <f t="shared" ref="Z68:Z97" si="31">P68-X68</f>
        <v>10696.6</v>
      </c>
      <c r="AA68" s="275">
        <f t="shared" ref="AA68:AA97" si="32">Q68-Y68</f>
        <v>3308.99</v>
      </c>
      <c r="AB68" s="264">
        <f t="shared" ref="AB68:AB97" si="33">Z68-G68</f>
        <v>-7106.9298461538</v>
      </c>
      <c r="AC68" s="264">
        <f t="shared" ref="AC68:AC97" si="34">AA68-I68</f>
        <v>-1750.54407409232</v>
      </c>
      <c r="AD68" s="264">
        <f t="shared" ref="AD68:AD97" si="35">Z68-L68</f>
        <v>-10667.6358153846</v>
      </c>
      <c r="AE68" s="264">
        <f t="shared" ref="AE68:AE97" si="36">AA68-N68</f>
        <v>-2310.69428740924</v>
      </c>
      <c r="AF68" s="276"/>
      <c r="AG68" s="284"/>
      <c r="AH68" s="285"/>
      <c r="AI68" s="250">
        <f t="shared" ref="AI68:AI97" si="37">AF68+AG68+AH68</f>
        <v>0</v>
      </c>
      <c r="AJ68" s="279">
        <v>3</v>
      </c>
      <c r="AK68" s="279">
        <v>0</v>
      </c>
      <c r="AL68" s="279"/>
      <c r="AM68" s="280">
        <f>(AJ68-AK68)*-50</f>
        <v>-150</v>
      </c>
    </row>
    <row r="69" spans="1:39">
      <c r="A69" s="227">
        <v>67</v>
      </c>
      <c r="B69" s="20">
        <v>571</v>
      </c>
      <c r="C69" s="21" t="s">
        <v>178</v>
      </c>
      <c r="D69" s="21" t="s">
        <v>52</v>
      </c>
      <c r="E69" s="20" t="s">
        <v>43</v>
      </c>
      <c r="F69" s="228">
        <v>21165.6512307692</v>
      </c>
      <c r="G69" s="85">
        <f t="shared" ref="G69:G96" si="38">F69*4</f>
        <v>84662.6049230768</v>
      </c>
      <c r="H69" s="85">
        <v>5855.38790307692</v>
      </c>
      <c r="I69" s="85">
        <f t="shared" ref="I69:I96" si="39">H69*4</f>
        <v>23421.5516123077</v>
      </c>
      <c r="J69" s="86">
        <v>0.27664577098222</v>
      </c>
      <c r="K69" s="85">
        <v>25398.7814769231</v>
      </c>
      <c r="L69" s="247">
        <f t="shared" ref="L69:L96" si="40">K69*4</f>
        <v>101595.125907692</v>
      </c>
      <c r="M69" s="85">
        <v>6503.64854030769</v>
      </c>
      <c r="N69" s="247">
        <f t="shared" si="27"/>
        <v>26014.5941612308</v>
      </c>
      <c r="O69" s="86">
        <v>0.256061439255139</v>
      </c>
      <c r="P69" s="248">
        <v>79825.69</v>
      </c>
      <c r="Q69" s="248">
        <v>22292.19</v>
      </c>
      <c r="R69" s="248" t="s">
        <v>179</v>
      </c>
      <c r="S69" s="264">
        <f t="shared" si="28"/>
        <v>-4836.91492307679</v>
      </c>
      <c r="T69" s="264">
        <f t="shared" si="23"/>
        <v>-1129.36161230768</v>
      </c>
      <c r="U69" s="262">
        <f t="shared" si="24"/>
        <v>0.942868342788749</v>
      </c>
      <c r="V69" s="264">
        <f t="shared" si="29"/>
        <v>-21769.4359076924</v>
      </c>
      <c r="W69" s="264">
        <f t="shared" si="30"/>
        <v>-3722.40416123076</v>
      </c>
      <c r="X69" s="263">
        <v>0</v>
      </c>
      <c r="Y69" s="263">
        <v>0</v>
      </c>
      <c r="Z69" s="275">
        <f t="shared" si="31"/>
        <v>79825.69</v>
      </c>
      <c r="AA69" s="275">
        <f t="shared" si="32"/>
        <v>22292.19</v>
      </c>
      <c r="AB69" s="264">
        <f t="shared" si="33"/>
        <v>-4836.91492307679</v>
      </c>
      <c r="AC69" s="264">
        <f t="shared" si="34"/>
        <v>-1129.3616123077</v>
      </c>
      <c r="AD69" s="264">
        <f t="shared" si="35"/>
        <v>-21769.435907692</v>
      </c>
      <c r="AE69" s="264">
        <f t="shared" si="36"/>
        <v>-3722.4041612308</v>
      </c>
      <c r="AF69" s="276"/>
      <c r="AG69" s="284"/>
      <c r="AH69" s="285"/>
      <c r="AI69" s="250">
        <f t="shared" si="37"/>
        <v>0</v>
      </c>
      <c r="AJ69" s="279">
        <v>3</v>
      </c>
      <c r="AK69" s="279">
        <v>0</v>
      </c>
      <c r="AL69" s="279"/>
      <c r="AM69" s="280">
        <f>(AJ69-AK69)*-30</f>
        <v>-90</v>
      </c>
    </row>
    <row r="70" spans="1:39">
      <c r="A70" s="227">
        <v>68</v>
      </c>
      <c r="B70" s="20">
        <v>399</v>
      </c>
      <c r="C70" s="21" t="s">
        <v>180</v>
      </c>
      <c r="D70" s="21" t="s">
        <v>52</v>
      </c>
      <c r="E70" s="20" t="s">
        <v>41</v>
      </c>
      <c r="F70" s="228">
        <v>8003.81076923077</v>
      </c>
      <c r="G70" s="85">
        <f t="shared" si="38"/>
        <v>32015.2430769231</v>
      </c>
      <c r="H70" s="85">
        <v>2304.47154129231</v>
      </c>
      <c r="I70" s="85">
        <f t="shared" si="39"/>
        <v>9217.88616516924</v>
      </c>
      <c r="J70" s="86">
        <v>0.287921792223204</v>
      </c>
      <c r="K70" s="85">
        <v>9604.57292307692</v>
      </c>
      <c r="L70" s="247">
        <f t="shared" si="40"/>
        <v>38418.2916923077</v>
      </c>
      <c r="M70" s="85">
        <v>2559.60377412923</v>
      </c>
      <c r="N70" s="247">
        <f t="shared" si="27"/>
        <v>10238.4150965169</v>
      </c>
      <c r="O70" s="86">
        <v>0.266498447627928</v>
      </c>
      <c r="P70" s="248">
        <v>26943</v>
      </c>
      <c r="Q70" s="248">
        <v>7161.38</v>
      </c>
      <c r="R70" s="248" t="s">
        <v>69</v>
      </c>
      <c r="S70" s="264">
        <f t="shared" si="28"/>
        <v>-5072.24307692308</v>
      </c>
      <c r="T70" s="264">
        <f t="shared" ref="T70:T97" si="41">Q70-I70</f>
        <v>-2056.50616516924</v>
      </c>
      <c r="U70" s="262">
        <f t="shared" ref="U70:U97" si="42">P70/G70</f>
        <v>0.841567872380791</v>
      </c>
      <c r="V70" s="264">
        <f t="shared" si="29"/>
        <v>-11475.2916923077</v>
      </c>
      <c r="W70" s="264">
        <f t="shared" si="30"/>
        <v>-3077.03509651692</v>
      </c>
      <c r="X70" s="263">
        <v>0</v>
      </c>
      <c r="Y70" s="263">
        <v>0</v>
      </c>
      <c r="Z70" s="275">
        <f t="shared" si="31"/>
        <v>26943</v>
      </c>
      <c r="AA70" s="275">
        <f t="shared" si="32"/>
        <v>7161.38</v>
      </c>
      <c r="AB70" s="264">
        <f t="shared" si="33"/>
        <v>-5072.2430769231</v>
      </c>
      <c r="AC70" s="264">
        <f t="shared" si="34"/>
        <v>-2056.50616516924</v>
      </c>
      <c r="AD70" s="264">
        <f t="shared" si="35"/>
        <v>-11475.2916923077</v>
      </c>
      <c r="AE70" s="264">
        <f t="shared" si="36"/>
        <v>-3077.0350965169</v>
      </c>
      <c r="AF70" s="276"/>
      <c r="AG70" s="284"/>
      <c r="AH70" s="285"/>
      <c r="AI70" s="250">
        <f t="shared" si="37"/>
        <v>0</v>
      </c>
      <c r="AJ70" s="279">
        <v>3</v>
      </c>
      <c r="AK70" s="279">
        <v>0</v>
      </c>
      <c r="AL70" s="279"/>
      <c r="AM70" s="280">
        <f t="shared" ref="AM70:AM79" si="43">(AJ70-AK70)*-50</f>
        <v>-150</v>
      </c>
    </row>
    <row r="71" spans="1:39">
      <c r="A71" s="227">
        <v>69</v>
      </c>
      <c r="B71" s="20">
        <v>572</v>
      </c>
      <c r="C71" s="21" t="s">
        <v>181</v>
      </c>
      <c r="D71" s="21" t="s">
        <v>49</v>
      </c>
      <c r="E71" s="20" t="s">
        <v>41</v>
      </c>
      <c r="F71" s="228">
        <v>8034.24692307692</v>
      </c>
      <c r="G71" s="85">
        <f t="shared" si="38"/>
        <v>32136.9876923077</v>
      </c>
      <c r="H71" s="85">
        <v>2296.12520076923</v>
      </c>
      <c r="I71" s="85">
        <f t="shared" si="39"/>
        <v>9184.50080307692</v>
      </c>
      <c r="J71" s="86">
        <v>0.285792212108147</v>
      </c>
      <c r="K71" s="85">
        <v>9641.09630769231</v>
      </c>
      <c r="L71" s="247">
        <f t="shared" si="40"/>
        <v>38564.3852307692</v>
      </c>
      <c r="M71" s="85">
        <v>2550.33339507692</v>
      </c>
      <c r="N71" s="247">
        <f t="shared" si="27"/>
        <v>10201.3335803077</v>
      </c>
      <c r="O71" s="86">
        <v>0.264527322794411</v>
      </c>
      <c r="P71" s="248">
        <v>27054.75</v>
      </c>
      <c r="Q71" s="248">
        <v>8071.01</v>
      </c>
      <c r="R71" s="248" t="s">
        <v>182</v>
      </c>
      <c r="S71" s="264">
        <f t="shared" si="28"/>
        <v>-5082.23769230768</v>
      </c>
      <c r="T71" s="264">
        <f t="shared" si="41"/>
        <v>-1113.49080307692</v>
      </c>
      <c r="U71" s="262">
        <f t="shared" si="42"/>
        <v>0.841857060749842</v>
      </c>
      <c r="V71" s="264">
        <f t="shared" si="29"/>
        <v>-11509.6352307692</v>
      </c>
      <c r="W71" s="264">
        <f t="shared" si="30"/>
        <v>-2130.32358030768</v>
      </c>
      <c r="X71" s="263">
        <v>2500</v>
      </c>
      <c r="Y71" s="263">
        <v>800</v>
      </c>
      <c r="Z71" s="275">
        <f t="shared" si="31"/>
        <v>24554.75</v>
      </c>
      <c r="AA71" s="275">
        <f t="shared" si="32"/>
        <v>7271.01</v>
      </c>
      <c r="AB71" s="264">
        <f t="shared" si="33"/>
        <v>-7582.2376923077</v>
      </c>
      <c r="AC71" s="264">
        <f t="shared" si="34"/>
        <v>-1913.49080307692</v>
      </c>
      <c r="AD71" s="264">
        <f t="shared" si="35"/>
        <v>-14009.6352307692</v>
      </c>
      <c r="AE71" s="264">
        <f t="shared" si="36"/>
        <v>-2930.3235803077</v>
      </c>
      <c r="AF71" s="276"/>
      <c r="AG71" s="284"/>
      <c r="AH71" s="285"/>
      <c r="AI71" s="250">
        <f t="shared" si="37"/>
        <v>0</v>
      </c>
      <c r="AJ71" s="279">
        <v>4</v>
      </c>
      <c r="AK71" s="279">
        <v>0</v>
      </c>
      <c r="AL71" s="279"/>
      <c r="AM71" s="280">
        <f t="shared" si="43"/>
        <v>-200</v>
      </c>
    </row>
    <row r="72" spans="1:39">
      <c r="A72" s="227">
        <v>70</v>
      </c>
      <c r="B72" s="20">
        <v>377</v>
      </c>
      <c r="C72" s="21" t="s">
        <v>183</v>
      </c>
      <c r="D72" s="21" t="s">
        <v>52</v>
      </c>
      <c r="E72" s="20" t="s">
        <v>41</v>
      </c>
      <c r="F72" s="228">
        <v>10147.1386153846</v>
      </c>
      <c r="G72" s="85">
        <f t="shared" si="38"/>
        <v>40588.5544615384</v>
      </c>
      <c r="H72" s="85">
        <v>2918.26930661539</v>
      </c>
      <c r="I72" s="85">
        <f t="shared" si="39"/>
        <v>11673.0772264616</v>
      </c>
      <c r="J72" s="86">
        <v>0.287595293336275</v>
      </c>
      <c r="K72" s="85">
        <v>12176.5663384615</v>
      </c>
      <c r="L72" s="247">
        <f t="shared" si="40"/>
        <v>48706.265353846</v>
      </c>
      <c r="M72" s="85">
        <v>3241.35620566154</v>
      </c>
      <c r="N72" s="247">
        <f t="shared" si="27"/>
        <v>12965.4248226462</v>
      </c>
      <c r="O72" s="86">
        <v>0.266196242484486</v>
      </c>
      <c r="P72" s="248">
        <v>35168.04</v>
      </c>
      <c r="Q72" s="248">
        <v>8876.87</v>
      </c>
      <c r="R72" s="248" t="s">
        <v>184</v>
      </c>
      <c r="S72" s="264">
        <f t="shared" si="28"/>
        <v>-5420.5144615384</v>
      </c>
      <c r="T72" s="264">
        <f t="shared" si="41"/>
        <v>-2796.20722646156</v>
      </c>
      <c r="U72" s="262">
        <f t="shared" si="42"/>
        <v>0.866452143136192</v>
      </c>
      <c r="V72" s="264">
        <f t="shared" si="29"/>
        <v>-13538.225353846</v>
      </c>
      <c r="W72" s="264">
        <f t="shared" si="30"/>
        <v>-4088.55482264616</v>
      </c>
      <c r="X72" s="263">
        <v>0</v>
      </c>
      <c r="Y72" s="263">
        <v>0</v>
      </c>
      <c r="Z72" s="275">
        <f t="shared" si="31"/>
        <v>35168.04</v>
      </c>
      <c r="AA72" s="275">
        <f t="shared" si="32"/>
        <v>8876.87</v>
      </c>
      <c r="AB72" s="264">
        <f t="shared" si="33"/>
        <v>-5420.5144615384</v>
      </c>
      <c r="AC72" s="264">
        <f t="shared" si="34"/>
        <v>-2796.2072264616</v>
      </c>
      <c r="AD72" s="264">
        <f t="shared" si="35"/>
        <v>-13538.225353846</v>
      </c>
      <c r="AE72" s="264">
        <f t="shared" si="36"/>
        <v>-4088.5548226462</v>
      </c>
      <c r="AF72" s="276"/>
      <c r="AG72" s="284"/>
      <c r="AH72" s="285"/>
      <c r="AI72" s="250">
        <f t="shared" si="37"/>
        <v>0</v>
      </c>
      <c r="AJ72" s="279">
        <v>4</v>
      </c>
      <c r="AK72" s="279">
        <v>0</v>
      </c>
      <c r="AL72" s="279"/>
      <c r="AM72" s="280">
        <f t="shared" si="43"/>
        <v>-200</v>
      </c>
    </row>
    <row r="73" spans="1:39">
      <c r="A73" s="227">
        <v>71</v>
      </c>
      <c r="B73" s="20">
        <v>373</v>
      </c>
      <c r="C73" s="21" t="s">
        <v>185</v>
      </c>
      <c r="D73" s="21" t="s">
        <v>49</v>
      </c>
      <c r="E73" s="20" t="s">
        <v>41</v>
      </c>
      <c r="F73" s="228">
        <v>11717.167</v>
      </c>
      <c r="G73" s="85">
        <f t="shared" si="38"/>
        <v>46868.668</v>
      </c>
      <c r="H73" s="85">
        <v>2974.2917148</v>
      </c>
      <c r="I73" s="85">
        <f t="shared" si="39"/>
        <v>11897.1668592</v>
      </c>
      <c r="J73" s="86">
        <v>0.25384051578338</v>
      </c>
      <c r="K73" s="85">
        <v>14060.6004</v>
      </c>
      <c r="L73" s="247">
        <f t="shared" si="40"/>
        <v>56242.4016</v>
      </c>
      <c r="M73" s="85">
        <v>3303.58095648</v>
      </c>
      <c r="N73" s="247">
        <f t="shared" si="27"/>
        <v>13214.32382592</v>
      </c>
      <c r="O73" s="86">
        <v>0.234953050545409</v>
      </c>
      <c r="P73" s="248">
        <v>41315.35</v>
      </c>
      <c r="Q73" s="248">
        <v>13009.52</v>
      </c>
      <c r="R73" s="248" t="s">
        <v>186</v>
      </c>
      <c r="S73" s="264">
        <f t="shared" si="28"/>
        <v>-5553.318</v>
      </c>
      <c r="T73" s="264">
        <f t="shared" si="41"/>
        <v>1112.3531408</v>
      </c>
      <c r="U73" s="262">
        <f t="shared" si="42"/>
        <v>0.881513210488508</v>
      </c>
      <c r="V73" s="264">
        <f t="shared" si="29"/>
        <v>-14927.0516</v>
      </c>
      <c r="W73" s="264">
        <f t="shared" si="30"/>
        <v>-204.80382592</v>
      </c>
      <c r="X73" s="263">
        <v>3123</v>
      </c>
      <c r="Y73" s="263">
        <v>351</v>
      </c>
      <c r="Z73" s="275">
        <f t="shared" si="31"/>
        <v>38192.35</v>
      </c>
      <c r="AA73" s="275">
        <f t="shared" si="32"/>
        <v>12658.52</v>
      </c>
      <c r="AB73" s="264">
        <f t="shared" si="33"/>
        <v>-8676.318</v>
      </c>
      <c r="AC73" s="264">
        <f t="shared" si="34"/>
        <v>761.3531408</v>
      </c>
      <c r="AD73" s="264">
        <f t="shared" si="35"/>
        <v>-18050.0516</v>
      </c>
      <c r="AE73" s="264">
        <f t="shared" si="36"/>
        <v>-555.80382592</v>
      </c>
      <c r="AF73" s="276"/>
      <c r="AG73" s="284"/>
      <c r="AH73" s="285"/>
      <c r="AI73" s="250">
        <f t="shared" si="37"/>
        <v>0</v>
      </c>
      <c r="AJ73" s="279">
        <v>4</v>
      </c>
      <c r="AK73" s="279">
        <v>1</v>
      </c>
      <c r="AL73" s="279">
        <v>1</v>
      </c>
      <c r="AM73" s="280">
        <v>-125</v>
      </c>
    </row>
    <row r="74" spans="1:39">
      <c r="A74" s="227">
        <v>72</v>
      </c>
      <c r="B74" s="20">
        <v>546</v>
      </c>
      <c r="C74" s="21" t="s">
        <v>187</v>
      </c>
      <c r="D74" s="21" t="s">
        <v>52</v>
      </c>
      <c r="E74" s="20" t="s">
        <v>43</v>
      </c>
      <c r="F74" s="228">
        <v>11810.7661538462</v>
      </c>
      <c r="G74" s="85">
        <f t="shared" si="38"/>
        <v>47243.0646153848</v>
      </c>
      <c r="H74" s="85">
        <v>3748.74227667692</v>
      </c>
      <c r="I74" s="85">
        <f t="shared" si="39"/>
        <v>14994.9691067077</v>
      </c>
      <c r="J74" s="86">
        <v>0.31740043176252</v>
      </c>
      <c r="K74" s="85">
        <v>14172.9193846154</v>
      </c>
      <c r="L74" s="247">
        <f t="shared" si="40"/>
        <v>56691.6775384616</v>
      </c>
      <c r="M74" s="85">
        <v>4163.77234766769</v>
      </c>
      <c r="N74" s="247">
        <f t="shared" si="27"/>
        <v>16655.0893906708</v>
      </c>
      <c r="O74" s="86">
        <v>0.293783675379361</v>
      </c>
      <c r="P74" s="248">
        <v>41664.95</v>
      </c>
      <c r="Q74" s="248">
        <v>15234.15</v>
      </c>
      <c r="R74" s="248" t="s">
        <v>188</v>
      </c>
      <c r="S74" s="264">
        <f t="shared" si="28"/>
        <v>-5578.1146153848</v>
      </c>
      <c r="T74" s="264">
        <f t="shared" si="41"/>
        <v>239.18089329232</v>
      </c>
      <c r="U74" s="262">
        <f t="shared" si="42"/>
        <v>0.881927333444658</v>
      </c>
      <c r="V74" s="264">
        <f t="shared" si="29"/>
        <v>-15026.7275384616</v>
      </c>
      <c r="W74" s="264">
        <f t="shared" si="30"/>
        <v>-1420.93939067076</v>
      </c>
      <c r="X74" s="263">
        <v>0</v>
      </c>
      <c r="Y74" s="263">
        <v>0</v>
      </c>
      <c r="Z74" s="275">
        <f t="shared" si="31"/>
        <v>41664.95</v>
      </c>
      <c r="AA74" s="275">
        <f t="shared" si="32"/>
        <v>15234.15</v>
      </c>
      <c r="AB74" s="264">
        <f t="shared" si="33"/>
        <v>-5578.1146153848</v>
      </c>
      <c r="AC74" s="264">
        <f t="shared" si="34"/>
        <v>239.1808932923</v>
      </c>
      <c r="AD74" s="264">
        <f t="shared" si="35"/>
        <v>-15026.7275384616</v>
      </c>
      <c r="AE74" s="264">
        <f t="shared" si="36"/>
        <v>-1420.9393906708</v>
      </c>
      <c r="AF74" s="276"/>
      <c r="AG74" s="284"/>
      <c r="AH74" s="285"/>
      <c r="AI74" s="250">
        <f t="shared" si="37"/>
        <v>0</v>
      </c>
      <c r="AJ74" s="279">
        <v>4</v>
      </c>
      <c r="AK74" s="279">
        <v>0</v>
      </c>
      <c r="AL74" s="279"/>
      <c r="AM74" s="280">
        <f t="shared" si="43"/>
        <v>-200</v>
      </c>
    </row>
    <row r="75" spans="1:39">
      <c r="A75" s="227">
        <v>73</v>
      </c>
      <c r="B75" s="20">
        <v>387</v>
      </c>
      <c r="C75" s="21" t="s">
        <v>189</v>
      </c>
      <c r="D75" s="21" t="s">
        <v>52</v>
      </c>
      <c r="E75" s="20" t="s">
        <v>43</v>
      </c>
      <c r="F75" s="228">
        <v>13200.6010769231</v>
      </c>
      <c r="G75" s="85">
        <f t="shared" si="38"/>
        <v>52802.4043076924</v>
      </c>
      <c r="H75" s="85">
        <v>3486.03123443077</v>
      </c>
      <c r="I75" s="85">
        <f t="shared" si="39"/>
        <v>13944.1249377231</v>
      </c>
      <c r="J75" s="86">
        <v>0.264081250097388</v>
      </c>
      <c r="K75" s="85">
        <v>15840.7212923077</v>
      </c>
      <c r="L75" s="247">
        <f t="shared" si="40"/>
        <v>63362.8851692308</v>
      </c>
      <c r="M75" s="85">
        <v>3871.97608844308</v>
      </c>
      <c r="N75" s="247">
        <f t="shared" si="27"/>
        <v>15487.9043537723</v>
      </c>
      <c r="O75" s="86">
        <v>0.244431804397905</v>
      </c>
      <c r="P75" s="248">
        <v>47168.6</v>
      </c>
      <c r="Q75" s="248">
        <v>12611.14</v>
      </c>
      <c r="R75" s="248" t="s">
        <v>190</v>
      </c>
      <c r="S75" s="264">
        <f t="shared" si="28"/>
        <v>-5633.8043076924</v>
      </c>
      <c r="T75" s="264">
        <f t="shared" si="41"/>
        <v>-1332.98493772308</v>
      </c>
      <c r="U75" s="262">
        <f t="shared" si="42"/>
        <v>0.893304019361261</v>
      </c>
      <c r="V75" s="264">
        <f t="shared" si="29"/>
        <v>-16194.2851692308</v>
      </c>
      <c r="W75" s="264">
        <f t="shared" si="30"/>
        <v>-2876.76435377232</v>
      </c>
      <c r="X75" s="263">
        <v>4627.74</v>
      </c>
      <c r="Y75" s="263">
        <v>1452.42</v>
      </c>
      <c r="Z75" s="275">
        <f t="shared" si="31"/>
        <v>42540.86</v>
      </c>
      <c r="AA75" s="275">
        <f t="shared" si="32"/>
        <v>11158.72</v>
      </c>
      <c r="AB75" s="264">
        <f t="shared" si="33"/>
        <v>-10261.5443076924</v>
      </c>
      <c r="AC75" s="264">
        <f t="shared" si="34"/>
        <v>-2785.4049377231</v>
      </c>
      <c r="AD75" s="264">
        <f t="shared" si="35"/>
        <v>-20822.0251692308</v>
      </c>
      <c r="AE75" s="264">
        <f t="shared" si="36"/>
        <v>-4329.1843537723</v>
      </c>
      <c r="AF75" s="276"/>
      <c r="AG75" s="284"/>
      <c r="AH75" s="285"/>
      <c r="AI75" s="250">
        <f t="shared" si="37"/>
        <v>0</v>
      </c>
      <c r="AJ75" s="279">
        <v>3</v>
      </c>
      <c r="AK75" s="279">
        <v>0</v>
      </c>
      <c r="AL75" s="279"/>
      <c r="AM75" s="280">
        <f t="shared" si="43"/>
        <v>-150</v>
      </c>
    </row>
    <row r="76" spans="1:39">
      <c r="A76" s="229">
        <v>74</v>
      </c>
      <c r="B76" s="230">
        <v>391</v>
      </c>
      <c r="C76" s="27" t="s">
        <v>191</v>
      </c>
      <c r="D76" s="27" t="s">
        <v>49</v>
      </c>
      <c r="E76" s="230" t="s">
        <v>41</v>
      </c>
      <c r="F76" s="231">
        <v>9631.52423076923</v>
      </c>
      <c r="G76" s="232">
        <f t="shared" si="38"/>
        <v>38526.0969230769</v>
      </c>
      <c r="H76" s="232">
        <v>2885.71147269231</v>
      </c>
      <c r="I76" s="232">
        <f t="shared" si="39"/>
        <v>11542.8458907692</v>
      </c>
      <c r="J76" s="90">
        <v>0.299611089953292</v>
      </c>
      <c r="K76" s="232">
        <v>11557.8290769231</v>
      </c>
      <c r="L76" s="249">
        <f t="shared" si="40"/>
        <v>46231.3163076924</v>
      </c>
      <c r="M76" s="232">
        <v>3205.19383476923</v>
      </c>
      <c r="N76" s="249">
        <f t="shared" si="27"/>
        <v>12820.7753390769</v>
      </c>
      <c r="O76" s="90">
        <v>0.27731798190102</v>
      </c>
      <c r="P76" s="34">
        <v>32729.35</v>
      </c>
      <c r="Q76" s="34">
        <v>11119.72</v>
      </c>
      <c r="R76" s="34" t="s">
        <v>192</v>
      </c>
      <c r="S76" s="261">
        <f t="shared" si="28"/>
        <v>-5796.74692307692</v>
      </c>
      <c r="T76" s="261">
        <f t="shared" si="41"/>
        <v>-423.125890769241</v>
      </c>
      <c r="U76" s="265">
        <f t="shared" si="42"/>
        <v>0.84953713492828</v>
      </c>
      <c r="V76" s="266">
        <f t="shared" si="29"/>
        <v>-13501.9663076924</v>
      </c>
      <c r="W76" s="266">
        <f t="shared" si="30"/>
        <v>-1701.05533907692</v>
      </c>
      <c r="X76" s="263">
        <v>2173</v>
      </c>
      <c r="Y76" s="263">
        <v>1185.22</v>
      </c>
      <c r="Z76" s="275">
        <f t="shared" si="31"/>
        <v>30556.35</v>
      </c>
      <c r="AA76" s="275">
        <f t="shared" si="32"/>
        <v>9934.5</v>
      </c>
      <c r="AB76" s="264">
        <f t="shared" si="33"/>
        <v>-7969.7469230769</v>
      </c>
      <c r="AC76" s="264">
        <f t="shared" si="34"/>
        <v>-1608.3458907692</v>
      </c>
      <c r="AD76" s="264">
        <f t="shared" si="35"/>
        <v>-15674.9663076924</v>
      </c>
      <c r="AE76" s="264">
        <f t="shared" si="36"/>
        <v>-2886.2753390769</v>
      </c>
      <c r="AF76" s="276"/>
      <c r="AG76" s="284"/>
      <c r="AH76" s="285"/>
      <c r="AI76" s="250">
        <f t="shared" si="37"/>
        <v>0</v>
      </c>
      <c r="AJ76" s="279">
        <v>3</v>
      </c>
      <c r="AK76" s="279">
        <v>0</v>
      </c>
      <c r="AL76" s="279"/>
      <c r="AM76" s="280">
        <f t="shared" si="43"/>
        <v>-150</v>
      </c>
    </row>
    <row r="77" s="204" customFormat="1" spans="1:39">
      <c r="A77" s="227">
        <v>75</v>
      </c>
      <c r="B77" s="20">
        <v>539</v>
      </c>
      <c r="C77" s="21" t="s">
        <v>193</v>
      </c>
      <c r="D77" s="21" t="s">
        <v>57</v>
      </c>
      <c r="E77" s="20" t="s">
        <v>68</v>
      </c>
      <c r="F77" s="228">
        <v>5514.44307692308</v>
      </c>
      <c r="G77" s="85">
        <f t="shared" si="38"/>
        <v>22057.7723076923</v>
      </c>
      <c r="H77" s="85">
        <v>1384.48995618462</v>
      </c>
      <c r="I77" s="85">
        <f t="shared" si="39"/>
        <v>5537.95982473848</v>
      </c>
      <c r="J77" s="86">
        <v>0.251066143375103</v>
      </c>
      <c r="K77" s="85">
        <v>6617.33169230769</v>
      </c>
      <c r="L77" s="247">
        <f t="shared" si="40"/>
        <v>26469.3267692308</v>
      </c>
      <c r="M77" s="85">
        <v>1537.76935561846</v>
      </c>
      <c r="N77" s="247">
        <f t="shared" si="27"/>
        <v>6151.07742247384</v>
      </c>
      <c r="O77" s="86">
        <v>0.232385110361936</v>
      </c>
      <c r="P77" s="248">
        <v>16113.48</v>
      </c>
      <c r="Q77" s="248">
        <v>4160.52</v>
      </c>
      <c r="R77" s="248" t="s">
        <v>194</v>
      </c>
      <c r="S77" s="264">
        <f t="shared" si="28"/>
        <v>-5944.29230769232</v>
      </c>
      <c r="T77" s="264">
        <f t="shared" si="41"/>
        <v>-1377.43982473848</v>
      </c>
      <c r="U77" s="262">
        <f t="shared" si="42"/>
        <v>0.730512572857625</v>
      </c>
      <c r="V77" s="264">
        <f t="shared" si="29"/>
        <v>-10355.8467692308</v>
      </c>
      <c r="W77" s="264">
        <f t="shared" si="30"/>
        <v>-1990.55742247384</v>
      </c>
      <c r="X77" s="263">
        <v>0</v>
      </c>
      <c r="Y77" s="263">
        <v>0</v>
      </c>
      <c r="Z77" s="275">
        <f t="shared" si="31"/>
        <v>16113.48</v>
      </c>
      <c r="AA77" s="275">
        <f t="shared" si="32"/>
        <v>4160.52</v>
      </c>
      <c r="AB77" s="264">
        <f t="shared" si="33"/>
        <v>-5944.2923076923</v>
      </c>
      <c r="AC77" s="264">
        <f t="shared" si="34"/>
        <v>-1377.43982473848</v>
      </c>
      <c r="AD77" s="264">
        <f t="shared" si="35"/>
        <v>-10355.8467692308</v>
      </c>
      <c r="AE77" s="264">
        <f t="shared" si="36"/>
        <v>-1990.55742247384</v>
      </c>
      <c r="AF77" s="276"/>
      <c r="AG77" s="284"/>
      <c r="AH77" s="285"/>
      <c r="AI77" s="250">
        <f t="shared" si="37"/>
        <v>0</v>
      </c>
      <c r="AJ77" s="279">
        <v>3</v>
      </c>
      <c r="AK77" s="279">
        <v>0</v>
      </c>
      <c r="AL77" s="279">
        <v>1</v>
      </c>
      <c r="AM77" s="280">
        <v>-125</v>
      </c>
    </row>
    <row r="78" spans="1:39">
      <c r="A78" s="227">
        <v>76</v>
      </c>
      <c r="B78" s="20">
        <v>367</v>
      </c>
      <c r="C78" s="21" t="s">
        <v>195</v>
      </c>
      <c r="D78" s="21" t="s">
        <v>46</v>
      </c>
      <c r="E78" s="20" t="s">
        <v>41</v>
      </c>
      <c r="F78" s="228">
        <v>7386.88269230769</v>
      </c>
      <c r="G78" s="85">
        <f t="shared" si="38"/>
        <v>29547.5307692308</v>
      </c>
      <c r="H78" s="85">
        <v>2022.59812292308</v>
      </c>
      <c r="I78" s="85">
        <f t="shared" si="39"/>
        <v>8090.39249169232</v>
      </c>
      <c r="J78" s="86">
        <v>0.273809427761632</v>
      </c>
      <c r="K78" s="85">
        <v>8864.25923076923</v>
      </c>
      <c r="L78" s="247">
        <f t="shared" si="40"/>
        <v>35457.0369230769</v>
      </c>
      <c r="M78" s="85">
        <v>2246.52363729231</v>
      </c>
      <c r="N78" s="247">
        <f t="shared" si="27"/>
        <v>8986.09454916924</v>
      </c>
      <c r="O78" s="86">
        <v>0.253436139310352</v>
      </c>
      <c r="P78" s="248">
        <v>23154.1</v>
      </c>
      <c r="Q78" s="248">
        <v>6195.73</v>
      </c>
      <c r="R78" s="248" t="s">
        <v>196</v>
      </c>
      <c r="S78" s="264">
        <f t="shared" si="28"/>
        <v>-6393.43076923076</v>
      </c>
      <c r="T78" s="264">
        <f t="shared" si="41"/>
        <v>-1894.66249169232</v>
      </c>
      <c r="U78" s="262">
        <f t="shared" si="42"/>
        <v>0.78362216392415</v>
      </c>
      <c r="V78" s="264">
        <f t="shared" si="29"/>
        <v>-12302.9369230769</v>
      </c>
      <c r="W78" s="264">
        <f t="shared" si="30"/>
        <v>-2790.36454916924</v>
      </c>
      <c r="X78" s="263">
        <v>0</v>
      </c>
      <c r="Y78" s="263">
        <v>0</v>
      </c>
      <c r="Z78" s="275">
        <f t="shared" si="31"/>
        <v>23154.1</v>
      </c>
      <c r="AA78" s="275">
        <f t="shared" si="32"/>
        <v>6195.73</v>
      </c>
      <c r="AB78" s="264">
        <f t="shared" si="33"/>
        <v>-6393.4307692308</v>
      </c>
      <c r="AC78" s="264">
        <f t="shared" si="34"/>
        <v>-1894.66249169232</v>
      </c>
      <c r="AD78" s="264">
        <f t="shared" si="35"/>
        <v>-12302.9369230769</v>
      </c>
      <c r="AE78" s="264">
        <f t="shared" si="36"/>
        <v>-2790.36454916924</v>
      </c>
      <c r="AF78" s="276"/>
      <c r="AG78" s="284"/>
      <c r="AH78" s="285"/>
      <c r="AI78" s="250">
        <f t="shared" si="37"/>
        <v>0</v>
      </c>
      <c r="AJ78" s="279">
        <v>4</v>
      </c>
      <c r="AK78" s="279">
        <v>0</v>
      </c>
      <c r="AL78" s="279"/>
      <c r="AM78" s="280">
        <f t="shared" si="43"/>
        <v>-200</v>
      </c>
    </row>
    <row r="79" spans="1:39">
      <c r="A79" s="227">
        <v>77</v>
      </c>
      <c r="B79" s="20">
        <v>515</v>
      </c>
      <c r="C79" s="21" t="s">
        <v>197</v>
      </c>
      <c r="D79" s="21" t="s">
        <v>49</v>
      </c>
      <c r="E79" s="20" t="s">
        <v>41</v>
      </c>
      <c r="F79" s="228">
        <v>8346.15692307692</v>
      </c>
      <c r="G79" s="85">
        <f t="shared" si="38"/>
        <v>33384.6276923077</v>
      </c>
      <c r="H79" s="85">
        <v>2436.62634069231</v>
      </c>
      <c r="I79" s="85">
        <f t="shared" si="39"/>
        <v>9746.50536276924</v>
      </c>
      <c r="J79" s="86">
        <v>0.29194590554068</v>
      </c>
      <c r="K79" s="85">
        <v>10015.3883076923</v>
      </c>
      <c r="L79" s="247">
        <f t="shared" si="40"/>
        <v>40061.5532307692</v>
      </c>
      <c r="M79" s="85">
        <v>2706.38967156923</v>
      </c>
      <c r="N79" s="247">
        <f t="shared" si="27"/>
        <v>10825.5586862769</v>
      </c>
      <c r="O79" s="86">
        <v>0.27022313947534</v>
      </c>
      <c r="P79" s="248">
        <v>26859.34</v>
      </c>
      <c r="Q79" s="248">
        <v>7840.21</v>
      </c>
      <c r="R79" s="248" t="s">
        <v>198</v>
      </c>
      <c r="S79" s="264">
        <f t="shared" si="28"/>
        <v>-6525.28769230768</v>
      </c>
      <c r="T79" s="264">
        <f t="shared" si="41"/>
        <v>-1906.29536276924</v>
      </c>
      <c r="U79" s="262">
        <f t="shared" si="42"/>
        <v>0.804542145790914</v>
      </c>
      <c r="V79" s="264">
        <f t="shared" si="29"/>
        <v>-13202.2132307692</v>
      </c>
      <c r="W79" s="264">
        <f t="shared" si="30"/>
        <v>-2985.34868627692</v>
      </c>
      <c r="X79" s="263">
        <v>0</v>
      </c>
      <c r="Y79" s="263">
        <v>0</v>
      </c>
      <c r="Z79" s="275">
        <f t="shared" si="31"/>
        <v>26859.34</v>
      </c>
      <c r="AA79" s="275">
        <f t="shared" si="32"/>
        <v>7840.21</v>
      </c>
      <c r="AB79" s="264">
        <f t="shared" si="33"/>
        <v>-6525.2876923077</v>
      </c>
      <c r="AC79" s="264">
        <f t="shared" si="34"/>
        <v>-1906.29536276924</v>
      </c>
      <c r="AD79" s="264">
        <f t="shared" si="35"/>
        <v>-13202.2132307692</v>
      </c>
      <c r="AE79" s="264">
        <f t="shared" si="36"/>
        <v>-2985.3486862769</v>
      </c>
      <c r="AF79" s="276"/>
      <c r="AG79" s="284"/>
      <c r="AH79" s="285"/>
      <c r="AI79" s="250">
        <f t="shared" si="37"/>
        <v>0</v>
      </c>
      <c r="AJ79" s="279">
        <v>4</v>
      </c>
      <c r="AK79" s="279">
        <v>0</v>
      </c>
      <c r="AL79" s="279"/>
      <c r="AM79" s="280">
        <f t="shared" si="43"/>
        <v>-200</v>
      </c>
    </row>
    <row r="80" spans="1:39">
      <c r="A80" s="227">
        <v>78</v>
      </c>
      <c r="B80" s="20">
        <v>720</v>
      </c>
      <c r="C80" s="21" t="s">
        <v>199</v>
      </c>
      <c r="D80" s="21" t="s">
        <v>57</v>
      </c>
      <c r="E80" s="20" t="s">
        <v>68</v>
      </c>
      <c r="F80" s="228">
        <v>5160.55015384615</v>
      </c>
      <c r="G80" s="85">
        <f t="shared" si="38"/>
        <v>20642.2006153846</v>
      </c>
      <c r="H80" s="85">
        <v>1353.42950012308</v>
      </c>
      <c r="I80" s="85">
        <f t="shared" si="39"/>
        <v>5413.71800049232</v>
      </c>
      <c r="J80" s="86">
        <v>0.262264576406523</v>
      </c>
      <c r="K80" s="85">
        <v>6192.66018461538</v>
      </c>
      <c r="L80" s="247">
        <f t="shared" si="40"/>
        <v>24770.6407384615</v>
      </c>
      <c r="M80" s="85">
        <v>1503.27014001231</v>
      </c>
      <c r="N80" s="247">
        <f t="shared" si="27"/>
        <v>6013.08056004924</v>
      </c>
      <c r="O80" s="86">
        <v>0.242750303617003</v>
      </c>
      <c r="P80" s="248">
        <v>13951.36</v>
      </c>
      <c r="Q80" s="248">
        <v>3496.36</v>
      </c>
      <c r="R80" s="248" t="s">
        <v>200</v>
      </c>
      <c r="S80" s="264">
        <f t="shared" si="28"/>
        <v>-6690.8406153846</v>
      </c>
      <c r="T80" s="264">
        <f t="shared" si="41"/>
        <v>-1917.35800049232</v>
      </c>
      <c r="U80" s="262">
        <f t="shared" si="42"/>
        <v>0.675865924372524</v>
      </c>
      <c r="V80" s="264">
        <f t="shared" si="29"/>
        <v>-10819.2807384615</v>
      </c>
      <c r="W80" s="264">
        <f t="shared" si="30"/>
        <v>-2516.72056004924</v>
      </c>
      <c r="X80" s="263">
        <v>0</v>
      </c>
      <c r="Y80" s="263">
        <v>0</v>
      </c>
      <c r="Z80" s="275">
        <f t="shared" si="31"/>
        <v>13951.36</v>
      </c>
      <c r="AA80" s="275">
        <f t="shared" si="32"/>
        <v>3496.36</v>
      </c>
      <c r="AB80" s="264">
        <f t="shared" si="33"/>
        <v>-6690.8406153846</v>
      </c>
      <c r="AC80" s="264">
        <f t="shared" si="34"/>
        <v>-1917.35800049232</v>
      </c>
      <c r="AD80" s="264">
        <f t="shared" si="35"/>
        <v>-10819.2807384615</v>
      </c>
      <c r="AE80" s="264">
        <f t="shared" si="36"/>
        <v>-2516.72056004924</v>
      </c>
      <c r="AF80" s="276"/>
      <c r="AG80" s="284"/>
      <c r="AH80" s="285"/>
      <c r="AI80" s="250">
        <f t="shared" si="37"/>
        <v>0</v>
      </c>
      <c r="AJ80" s="279">
        <v>3</v>
      </c>
      <c r="AK80" s="279">
        <v>0</v>
      </c>
      <c r="AL80" s="279"/>
      <c r="AM80" s="280">
        <f>(AJ80-AK80)*-80</f>
        <v>-240</v>
      </c>
    </row>
    <row r="81" spans="1:39">
      <c r="A81" s="227">
        <v>79</v>
      </c>
      <c r="B81" s="20">
        <v>717</v>
      </c>
      <c r="C81" s="21" t="s">
        <v>201</v>
      </c>
      <c r="D81" s="21" t="s">
        <v>57</v>
      </c>
      <c r="E81" s="20" t="s">
        <v>68</v>
      </c>
      <c r="F81" s="228">
        <v>6113.69107692308</v>
      </c>
      <c r="G81" s="85">
        <f t="shared" si="38"/>
        <v>24454.7643076923</v>
      </c>
      <c r="H81" s="85">
        <v>1651.74809575385</v>
      </c>
      <c r="I81" s="85">
        <f t="shared" si="39"/>
        <v>6606.9923830154</v>
      </c>
      <c r="J81" s="86">
        <v>0.270171991841162</v>
      </c>
      <c r="K81" s="85">
        <v>7336.42929230769</v>
      </c>
      <c r="L81" s="247">
        <f t="shared" si="40"/>
        <v>29345.7171692308</v>
      </c>
      <c r="M81" s="85">
        <v>1834.61612957538</v>
      </c>
      <c r="N81" s="247">
        <f t="shared" si="27"/>
        <v>7338.46451830152</v>
      </c>
      <c r="O81" s="86">
        <v>0.250069353424969</v>
      </c>
      <c r="P81" s="248">
        <v>17648.66</v>
      </c>
      <c r="Q81" s="248">
        <v>4783.41</v>
      </c>
      <c r="R81" s="248" t="s">
        <v>202</v>
      </c>
      <c r="S81" s="264">
        <f t="shared" si="28"/>
        <v>-6806.10430769232</v>
      </c>
      <c r="T81" s="264">
        <f t="shared" si="41"/>
        <v>-1823.5823830154</v>
      </c>
      <c r="U81" s="262">
        <f t="shared" si="42"/>
        <v>0.721685957711257</v>
      </c>
      <c r="V81" s="264">
        <f t="shared" si="29"/>
        <v>-11697.0571692308</v>
      </c>
      <c r="W81" s="264">
        <f t="shared" si="30"/>
        <v>-2555.05451830152</v>
      </c>
      <c r="X81" s="263">
        <v>0</v>
      </c>
      <c r="Y81" s="263">
        <v>0</v>
      </c>
      <c r="Z81" s="275">
        <f t="shared" si="31"/>
        <v>17648.66</v>
      </c>
      <c r="AA81" s="275">
        <f t="shared" si="32"/>
        <v>4783.41</v>
      </c>
      <c r="AB81" s="264">
        <f t="shared" si="33"/>
        <v>-6806.1043076923</v>
      </c>
      <c r="AC81" s="264">
        <f t="shared" si="34"/>
        <v>-1823.5823830154</v>
      </c>
      <c r="AD81" s="264">
        <f t="shared" si="35"/>
        <v>-11697.0571692308</v>
      </c>
      <c r="AE81" s="264">
        <f t="shared" si="36"/>
        <v>-2555.05451830152</v>
      </c>
      <c r="AF81" s="276"/>
      <c r="AG81" s="284"/>
      <c r="AH81" s="285"/>
      <c r="AI81" s="250">
        <f t="shared" si="37"/>
        <v>0</v>
      </c>
      <c r="AJ81" s="279">
        <v>4</v>
      </c>
      <c r="AK81" s="279">
        <v>1</v>
      </c>
      <c r="AL81" s="279"/>
      <c r="AM81" s="280">
        <f>(AJ81-AK81)*-50</f>
        <v>-150</v>
      </c>
    </row>
    <row r="82" spans="1:39">
      <c r="A82" s="227">
        <v>80</v>
      </c>
      <c r="B82" s="20">
        <v>737</v>
      </c>
      <c r="C82" s="21" t="s">
        <v>203</v>
      </c>
      <c r="D82" s="21" t="s">
        <v>52</v>
      </c>
      <c r="E82" s="20" t="s">
        <v>41</v>
      </c>
      <c r="F82" s="228">
        <v>8235.19738461539</v>
      </c>
      <c r="G82" s="85">
        <f t="shared" si="38"/>
        <v>32940.7895384616</v>
      </c>
      <c r="H82" s="85">
        <v>2677.13022941538</v>
      </c>
      <c r="I82" s="85">
        <f t="shared" si="39"/>
        <v>10708.5209176615</v>
      </c>
      <c r="J82" s="86">
        <v>0.325083917771865</v>
      </c>
      <c r="K82" s="85">
        <v>9882.23686153846</v>
      </c>
      <c r="L82" s="247">
        <f t="shared" si="40"/>
        <v>39528.9474461538</v>
      </c>
      <c r="M82" s="85">
        <v>2973.52018294154</v>
      </c>
      <c r="N82" s="247">
        <f t="shared" si="27"/>
        <v>11894.0807317662</v>
      </c>
      <c r="O82" s="86">
        <v>0.300895457638183</v>
      </c>
      <c r="P82" s="248">
        <v>26124.48</v>
      </c>
      <c r="Q82" s="248">
        <v>7904.6</v>
      </c>
      <c r="R82" s="248" t="s">
        <v>204</v>
      </c>
      <c r="S82" s="264">
        <f t="shared" si="28"/>
        <v>-6816.30953846156</v>
      </c>
      <c r="T82" s="264">
        <f t="shared" si="41"/>
        <v>-2803.92091766152</v>
      </c>
      <c r="U82" s="262">
        <f t="shared" si="42"/>
        <v>0.793073886996459</v>
      </c>
      <c r="V82" s="264">
        <f t="shared" si="29"/>
        <v>-13404.4674461538</v>
      </c>
      <c r="W82" s="264">
        <f t="shared" si="30"/>
        <v>-3989.48073176616</v>
      </c>
      <c r="X82" s="263">
        <v>0</v>
      </c>
      <c r="Y82" s="263">
        <v>0</v>
      </c>
      <c r="Z82" s="275">
        <f t="shared" si="31"/>
        <v>26124.48</v>
      </c>
      <c r="AA82" s="275">
        <f t="shared" si="32"/>
        <v>7904.6</v>
      </c>
      <c r="AB82" s="264">
        <f t="shared" si="33"/>
        <v>-6816.3095384616</v>
      </c>
      <c r="AC82" s="264">
        <f t="shared" si="34"/>
        <v>-2803.9209176615</v>
      </c>
      <c r="AD82" s="264">
        <f t="shared" si="35"/>
        <v>-13404.4674461538</v>
      </c>
      <c r="AE82" s="264">
        <f t="shared" si="36"/>
        <v>-3989.4807317662</v>
      </c>
      <c r="AF82" s="276"/>
      <c r="AG82" s="284"/>
      <c r="AH82" s="285"/>
      <c r="AI82" s="250">
        <f t="shared" si="37"/>
        <v>0</v>
      </c>
      <c r="AJ82" s="279">
        <v>3</v>
      </c>
      <c r="AK82" s="279">
        <v>0</v>
      </c>
      <c r="AL82" s="279"/>
      <c r="AM82" s="280">
        <f>(AJ82-AK82)*-50</f>
        <v>-150</v>
      </c>
    </row>
    <row r="83" spans="1:39">
      <c r="A83" s="227">
        <v>81</v>
      </c>
      <c r="B83" s="20">
        <v>343</v>
      </c>
      <c r="C83" s="21" t="s">
        <v>205</v>
      </c>
      <c r="D83" s="21" t="s">
        <v>40</v>
      </c>
      <c r="E83" s="20" t="s">
        <v>43</v>
      </c>
      <c r="F83" s="228">
        <v>24373.889</v>
      </c>
      <c r="G83" s="85">
        <f t="shared" si="38"/>
        <v>97495.556</v>
      </c>
      <c r="H83" s="85">
        <v>6049.6401732</v>
      </c>
      <c r="I83" s="85">
        <f t="shared" si="39"/>
        <v>24198.5606928</v>
      </c>
      <c r="J83" s="86">
        <v>0.248201678985245</v>
      </c>
      <c r="K83" s="85">
        <v>29248.6668</v>
      </c>
      <c r="L83" s="247">
        <f t="shared" si="40"/>
        <v>116994.6672</v>
      </c>
      <c r="M83" s="85">
        <v>6719.40683232</v>
      </c>
      <c r="N83" s="247">
        <f t="shared" si="27"/>
        <v>26877.62732928</v>
      </c>
      <c r="O83" s="86">
        <v>0.229733781654622</v>
      </c>
      <c r="P83" s="248">
        <v>90672.26</v>
      </c>
      <c r="Q83" s="248">
        <v>21781.68</v>
      </c>
      <c r="R83" s="248" t="s">
        <v>206</v>
      </c>
      <c r="S83" s="264">
        <f t="shared" si="28"/>
        <v>-6823.296</v>
      </c>
      <c r="T83" s="264">
        <f t="shared" si="41"/>
        <v>-2416.8806928</v>
      </c>
      <c r="U83" s="262">
        <f t="shared" si="42"/>
        <v>0.930014287010169</v>
      </c>
      <c r="V83" s="264">
        <f t="shared" si="29"/>
        <v>-26322.4072</v>
      </c>
      <c r="W83" s="264">
        <f t="shared" si="30"/>
        <v>-5095.94732928</v>
      </c>
      <c r="X83" s="263">
        <v>3165.78</v>
      </c>
      <c r="Y83" s="263">
        <v>489.46</v>
      </c>
      <c r="Z83" s="275">
        <f t="shared" si="31"/>
        <v>87506.48</v>
      </c>
      <c r="AA83" s="275">
        <f t="shared" si="32"/>
        <v>21292.22</v>
      </c>
      <c r="AB83" s="264">
        <f t="shared" si="33"/>
        <v>-9989.076</v>
      </c>
      <c r="AC83" s="264">
        <f t="shared" si="34"/>
        <v>-2906.3406928</v>
      </c>
      <c r="AD83" s="264">
        <f t="shared" si="35"/>
        <v>-29488.1872</v>
      </c>
      <c r="AE83" s="264">
        <f t="shared" si="36"/>
        <v>-5585.40732928</v>
      </c>
      <c r="AF83" s="276"/>
      <c r="AG83" s="281"/>
      <c r="AH83" s="285"/>
      <c r="AI83" s="250">
        <f t="shared" si="37"/>
        <v>0</v>
      </c>
      <c r="AJ83" s="279">
        <v>6</v>
      </c>
      <c r="AK83" s="279">
        <v>1</v>
      </c>
      <c r="AL83" s="279"/>
      <c r="AM83" s="280">
        <f>(AJ83-AK83)*-30</f>
        <v>-150</v>
      </c>
    </row>
    <row r="84" spans="1:39">
      <c r="A84" s="227">
        <v>82</v>
      </c>
      <c r="B84" s="20">
        <v>379</v>
      </c>
      <c r="C84" s="21" t="s">
        <v>207</v>
      </c>
      <c r="D84" s="21" t="s">
        <v>40</v>
      </c>
      <c r="E84" s="20" t="s">
        <v>41</v>
      </c>
      <c r="F84" s="228">
        <v>7956.03630769231</v>
      </c>
      <c r="G84" s="85">
        <f t="shared" si="38"/>
        <v>31824.1452307692</v>
      </c>
      <c r="H84" s="85">
        <v>2059.65797455385</v>
      </c>
      <c r="I84" s="85">
        <f t="shared" si="39"/>
        <v>8238.6318982154</v>
      </c>
      <c r="J84" s="86">
        <v>0.258879911415495</v>
      </c>
      <c r="K84" s="85">
        <v>9547.24356923077</v>
      </c>
      <c r="L84" s="247">
        <f t="shared" si="40"/>
        <v>38188.9742769231</v>
      </c>
      <c r="M84" s="85">
        <v>2287.68645245538</v>
      </c>
      <c r="N84" s="247">
        <f t="shared" si="27"/>
        <v>9150.74580982152</v>
      </c>
      <c r="O84" s="86">
        <v>0.239617480780341</v>
      </c>
      <c r="P84" s="248">
        <v>24855.2</v>
      </c>
      <c r="Q84" s="248">
        <v>5750.8</v>
      </c>
      <c r="R84" s="248" t="s">
        <v>208</v>
      </c>
      <c r="S84" s="264">
        <f t="shared" si="28"/>
        <v>-6968.94523076924</v>
      </c>
      <c r="T84" s="264">
        <f t="shared" si="41"/>
        <v>-2487.8318982154</v>
      </c>
      <c r="U84" s="262">
        <f t="shared" si="42"/>
        <v>0.781017049154511</v>
      </c>
      <c r="V84" s="264">
        <f t="shared" si="29"/>
        <v>-13333.7742769231</v>
      </c>
      <c r="W84" s="264">
        <f t="shared" si="30"/>
        <v>-3399.94580982152</v>
      </c>
      <c r="X84" s="263">
        <v>0</v>
      </c>
      <c r="Y84" s="263">
        <v>0</v>
      </c>
      <c r="Z84" s="275">
        <f t="shared" si="31"/>
        <v>24855.2</v>
      </c>
      <c r="AA84" s="275">
        <f t="shared" si="32"/>
        <v>5750.8</v>
      </c>
      <c r="AB84" s="264">
        <f t="shared" si="33"/>
        <v>-6968.9452307692</v>
      </c>
      <c r="AC84" s="264">
        <f t="shared" si="34"/>
        <v>-2487.8318982154</v>
      </c>
      <c r="AD84" s="264">
        <f t="shared" si="35"/>
        <v>-13333.7742769231</v>
      </c>
      <c r="AE84" s="264">
        <f t="shared" si="36"/>
        <v>-3399.94580982152</v>
      </c>
      <c r="AF84" s="276"/>
      <c r="AG84" s="281"/>
      <c r="AH84" s="285"/>
      <c r="AI84" s="250">
        <f t="shared" si="37"/>
        <v>0</v>
      </c>
      <c r="AJ84" s="279">
        <v>3</v>
      </c>
      <c r="AK84" s="279">
        <v>0</v>
      </c>
      <c r="AL84" s="279"/>
      <c r="AM84" s="280">
        <f>(AJ84-AK84)*-50</f>
        <v>-150</v>
      </c>
    </row>
    <row r="85" spans="1:39">
      <c r="A85" s="227">
        <v>83</v>
      </c>
      <c r="B85" s="20">
        <v>723</v>
      </c>
      <c r="C85" s="21" t="s">
        <v>209</v>
      </c>
      <c r="D85" s="21" t="s">
        <v>49</v>
      </c>
      <c r="E85" s="20" t="s">
        <v>68</v>
      </c>
      <c r="F85" s="228">
        <v>5471.61107692308</v>
      </c>
      <c r="G85" s="85">
        <f t="shared" si="38"/>
        <v>21886.4443076923</v>
      </c>
      <c r="H85" s="85">
        <v>1481.01990498462</v>
      </c>
      <c r="I85" s="85">
        <f t="shared" si="39"/>
        <v>5924.07961993848</v>
      </c>
      <c r="J85" s="86">
        <v>0.270673460551852</v>
      </c>
      <c r="K85" s="85">
        <v>6565.93329230769</v>
      </c>
      <c r="L85" s="247">
        <f t="shared" si="40"/>
        <v>26263.7331692308</v>
      </c>
      <c r="M85" s="85">
        <v>1644.98631049846</v>
      </c>
      <c r="N85" s="247">
        <f t="shared" si="27"/>
        <v>6579.94524199384</v>
      </c>
      <c r="O85" s="86">
        <v>0.250533509444216</v>
      </c>
      <c r="P85" s="248">
        <v>14875.93</v>
      </c>
      <c r="Q85" s="248">
        <v>3626.53</v>
      </c>
      <c r="R85" s="248" t="s">
        <v>210</v>
      </c>
      <c r="S85" s="264">
        <f t="shared" si="28"/>
        <v>-7010.51430769232</v>
      </c>
      <c r="T85" s="264">
        <f t="shared" si="41"/>
        <v>-2297.54961993848</v>
      </c>
      <c r="U85" s="262">
        <f t="shared" si="42"/>
        <v>0.679686923598258</v>
      </c>
      <c r="V85" s="264">
        <f t="shared" si="29"/>
        <v>-11387.8031692308</v>
      </c>
      <c r="W85" s="264">
        <f t="shared" si="30"/>
        <v>-2953.41524199384</v>
      </c>
      <c r="X85" s="263">
        <v>0</v>
      </c>
      <c r="Y85" s="263">
        <v>0</v>
      </c>
      <c r="Z85" s="275">
        <f t="shared" si="31"/>
        <v>14875.93</v>
      </c>
      <c r="AA85" s="275">
        <f t="shared" si="32"/>
        <v>3626.53</v>
      </c>
      <c r="AB85" s="264">
        <f t="shared" si="33"/>
        <v>-7010.5143076923</v>
      </c>
      <c r="AC85" s="264">
        <f t="shared" si="34"/>
        <v>-2297.54961993848</v>
      </c>
      <c r="AD85" s="264">
        <f t="shared" si="35"/>
        <v>-11387.8031692308</v>
      </c>
      <c r="AE85" s="264">
        <f t="shared" si="36"/>
        <v>-2953.41524199384</v>
      </c>
      <c r="AF85" s="276"/>
      <c r="AG85" s="284"/>
      <c r="AH85" s="285"/>
      <c r="AI85" s="250">
        <f t="shared" si="37"/>
        <v>0</v>
      </c>
      <c r="AJ85" s="279">
        <v>3</v>
      </c>
      <c r="AK85" s="279">
        <v>0</v>
      </c>
      <c r="AL85" s="279"/>
      <c r="AM85" s="280">
        <f>(AJ85-AK85)*-80</f>
        <v>-240</v>
      </c>
    </row>
    <row r="86" spans="1:39">
      <c r="A86" s="227">
        <v>84</v>
      </c>
      <c r="B86" s="20">
        <v>726</v>
      </c>
      <c r="C86" s="21" t="s">
        <v>211</v>
      </c>
      <c r="D86" s="21" t="s">
        <v>40</v>
      </c>
      <c r="E86" s="20" t="s">
        <v>43</v>
      </c>
      <c r="F86" s="228">
        <v>10080.104</v>
      </c>
      <c r="G86" s="85">
        <f t="shared" si="38"/>
        <v>40320.416</v>
      </c>
      <c r="H86" s="85">
        <v>2848.8263964</v>
      </c>
      <c r="I86" s="85">
        <f t="shared" si="39"/>
        <v>11395.3055856</v>
      </c>
      <c r="J86" s="86">
        <v>0.282618750401782</v>
      </c>
      <c r="K86" s="85">
        <v>12096.1248</v>
      </c>
      <c r="L86" s="247">
        <f t="shared" si="40"/>
        <v>48384.4992</v>
      </c>
      <c r="M86" s="85">
        <v>3164.22514464</v>
      </c>
      <c r="N86" s="247">
        <f t="shared" si="27"/>
        <v>12656.90057856</v>
      </c>
      <c r="O86" s="86">
        <v>0.261589988277899</v>
      </c>
      <c r="P86" s="248">
        <v>33249.51</v>
      </c>
      <c r="Q86" s="248">
        <v>9356.96</v>
      </c>
      <c r="R86" s="248" t="s">
        <v>212</v>
      </c>
      <c r="S86" s="264">
        <f t="shared" si="28"/>
        <v>-7070.906</v>
      </c>
      <c r="T86" s="264">
        <f t="shared" si="41"/>
        <v>-2038.3455856</v>
      </c>
      <c r="U86" s="262">
        <f t="shared" si="42"/>
        <v>0.824632116890858</v>
      </c>
      <c r="V86" s="264">
        <f t="shared" si="29"/>
        <v>-15134.9892</v>
      </c>
      <c r="W86" s="264">
        <f t="shared" si="30"/>
        <v>-3299.94057856</v>
      </c>
      <c r="X86" s="263">
        <v>2100</v>
      </c>
      <c r="Y86" s="263">
        <v>350</v>
      </c>
      <c r="Z86" s="275">
        <f t="shared" si="31"/>
        <v>31149.51</v>
      </c>
      <c r="AA86" s="275">
        <f t="shared" si="32"/>
        <v>9006.96</v>
      </c>
      <c r="AB86" s="264">
        <f t="shared" si="33"/>
        <v>-9170.906</v>
      </c>
      <c r="AC86" s="264">
        <f t="shared" si="34"/>
        <v>-2388.3455856</v>
      </c>
      <c r="AD86" s="264">
        <f t="shared" si="35"/>
        <v>-17234.9892</v>
      </c>
      <c r="AE86" s="264">
        <f t="shared" si="36"/>
        <v>-3649.94057856</v>
      </c>
      <c r="AF86" s="276"/>
      <c r="AG86" s="281"/>
      <c r="AH86" s="285"/>
      <c r="AI86" s="250">
        <f t="shared" si="37"/>
        <v>0</v>
      </c>
      <c r="AJ86" s="279">
        <v>4</v>
      </c>
      <c r="AK86" s="279">
        <v>1</v>
      </c>
      <c r="AL86" s="279"/>
      <c r="AM86" s="280">
        <f>(AJ86-AK86)*-50</f>
        <v>-150</v>
      </c>
    </row>
    <row r="87" spans="1:39">
      <c r="A87" s="227">
        <v>85</v>
      </c>
      <c r="B87" s="20">
        <v>745</v>
      </c>
      <c r="C87" s="21" t="s">
        <v>213</v>
      </c>
      <c r="D87" s="21" t="s">
        <v>40</v>
      </c>
      <c r="E87" s="20" t="s">
        <v>41</v>
      </c>
      <c r="F87" s="228">
        <v>6748.55261538461</v>
      </c>
      <c r="G87" s="85">
        <f t="shared" si="38"/>
        <v>26994.2104615384</v>
      </c>
      <c r="H87" s="85">
        <v>1992.58578461538</v>
      </c>
      <c r="I87" s="85">
        <f t="shared" si="39"/>
        <v>7970.34313846152</v>
      </c>
      <c r="J87" s="86">
        <v>0.295261206095201</v>
      </c>
      <c r="K87" s="85">
        <v>8098.26313846154</v>
      </c>
      <c r="L87" s="247">
        <f t="shared" si="40"/>
        <v>32393.0525538462</v>
      </c>
      <c r="M87" s="85">
        <v>2213.18857846154</v>
      </c>
      <c r="N87" s="247">
        <f t="shared" si="27"/>
        <v>8852.75431384616</v>
      </c>
      <c r="O87" s="86">
        <v>0.273291759062547</v>
      </c>
      <c r="P87" s="248">
        <v>19180.88</v>
      </c>
      <c r="Q87" s="248">
        <v>5544.26</v>
      </c>
      <c r="R87" s="248" t="s">
        <v>214</v>
      </c>
      <c r="S87" s="264">
        <f t="shared" si="28"/>
        <v>-7813.33046153844</v>
      </c>
      <c r="T87" s="264">
        <f t="shared" si="41"/>
        <v>-2426.08313846152</v>
      </c>
      <c r="U87" s="262">
        <f t="shared" si="42"/>
        <v>0.710555325458734</v>
      </c>
      <c r="V87" s="264">
        <f t="shared" si="29"/>
        <v>-13212.1725538462</v>
      </c>
      <c r="W87" s="264">
        <f t="shared" si="30"/>
        <v>-3308.49431384616</v>
      </c>
      <c r="X87" s="263">
        <v>0</v>
      </c>
      <c r="Y87" s="263">
        <v>0</v>
      </c>
      <c r="Z87" s="275">
        <f t="shared" si="31"/>
        <v>19180.88</v>
      </c>
      <c r="AA87" s="275">
        <f t="shared" si="32"/>
        <v>5544.26</v>
      </c>
      <c r="AB87" s="264">
        <f t="shared" si="33"/>
        <v>-7813.3304615384</v>
      </c>
      <c r="AC87" s="264">
        <f t="shared" si="34"/>
        <v>-2426.08313846152</v>
      </c>
      <c r="AD87" s="264">
        <f t="shared" si="35"/>
        <v>-13212.1725538462</v>
      </c>
      <c r="AE87" s="264">
        <f t="shared" si="36"/>
        <v>-3308.49431384616</v>
      </c>
      <c r="AF87" s="276"/>
      <c r="AG87" s="281"/>
      <c r="AH87" s="285"/>
      <c r="AI87" s="250">
        <f t="shared" si="37"/>
        <v>0</v>
      </c>
      <c r="AJ87" s="279">
        <v>3</v>
      </c>
      <c r="AK87" s="279">
        <v>0</v>
      </c>
      <c r="AL87" s="279"/>
      <c r="AM87" s="280">
        <f>(AJ87-AK87)*-50</f>
        <v>-150</v>
      </c>
    </row>
    <row r="88" spans="1:39">
      <c r="A88" s="227">
        <v>86</v>
      </c>
      <c r="B88" s="20">
        <v>707</v>
      </c>
      <c r="C88" s="21" t="s">
        <v>215</v>
      </c>
      <c r="D88" s="21" t="s">
        <v>52</v>
      </c>
      <c r="E88" s="20" t="s">
        <v>43</v>
      </c>
      <c r="F88" s="228">
        <v>12958.363</v>
      </c>
      <c r="G88" s="85">
        <f t="shared" si="38"/>
        <v>51833.452</v>
      </c>
      <c r="H88" s="85">
        <v>3729.131709</v>
      </c>
      <c r="I88" s="85">
        <f t="shared" si="39"/>
        <v>14916.526836</v>
      </c>
      <c r="J88" s="86">
        <v>0.287777993948773</v>
      </c>
      <c r="K88" s="85">
        <v>15550.0356</v>
      </c>
      <c r="L88" s="247">
        <f t="shared" si="40"/>
        <v>62200.1424</v>
      </c>
      <c r="M88" s="85">
        <v>4141.9906584</v>
      </c>
      <c r="N88" s="247">
        <f t="shared" si="27"/>
        <v>16567.9626336</v>
      </c>
      <c r="O88" s="86">
        <v>0.266365348925632</v>
      </c>
      <c r="P88" s="248">
        <v>43891.4</v>
      </c>
      <c r="Q88" s="248">
        <v>13163.64</v>
      </c>
      <c r="R88" s="248" t="s">
        <v>216</v>
      </c>
      <c r="S88" s="264">
        <f t="shared" si="28"/>
        <v>-7942.052</v>
      </c>
      <c r="T88" s="264">
        <f t="shared" si="41"/>
        <v>-1752.886836</v>
      </c>
      <c r="U88" s="262">
        <f t="shared" si="42"/>
        <v>0.846777482618754</v>
      </c>
      <c r="V88" s="264">
        <f t="shared" si="29"/>
        <v>-18308.7424</v>
      </c>
      <c r="W88" s="264">
        <f t="shared" si="30"/>
        <v>-3404.3226336</v>
      </c>
      <c r="X88" s="263">
        <v>0</v>
      </c>
      <c r="Y88" s="263">
        <v>0</v>
      </c>
      <c r="Z88" s="275">
        <f t="shared" si="31"/>
        <v>43891.4</v>
      </c>
      <c r="AA88" s="275">
        <f t="shared" si="32"/>
        <v>13163.64</v>
      </c>
      <c r="AB88" s="264">
        <f t="shared" si="33"/>
        <v>-7942.052</v>
      </c>
      <c r="AC88" s="264">
        <f t="shared" si="34"/>
        <v>-1752.886836</v>
      </c>
      <c r="AD88" s="264">
        <f t="shared" si="35"/>
        <v>-18308.7424</v>
      </c>
      <c r="AE88" s="264">
        <f t="shared" si="36"/>
        <v>-3404.3226336</v>
      </c>
      <c r="AF88" s="276"/>
      <c r="AG88" s="284"/>
      <c r="AH88" s="285"/>
      <c r="AI88" s="250">
        <f t="shared" si="37"/>
        <v>0</v>
      </c>
      <c r="AJ88" s="279">
        <v>3</v>
      </c>
      <c r="AK88" s="279">
        <v>0</v>
      </c>
      <c r="AL88" s="279"/>
      <c r="AM88" s="280">
        <f>(AJ88-AK88)*-50</f>
        <v>-150</v>
      </c>
    </row>
    <row r="89" s="71" customFormat="1" spans="1:39">
      <c r="A89" s="233">
        <v>87</v>
      </c>
      <c r="B89" s="53">
        <v>102565</v>
      </c>
      <c r="C89" s="54" t="s">
        <v>217</v>
      </c>
      <c r="D89" s="54" t="s">
        <v>40</v>
      </c>
      <c r="E89" s="53" t="s">
        <v>41</v>
      </c>
      <c r="F89" s="234">
        <v>4588.64</v>
      </c>
      <c r="G89" s="101">
        <f t="shared" si="38"/>
        <v>18354.56</v>
      </c>
      <c r="H89" s="101">
        <v>1603.877952</v>
      </c>
      <c r="I89" s="101">
        <f t="shared" si="39"/>
        <v>6415.511808</v>
      </c>
      <c r="J89" s="102">
        <v>0.349532312842149</v>
      </c>
      <c r="K89" s="101">
        <v>5506.368</v>
      </c>
      <c r="L89" s="250">
        <f t="shared" si="40"/>
        <v>22025.472</v>
      </c>
      <c r="M89" s="101">
        <v>1781.4461952</v>
      </c>
      <c r="N89" s="250">
        <f t="shared" si="27"/>
        <v>7125.7847808</v>
      </c>
      <c r="O89" s="102">
        <v>0.323524725408836</v>
      </c>
      <c r="P89" s="251">
        <v>9986.6</v>
      </c>
      <c r="Q89" s="251">
        <v>3437.89</v>
      </c>
      <c r="R89" s="251" t="s">
        <v>218</v>
      </c>
      <c r="S89" s="267">
        <f t="shared" si="28"/>
        <v>-8367.96</v>
      </c>
      <c r="T89" s="267">
        <f t="shared" si="41"/>
        <v>-2977.621808</v>
      </c>
      <c r="U89" s="268">
        <f t="shared" si="42"/>
        <v>0.544093674814324</v>
      </c>
      <c r="V89" s="267">
        <f t="shared" si="29"/>
        <v>-12038.872</v>
      </c>
      <c r="W89" s="267">
        <f t="shared" si="30"/>
        <v>-3687.8947808</v>
      </c>
      <c r="X89" s="269">
        <v>0</v>
      </c>
      <c r="Y89" s="269">
        <v>0</v>
      </c>
      <c r="Z89" s="277">
        <f t="shared" si="31"/>
        <v>9986.6</v>
      </c>
      <c r="AA89" s="277">
        <f t="shared" si="32"/>
        <v>3437.89</v>
      </c>
      <c r="AB89" s="267">
        <f t="shared" si="33"/>
        <v>-8367.96</v>
      </c>
      <c r="AC89" s="267">
        <f t="shared" si="34"/>
        <v>-2977.621808</v>
      </c>
      <c r="AD89" s="267">
        <f t="shared" si="35"/>
        <v>-12038.872</v>
      </c>
      <c r="AE89" s="267">
        <f t="shared" si="36"/>
        <v>-3687.8947808</v>
      </c>
      <c r="AF89" s="276"/>
      <c r="AG89" s="281"/>
      <c r="AH89" s="285"/>
      <c r="AI89" s="250">
        <f t="shared" si="37"/>
        <v>0</v>
      </c>
      <c r="AJ89" s="281">
        <v>2</v>
      </c>
      <c r="AK89" s="281">
        <v>0</v>
      </c>
      <c r="AL89" s="281"/>
      <c r="AM89" s="281" t="s">
        <v>145</v>
      </c>
    </row>
    <row r="90" spans="1:39">
      <c r="A90" s="227">
        <v>88</v>
      </c>
      <c r="B90" s="20">
        <v>721</v>
      </c>
      <c r="C90" s="21" t="s">
        <v>219</v>
      </c>
      <c r="D90" s="21" t="s">
        <v>57</v>
      </c>
      <c r="E90" s="20" t="s">
        <v>41</v>
      </c>
      <c r="F90" s="228">
        <v>7093.28369230769</v>
      </c>
      <c r="G90" s="85">
        <f t="shared" si="38"/>
        <v>28373.1347692308</v>
      </c>
      <c r="H90" s="85">
        <v>2301.50363298462</v>
      </c>
      <c r="I90" s="85">
        <f t="shared" si="39"/>
        <v>9206.01453193848</v>
      </c>
      <c r="J90" s="86">
        <v>0.324462369308657</v>
      </c>
      <c r="K90" s="85">
        <v>8511.94043076923</v>
      </c>
      <c r="L90" s="247">
        <f t="shared" si="40"/>
        <v>34047.7617230769</v>
      </c>
      <c r="M90" s="85">
        <v>2556.30728329846</v>
      </c>
      <c r="N90" s="247">
        <f t="shared" si="27"/>
        <v>10225.2291331938</v>
      </c>
      <c r="O90" s="86">
        <v>0.300320156618794</v>
      </c>
      <c r="P90" s="248">
        <v>19875.23</v>
      </c>
      <c r="Q90" s="248">
        <v>6359.66</v>
      </c>
      <c r="R90" s="248" t="s">
        <v>220</v>
      </c>
      <c r="S90" s="264">
        <f t="shared" si="28"/>
        <v>-8497.90476923076</v>
      </c>
      <c r="T90" s="264">
        <f t="shared" si="41"/>
        <v>-2846.35453193848</v>
      </c>
      <c r="U90" s="262">
        <f t="shared" si="42"/>
        <v>0.700494681382675</v>
      </c>
      <c r="V90" s="264">
        <f t="shared" si="29"/>
        <v>-14172.5317230769</v>
      </c>
      <c r="W90" s="264">
        <f t="shared" si="30"/>
        <v>-3865.56913319384</v>
      </c>
      <c r="X90" s="263">
        <v>0</v>
      </c>
      <c r="Y90" s="263">
        <v>0</v>
      </c>
      <c r="Z90" s="275">
        <f t="shared" si="31"/>
        <v>19875.23</v>
      </c>
      <c r="AA90" s="275">
        <f t="shared" si="32"/>
        <v>6359.66</v>
      </c>
      <c r="AB90" s="264">
        <f t="shared" si="33"/>
        <v>-8497.9047692308</v>
      </c>
      <c r="AC90" s="264">
        <f t="shared" si="34"/>
        <v>-2846.35453193848</v>
      </c>
      <c r="AD90" s="264">
        <f t="shared" si="35"/>
        <v>-14172.5317230769</v>
      </c>
      <c r="AE90" s="264">
        <f t="shared" si="36"/>
        <v>-3865.5691331938</v>
      </c>
      <c r="AF90" s="276"/>
      <c r="AG90" s="284"/>
      <c r="AH90" s="285"/>
      <c r="AI90" s="250">
        <f t="shared" si="37"/>
        <v>0</v>
      </c>
      <c r="AJ90" s="279">
        <v>4</v>
      </c>
      <c r="AK90" s="279">
        <v>1</v>
      </c>
      <c r="AL90" s="279"/>
      <c r="AM90" s="280">
        <f>(AJ90-AK90)*-50</f>
        <v>-150</v>
      </c>
    </row>
    <row r="91" spans="1:39">
      <c r="A91" s="227">
        <v>89</v>
      </c>
      <c r="B91" s="20">
        <v>750</v>
      </c>
      <c r="C91" s="21" t="s">
        <v>221</v>
      </c>
      <c r="D91" s="21" t="s">
        <v>52</v>
      </c>
      <c r="E91" s="20" t="s">
        <v>43</v>
      </c>
      <c r="F91" s="228">
        <v>16013.6253846154</v>
      </c>
      <c r="G91" s="85">
        <f t="shared" si="38"/>
        <v>64054.5015384616</v>
      </c>
      <c r="H91" s="85">
        <v>4998.54275695385</v>
      </c>
      <c r="I91" s="85">
        <f t="shared" si="39"/>
        <v>19994.1710278154</v>
      </c>
      <c r="J91" s="86">
        <v>0.312143105442947</v>
      </c>
      <c r="K91" s="85">
        <v>19216.3504615385</v>
      </c>
      <c r="L91" s="247">
        <f t="shared" si="40"/>
        <v>76865.401846154</v>
      </c>
      <c r="M91" s="85">
        <v>5551.94051069538</v>
      </c>
      <c r="N91" s="247">
        <f t="shared" si="27"/>
        <v>22207.7620427815</v>
      </c>
      <c r="O91" s="86">
        <v>0.288917529986123</v>
      </c>
      <c r="P91" s="248">
        <v>55212.03</v>
      </c>
      <c r="Q91" s="248">
        <v>16403.64</v>
      </c>
      <c r="R91" s="248" t="s">
        <v>222</v>
      </c>
      <c r="S91" s="264">
        <f t="shared" si="28"/>
        <v>-8842.4715384616</v>
      </c>
      <c r="T91" s="264">
        <f t="shared" si="41"/>
        <v>-3590.5310278154</v>
      </c>
      <c r="U91" s="262">
        <f t="shared" si="42"/>
        <v>0.8619539403776</v>
      </c>
      <c r="V91" s="264">
        <f t="shared" si="29"/>
        <v>-21653.371846154</v>
      </c>
      <c r="W91" s="264">
        <f t="shared" si="30"/>
        <v>-5804.12204278152</v>
      </c>
      <c r="X91" s="263">
        <v>0</v>
      </c>
      <c r="Y91" s="263">
        <v>0</v>
      </c>
      <c r="Z91" s="275">
        <f t="shared" si="31"/>
        <v>55212.03</v>
      </c>
      <c r="AA91" s="275">
        <f t="shared" si="32"/>
        <v>16403.64</v>
      </c>
      <c r="AB91" s="264">
        <f t="shared" si="33"/>
        <v>-8842.4715384616</v>
      </c>
      <c r="AC91" s="264">
        <f t="shared" si="34"/>
        <v>-3590.5310278154</v>
      </c>
      <c r="AD91" s="264">
        <f t="shared" si="35"/>
        <v>-21653.371846154</v>
      </c>
      <c r="AE91" s="264">
        <f t="shared" si="36"/>
        <v>-5804.1220427815</v>
      </c>
      <c r="AF91" s="276"/>
      <c r="AG91" s="284"/>
      <c r="AH91" s="285"/>
      <c r="AI91" s="250">
        <f t="shared" si="37"/>
        <v>0</v>
      </c>
      <c r="AJ91" s="279">
        <v>4</v>
      </c>
      <c r="AK91" s="279">
        <v>1</v>
      </c>
      <c r="AL91" s="279"/>
      <c r="AM91" s="280">
        <f>(AJ91-AK91)*-50</f>
        <v>-150</v>
      </c>
    </row>
    <row r="92" spans="1:39">
      <c r="A92" s="227">
        <v>90</v>
      </c>
      <c r="B92" s="20">
        <v>355</v>
      </c>
      <c r="C92" s="21" t="s">
        <v>223</v>
      </c>
      <c r="D92" s="21" t="s">
        <v>49</v>
      </c>
      <c r="E92" s="20" t="s">
        <v>41</v>
      </c>
      <c r="F92" s="228">
        <v>10730.2673076923</v>
      </c>
      <c r="G92" s="85">
        <f t="shared" si="38"/>
        <v>42921.0692307692</v>
      </c>
      <c r="H92" s="85">
        <v>3118.43949507692</v>
      </c>
      <c r="I92" s="85">
        <f t="shared" si="39"/>
        <v>12473.7579803077</v>
      </c>
      <c r="J92" s="86">
        <v>0.29062085833047</v>
      </c>
      <c r="K92" s="85">
        <v>12876.3207692308</v>
      </c>
      <c r="L92" s="247">
        <f t="shared" si="40"/>
        <v>51505.2830769232</v>
      </c>
      <c r="M92" s="85">
        <v>3463.68759950769</v>
      </c>
      <c r="N92" s="247">
        <f t="shared" si="27"/>
        <v>13854.7503980308</v>
      </c>
      <c r="O92" s="86">
        <v>0.268996684812677</v>
      </c>
      <c r="P92" s="248">
        <v>28563.73</v>
      </c>
      <c r="Q92" s="248">
        <v>8297.1</v>
      </c>
      <c r="R92" s="248" t="s">
        <v>224</v>
      </c>
      <c r="S92" s="264">
        <f t="shared" si="28"/>
        <v>-14357.3392307692</v>
      </c>
      <c r="T92" s="264">
        <f t="shared" si="41"/>
        <v>-4176.65798030768</v>
      </c>
      <c r="U92" s="262">
        <f t="shared" si="42"/>
        <v>0.665494371690146</v>
      </c>
      <c r="V92" s="264">
        <f t="shared" si="29"/>
        <v>-22941.5530769232</v>
      </c>
      <c r="W92" s="264">
        <f t="shared" si="30"/>
        <v>-5557.65039803076</v>
      </c>
      <c r="X92" s="263">
        <v>2070</v>
      </c>
      <c r="Y92" s="263">
        <v>54</v>
      </c>
      <c r="Z92" s="275">
        <f t="shared" si="31"/>
        <v>26493.73</v>
      </c>
      <c r="AA92" s="275">
        <f t="shared" si="32"/>
        <v>8243.1</v>
      </c>
      <c r="AB92" s="264">
        <f t="shared" si="33"/>
        <v>-16427.3392307692</v>
      </c>
      <c r="AC92" s="264">
        <f t="shared" si="34"/>
        <v>-4230.6579803077</v>
      </c>
      <c r="AD92" s="264">
        <f t="shared" si="35"/>
        <v>-25011.5530769232</v>
      </c>
      <c r="AE92" s="264">
        <f t="shared" si="36"/>
        <v>-5611.6503980308</v>
      </c>
      <c r="AF92" s="276"/>
      <c r="AG92" s="284"/>
      <c r="AH92" s="285"/>
      <c r="AI92" s="250">
        <f t="shared" si="37"/>
        <v>0</v>
      </c>
      <c r="AJ92" s="279">
        <v>4</v>
      </c>
      <c r="AK92" s="279">
        <v>0</v>
      </c>
      <c r="AL92" s="279"/>
      <c r="AM92" s="280">
        <f>(AJ92-AK92)*-80</f>
        <v>-320</v>
      </c>
    </row>
    <row r="93" spans="1:39">
      <c r="A93" s="227">
        <v>91</v>
      </c>
      <c r="B93" s="20">
        <v>581</v>
      </c>
      <c r="C93" s="21" t="s">
        <v>225</v>
      </c>
      <c r="D93" s="21" t="s">
        <v>40</v>
      </c>
      <c r="E93" s="20" t="s">
        <v>43</v>
      </c>
      <c r="F93" s="228">
        <v>13981.8775384615</v>
      </c>
      <c r="G93" s="85">
        <f t="shared" si="38"/>
        <v>55927.510153846</v>
      </c>
      <c r="H93" s="85">
        <v>3786.14072630769</v>
      </c>
      <c r="I93" s="85">
        <f t="shared" si="39"/>
        <v>15144.5629052308</v>
      </c>
      <c r="J93" s="86">
        <v>0.270789149446684</v>
      </c>
      <c r="K93" s="85">
        <v>16778.2530461538</v>
      </c>
      <c r="L93" s="247">
        <f t="shared" si="40"/>
        <v>67113.0121846152</v>
      </c>
      <c r="M93" s="85">
        <v>4205.31124763077</v>
      </c>
      <c r="N93" s="247">
        <f t="shared" si="27"/>
        <v>16821.2449905231</v>
      </c>
      <c r="O93" s="86">
        <v>0.250640590296424</v>
      </c>
      <c r="P93" s="248">
        <v>39910.06</v>
      </c>
      <c r="Q93" s="248">
        <v>11528.35</v>
      </c>
      <c r="R93" s="248" t="s">
        <v>171</v>
      </c>
      <c r="S93" s="264">
        <f t="shared" si="28"/>
        <v>-16017.450153846</v>
      </c>
      <c r="T93" s="264">
        <f t="shared" si="41"/>
        <v>-3616.21290523076</v>
      </c>
      <c r="U93" s="262">
        <f t="shared" si="42"/>
        <v>0.713603374979772</v>
      </c>
      <c r="V93" s="264">
        <f t="shared" si="29"/>
        <v>-27202.9521846152</v>
      </c>
      <c r="W93" s="264">
        <f t="shared" si="30"/>
        <v>-5292.89499052308</v>
      </c>
      <c r="X93" s="263">
        <v>0</v>
      </c>
      <c r="Y93" s="263">
        <v>0</v>
      </c>
      <c r="Z93" s="275">
        <f t="shared" si="31"/>
        <v>39910.06</v>
      </c>
      <c r="AA93" s="275">
        <f t="shared" si="32"/>
        <v>11528.35</v>
      </c>
      <c r="AB93" s="264">
        <f t="shared" si="33"/>
        <v>-16017.450153846</v>
      </c>
      <c r="AC93" s="264">
        <f t="shared" si="34"/>
        <v>-3616.2129052308</v>
      </c>
      <c r="AD93" s="264">
        <f t="shared" si="35"/>
        <v>-27202.9521846152</v>
      </c>
      <c r="AE93" s="264">
        <f t="shared" si="36"/>
        <v>-5292.8949905231</v>
      </c>
      <c r="AF93" s="276"/>
      <c r="AG93" s="281"/>
      <c r="AH93" s="285"/>
      <c r="AI93" s="250">
        <f t="shared" si="37"/>
        <v>0</v>
      </c>
      <c r="AJ93" s="279">
        <v>5</v>
      </c>
      <c r="AK93" s="279">
        <v>2</v>
      </c>
      <c r="AL93" s="279"/>
      <c r="AM93" s="280">
        <f>(AJ93-AK93)*-50</f>
        <v>-150</v>
      </c>
    </row>
    <row r="94" s="71" customFormat="1" spans="1:39">
      <c r="A94" s="233">
        <v>92</v>
      </c>
      <c r="B94" s="53">
        <v>311</v>
      </c>
      <c r="C94" s="54" t="s">
        <v>226</v>
      </c>
      <c r="D94" s="54" t="s">
        <v>40</v>
      </c>
      <c r="E94" s="53" t="s">
        <v>43</v>
      </c>
      <c r="F94" s="234">
        <v>8339.12538461538</v>
      </c>
      <c r="G94" s="101">
        <f t="shared" si="38"/>
        <v>33356.5015384615</v>
      </c>
      <c r="H94" s="101">
        <v>1893.81367592308</v>
      </c>
      <c r="I94" s="101">
        <f t="shared" si="39"/>
        <v>7575.25470369232</v>
      </c>
      <c r="J94" s="102">
        <v>0.227099796270832</v>
      </c>
      <c r="K94" s="101">
        <v>10006.9504615385</v>
      </c>
      <c r="L94" s="250">
        <f t="shared" si="40"/>
        <v>40027.801846154</v>
      </c>
      <c r="M94" s="101">
        <v>2103.48123009231</v>
      </c>
      <c r="N94" s="250">
        <f t="shared" si="27"/>
        <v>8413.92492036924</v>
      </c>
      <c r="O94" s="102">
        <v>0.210202022901682</v>
      </c>
      <c r="P94" s="251">
        <v>16729.65</v>
      </c>
      <c r="Q94" s="251">
        <v>3737.14</v>
      </c>
      <c r="R94" s="251" t="s">
        <v>227</v>
      </c>
      <c r="S94" s="267">
        <f t="shared" si="28"/>
        <v>-16626.8515384615</v>
      </c>
      <c r="T94" s="267">
        <f t="shared" si="41"/>
        <v>-3838.11470369232</v>
      </c>
      <c r="U94" s="268">
        <f t="shared" si="42"/>
        <v>0.501540905922342</v>
      </c>
      <c r="V94" s="267">
        <f t="shared" si="29"/>
        <v>-23298.151846154</v>
      </c>
      <c r="W94" s="267">
        <f t="shared" si="30"/>
        <v>-4676.78492036924</v>
      </c>
      <c r="X94" s="269">
        <v>0</v>
      </c>
      <c r="Y94" s="269">
        <v>0</v>
      </c>
      <c r="Z94" s="277">
        <f t="shared" si="31"/>
        <v>16729.65</v>
      </c>
      <c r="AA94" s="277">
        <f t="shared" si="32"/>
        <v>3737.14</v>
      </c>
      <c r="AB94" s="267">
        <f t="shared" si="33"/>
        <v>-16626.8515384615</v>
      </c>
      <c r="AC94" s="267">
        <f t="shared" si="34"/>
        <v>-3838.11470369232</v>
      </c>
      <c r="AD94" s="267">
        <f t="shared" si="35"/>
        <v>-23298.151846154</v>
      </c>
      <c r="AE94" s="267">
        <f t="shared" si="36"/>
        <v>-4676.78492036924</v>
      </c>
      <c r="AF94" s="276"/>
      <c r="AG94" s="281"/>
      <c r="AH94" s="285"/>
      <c r="AI94" s="250">
        <f t="shared" si="37"/>
        <v>0</v>
      </c>
      <c r="AJ94" s="281">
        <v>2</v>
      </c>
      <c r="AK94" s="281">
        <v>0</v>
      </c>
      <c r="AL94" s="281"/>
      <c r="AM94" s="281">
        <f>(AJ94-AK94)*-80</f>
        <v>-160</v>
      </c>
    </row>
    <row r="95" spans="1:39">
      <c r="A95" s="227">
        <v>93</v>
      </c>
      <c r="B95" s="20">
        <v>337</v>
      </c>
      <c r="C95" s="21" t="s">
        <v>228</v>
      </c>
      <c r="D95" s="21" t="s">
        <v>49</v>
      </c>
      <c r="E95" s="20" t="s">
        <v>43</v>
      </c>
      <c r="F95" s="228">
        <v>27559.9707692308</v>
      </c>
      <c r="G95" s="85">
        <f t="shared" si="38"/>
        <v>110239.883076923</v>
      </c>
      <c r="H95" s="85">
        <v>6595.11326990769</v>
      </c>
      <c r="I95" s="85">
        <f t="shared" si="39"/>
        <v>26380.4530796308</v>
      </c>
      <c r="J95" s="86">
        <v>0.239300445023359</v>
      </c>
      <c r="K95" s="85">
        <v>33071.9649230769</v>
      </c>
      <c r="L95" s="247">
        <f t="shared" si="40"/>
        <v>132287.859692308</v>
      </c>
      <c r="M95" s="85">
        <v>7325.27024699077</v>
      </c>
      <c r="N95" s="247">
        <f t="shared" si="27"/>
        <v>29301.0809879631</v>
      </c>
      <c r="O95" s="86">
        <v>0.221494860194392</v>
      </c>
      <c r="P95" s="248">
        <v>92041.4</v>
      </c>
      <c r="Q95" s="248">
        <v>23033.36</v>
      </c>
      <c r="R95" s="248" t="s">
        <v>229</v>
      </c>
      <c r="S95" s="264">
        <f t="shared" si="28"/>
        <v>-18198.4830769232</v>
      </c>
      <c r="T95" s="264">
        <f t="shared" si="41"/>
        <v>-3347.09307963076</v>
      </c>
      <c r="U95" s="262">
        <f t="shared" si="42"/>
        <v>0.834919245476479</v>
      </c>
      <c r="V95" s="264">
        <f t="shared" si="29"/>
        <v>-40246.4596923076</v>
      </c>
      <c r="W95" s="264">
        <f t="shared" si="30"/>
        <v>-6267.72098796308</v>
      </c>
      <c r="X95" s="263">
        <v>3358</v>
      </c>
      <c r="Y95" s="263">
        <v>518</v>
      </c>
      <c r="Z95" s="275">
        <f t="shared" si="31"/>
        <v>88683.4</v>
      </c>
      <c r="AA95" s="275">
        <f t="shared" si="32"/>
        <v>22515.36</v>
      </c>
      <c r="AB95" s="264">
        <f t="shared" si="33"/>
        <v>-21556.483076923</v>
      </c>
      <c r="AC95" s="264">
        <f t="shared" si="34"/>
        <v>-3865.0930796308</v>
      </c>
      <c r="AD95" s="264">
        <f t="shared" si="35"/>
        <v>-43604.459692308</v>
      </c>
      <c r="AE95" s="264">
        <f t="shared" si="36"/>
        <v>-6785.7209879631</v>
      </c>
      <c r="AF95" s="276"/>
      <c r="AG95" s="284"/>
      <c r="AH95" s="285"/>
      <c r="AI95" s="250">
        <f t="shared" si="37"/>
        <v>0</v>
      </c>
      <c r="AJ95" s="279">
        <v>5</v>
      </c>
      <c r="AK95" s="279">
        <v>0</v>
      </c>
      <c r="AL95" s="279"/>
      <c r="AM95" s="280">
        <f>(AJ95-AK95)*-50</f>
        <v>-250</v>
      </c>
    </row>
    <row r="96" spans="1:39">
      <c r="A96" s="227">
        <v>94</v>
      </c>
      <c r="B96" s="20">
        <v>307</v>
      </c>
      <c r="C96" s="21" t="s">
        <v>230</v>
      </c>
      <c r="D96" s="21" t="s">
        <v>231</v>
      </c>
      <c r="E96" s="20" t="s">
        <v>232</v>
      </c>
      <c r="F96" s="228">
        <v>77005.5069230769</v>
      </c>
      <c r="G96" s="85">
        <f t="shared" si="38"/>
        <v>308022.027692308</v>
      </c>
      <c r="H96" s="85">
        <v>20361.9383439231</v>
      </c>
      <c r="I96" s="85">
        <f t="shared" si="39"/>
        <v>81447.7533756924</v>
      </c>
      <c r="J96" s="86">
        <v>0.264421846664333</v>
      </c>
      <c r="K96" s="85">
        <v>92406.6083076923</v>
      </c>
      <c r="L96" s="247">
        <f t="shared" si="40"/>
        <v>369626.433230769</v>
      </c>
      <c r="M96" s="85">
        <v>22616.2455468923</v>
      </c>
      <c r="N96" s="247">
        <f t="shared" si="27"/>
        <v>90464.9821875692</v>
      </c>
      <c r="O96" s="86">
        <v>0.244747058257841</v>
      </c>
      <c r="P96" s="248">
        <v>239080.55</v>
      </c>
      <c r="Q96" s="248">
        <v>67917.45</v>
      </c>
      <c r="R96" s="248" t="s">
        <v>233</v>
      </c>
      <c r="S96" s="264">
        <f t="shared" si="28"/>
        <v>-68941.4776923076</v>
      </c>
      <c r="T96" s="264">
        <f t="shared" si="41"/>
        <v>-13530.3033756924</v>
      </c>
      <c r="U96" s="262">
        <f t="shared" si="42"/>
        <v>0.776180040730154</v>
      </c>
      <c r="V96" s="264">
        <f t="shared" si="29"/>
        <v>-130545.883230769</v>
      </c>
      <c r="W96" s="264">
        <f t="shared" si="30"/>
        <v>-22547.5321875692</v>
      </c>
      <c r="X96" s="263">
        <v>20837.57</v>
      </c>
      <c r="Y96" s="263">
        <v>6642.58</v>
      </c>
      <c r="Z96" s="275">
        <f t="shared" si="31"/>
        <v>218242.98</v>
      </c>
      <c r="AA96" s="275">
        <f t="shared" si="32"/>
        <v>61274.87</v>
      </c>
      <c r="AB96" s="264">
        <f t="shared" si="33"/>
        <v>-89779.047692308</v>
      </c>
      <c r="AC96" s="264">
        <f t="shared" si="34"/>
        <v>-20172.8833756924</v>
      </c>
      <c r="AD96" s="264">
        <f t="shared" si="35"/>
        <v>-151383.453230769</v>
      </c>
      <c r="AE96" s="264">
        <f t="shared" si="36"/>
        <v>-29190.1121875692</v>
      </c>
      <c r="AF96" s="276"/>
      <c r="AG96" s="284"/>
      <c r="AH96" s="285"/>
      <c r="AI96" s="250">
        <f t="shared" si="37"/>
        <v>0</v>
      </c>
      <c r="AJ96" s="279">
        <v>21</v>
      </c>
      <c r="AK96" s="279">
        <v>0</v>
      </c>
      <c r="AL96" s="279"/>
      <c r="AM96" s="280">
        <v>-680</v>
      </c>
    </row>
    <row r="97" s="205" customFormat="1" ht="17" customHeight="1" spans="1:39">
      <c r="A97" s="286" t="s">
        <v>234</v>
      </c>
      <c r="B97" s="286"/>
      <c r="C97" s="287"/>
      <c r="D97" s="287"/>
      <c r="E97" s="288"/>
      <c r="F97" s="289">
        <v>843866.58946044</v>
      </c>
      <c r="G97" s="290">
        <f>SUM(G3:G96)</f>
        <v>3367014.35784176</v>
      </c>
      <c r="H97" s="290">
        <v>227946.338325181</v>
      </c>
      <c r="I97" s="290">
        <f>SUM(I3:I96)</f>
        <v>915249.950523658</v>
      </c>
      <c r="J97" s="291">
        <v>0.270121297811929</v>
      </c>
      <c r="K97" s="290">
        <v>1012639.90735253</v>
      </c>
      <c r="L97" s="292">
        <f>SUM(L3:L96)</f>
        <v>4040417.22941011</v>
      </c>
      <c r="M97" s="290">
        <v>253182.69174584</v>
      </c>
      <c r="N97" s="292">
        <f>SUM(N3:N96)</f>
        <v>1016578.93606194</v>
      </c>
      <c r="O97" s="291">
        <v>0.250022431377178</v>
      </c>
      <c r="P97" s="293">
        <f>SUM(P3:P96)</f>
        <v>3288810.35</v>
      </c>
      <c r="Q97" s="293">
        <f>SUM(Q3:Q96)</f>
        <v>890758.13</v>
      </c>
      <c r="R97" s="294">
        <f>Q97/P97</f>
        <v>0.27084508840712</v>
      </c>
      <c r="S97" s="295">
        <f t="shared" si="28"/>
        <v>-78204.0078417584</v>
      </c>
      <c r="T97" s="295">
        <f t="shared" si="41"/>
        <v>-24491.8205236582</v>
      </c>
      <c r="U97" s="296">
        <f t="shared" si="42"/>
        <v>0.976773485488821</v>
      </c>
      <c r="V97" s="295">
        <f t="shared" si="29"/>
        <v>-751606.879410111</v>
      </c>
      <c r="W97" s="295">
        <f t="shared" si="30"/>
        <v>-125820.806061937</v>
      </c>
      <c r="X97" s="263">
        <f>SUM(X3:X96)</f>
        <v>268230.37</v>
      </c>
      <c r="Y97" s="263">
        <f>SUM(Y3:Y96)</f>
        <v>58918.46</v>
      </c>
      <c r="Z97" s="275">
        <f t="shared" si="31"/>
        <v>3020579.98</v>
      </c>
      <c r="AA97" s="275">
        <f t="shared" si="32"/>
        <v>831839.67</v>
      </c>
      <c r="AB97" s="264">
        <f t="shared" si="33"/>
        <v>-346434.37784176</v>
      </c>
      <c r="AC97" s="264">
        <f t="shared" si="34"/>
        <v>-83410.2805236579</v>
      </c>
      <c r="AD97" s="264">
        <f t="shared" si="35"/>
        <v>-1019837.24941011</v>
      </c>
      <c r="AE97" s="264">
        <f t="shared" si="36"/>
        <v>-184739.26606194</v>
      </c>
      <c r="AF97" s="276"/>
      <c r="AG97" s="284"/>
      <c r="AH97" s="297"/>
      <c r="AI97" s="250">
        <f>SUM(AI3:AI96)</f>
        <v>18677.6338584</v>
      </c>
      <c r="AJ97" s="279">
        <f>SUM(AJ3:AJ96)</f>
        <v>334</v>
      </c>
      <c r="AK97" s="279">
        <f>SUM(AK3:AK96)</f>
        <v>36</v>
      </c>
      <c r="AL97" s="279">
        <v>5</v>
      </c>
      <c r="AM97" s="280"/>
    </row>
    <row r="101" spans="3:3">
      <c r="C101" s="4" t="s">
        <v>235</v>
      </c>
    </row>
  </sheetData>
  <sortState ref="A3:W101">
    <sortCondition ref="S3" descending="1"/>
  </sortState>
  <mergeCells count="10">
    <mergeCell ref="A1:E1"/>
    <mergeCell ref="G1:I1"/>
    <mergeCell ref="L1:N1"/>
    <mergeCell ref="P1:R1"/>
    <mergeCell ref="S1:W1"/>
    <mergeCell ref="X1:Y1"/>
    <mergeCell ref="Z1:AA1"/>
    <mergeCell ref="AB1:AE1"/>
    <mergeCell ref="AF1:AI1"/>
    <mergeCell ref="AJ1:AM1"/>
  </mergeCells>
  <pageMargins left="0.15625" right="0.0777777777777778" top="0.275" bottom="0.15625" header="0.196527777777778" footer="0.15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9"/>
  <sheetViews>
    <sheetView workbookViewId="0">
      <selection activeCell="D17" sqref="D17"/>
    </sheetView>
  </sheetViews>
  <sheetFormatPr defaultColWidth="9" defaultRowHeight="14.25"/>
  <cols>
    <col min="1" max="1" width="4.875" style="180" customWidth="1"/>
    <col min="2" max="2" width="9" style="180"/>
    <col min="3" max="3" width="7.625" style="180" customWidth="1"/>
    <col min="4" max="4" width="9" style="180"/>
    <col min="5" max="5" width="7.5" style="180" customWidth="1"/>
    <col min="6" max="6" width="9" style="180"/>
    <col min="7" max="7" width="10.625" style="180" customWidth="1"/>
    <col min="8" max="8" width="9.625" style="180" customWidth="1"/>
    <col min="9" max="9" width="11.125" style="180" customWidth="1"/>
    <col min="10" max="11" width="9.875" style="180" customWidth="1"/>
    <col min="12" max="12" width="10.75" style="180" customWidth="1"/>
    <col min="13" max="13" width="13" style="180" customWidth="1"/>
    <col min="14" max="16384" width="9" style="180"/>
  </cols>
  <sheetData>
    <row r="1" s="180" customFormat="1" ht="28" customHeight="1" spans="1:14">
      <c r="A1" s="181" t="s">
        <v>236</v>
      </c>
      <c r="B1" s="181"/>
      <c r="C1" s="181"/>
      <c r="D1" s="181"/>
      <c r="E1" s="181"/>
      <c r="F1" s="182"/>
      <c r="G1" s="181"/>
      <c r="H1" s="183"/>
      <c r="I1" s="191"/>
      <c r="J1" s="191"/>
      <c r="K1" s="192"/>
      <c r="L1" s="181"/>
      <c r="M1" s="183"/>
      <c r="N1" s="181"/>
    </row>
    <row r="2" s="180" customFormat="1" ht="35" customHeight="1" spans="1:14">
      <c r="A2" s="184" t="s">
        <v>10</v>
      </c>
      <c r="B2" s="184" t="s">
        <v>237</v>
      </c>
      <c r="C2" s="184" t="s">
        <v>238</v>
      </c>
      <c r="D2" s="185" t="s">
        <v>239</v>
      </c>
      <c r="E2" s="185" t="s">
        <v>240</v>
      </c>
      <c r="F2" s="186" t="s">
        <v>241</v>
      </c>
      <c r="G2" s="187" t="s">
        <v>242</v>
      </c>
      <c r="H2" s="188" t="s">
        <v>243</v>
      </c>
      <c r="I2" s="193" t="s">
        <v>244</v>
      </c>
      <c r="J2" s="194" t="s">
        <v>245</v>
      </c>
      <c r="K2" s="195" t="s">
        <v>246</v>
      </c>
      <c r="L2" s="185" t="s">
        <v>247</v>
      </c>
      <c r="M2" s="196" t="s">
        <v>248</v>
      </c>
      <c r="N2" s="184" t="s">
        <v>249</v>
      </c>
    </row>
    <row r="3" s="180" customFormat="1" ht="32" customHeight="1" spans="1:14">
      <c r="A3" s="136">
        <v>1</v>
      </c>
      <c r="B3" s="133" t="s">
        <v>250</v>
      </c>
      <c r="C3" s="133" t="s">
        <v>251</v>
      </c>
      <c r="D3" s="136">
        <v>21</v>
      </c>
      <c r="E3" s="136">
        <v>5</v>
      </c>
      <c r="F3" s="189">
        <f t="shared" ref="F3:F9" si="0">E3/D3</f>
        <v>0.238095238095238</v>
      </c>
      <c r="G3" s="136">
        <v>4</v>
      </c>
      <c r="H3" s="190">
        <f t="shared" ref="H3:H8" si="1">G3*2</f>
        <v>8</v>
      </c>
      <c r="I3" s="197">
        <f t="shared" ref="I3:I8" si="2">E3-D3</f>
        <v>-16</v>
      </c>
      <c r="J3" s="198">
        <v>-14</v>
      </c>
      <c r="K3" s="190">
        <f t="shared" ref="K3:K8" si="3">H3+J3</f>
        <v>-6</v>
      </c>
      <c r="L3" s="197"/>
      <c r="M3" s="199">
        <f t="shared" ref="M3:M8" si="4">L3*100</f>
        <v>0</v>
      </c>
      <c r="N3" s="136"/>
    </row>
    <row r="4" s="180" customFormat="1" ht="32" customHeight="1" spans="1:14">
      <c r="A4" s="136">
        <v>2</v>
      </c>
      <c r="B4" s="133" t="s">
        <v>252</v>
      </c>
      <c r="C4" s="133" t="s">
        <v>253</v>
      </c>
      <c r="D4" s="136">
        <v>19</v>
      </c>
      <c r="E4" s="136">
        <v>7</v>
      </c>
      <c r="F4" s="189">
        <f t="shared" si="0"/>
        <v>0.368421052631579</v>
      </c>
      <c r="G4" s="136">
        <v>6</v>
      </c>
      <c r="H4" s="190">
        <f t="shared" si="1"/>
        <v>12</v>
      </c>
      <c r="I4" s="197">
        <f t="shared" si="2"/>
        <v>-12</v>
      </c>
      <c r="J4" s="198">
        <v>-14</v>
      </c>
      <c r="K4" s="190">
        <f t="shared" si="3"/>
        <v>-2</v>
      </c>
      <c r="L4" s="197"/>
      <c r="M4" s="199">
        <f t="shared" si="4"/>
        <v>0</v>
      </c>
      <c r="N4" s="136"/>
    </row>
    <row r="5" s="180" customFormat="1" ht="32" customHeight="1" spans="1:14">
      <c r="A5" s="136">
        <v>3</v>
      </c>
      <c r="B5" s="133" t="s">
        <v>254</v>
      </c>
      <c r="C5" s="133" t="s">
        <v>255</v>
      </c>
      <c r="D5" s="136">
        <v>19</v>
      </c>
      <c r="E5" s="136">
        <v>9</v>
      </c>
      <c r="F5" s="189">
        <f t="shared" si="0"/>
        <v>0.473684210526316</v>
      </c>
      <c r="G5" s="136">
        <v>5</v>
      </c>
      <c r="H5" s="190">
        <f t="shared" si="1"/>
        <v>10</v>
      </c>
      <c r="I5" s="197">
        <f t="shared" si="2"/>
        <v>-10</v>
      </c>
      <c r="J5" s="198">
        <v>-14</v>
      </c>
      <c r="K5" s="190">
        <f t="shared" si="3"/>
        <v>-4</v>
      </c>
      <c r="L5" s="200"/>
      <c r="M5" s="199">
        <f t="shared" si="4"/>
        <v>0</v>
      </c>
      <c r="N5" s="136"/>
    </row>
    <row r="6" s="180" customFormat="1" ht="32" customHeight="1" spans="1:14">
      <c r="A6" s="136">
        <v>4</v>
      </c>
      <c r="B6" s="133" t="s">
        <v>57</v>
      </c>
      <c r="C6" s="133" t="s">
        <v>256</v>
      </c>
      <c r="D6" s="136">
        <v>17</v>
      </c>
      <c r="E6" s="136">
        <v>5</v>
      </c>
      <c r="F6" s="189">
        <f t="shared" si="0"/>
        <v>0.294117647058824</v>
      </c>
      <c r="G6" s="136">
        <v>4</v>
      </c>
      <c r="H6" s="190">
        <f t="shared" si="1"/>
        <v>8</v>
      </c>
      <c r="I6" s="197">
        <f t="shared" si="2"/>
        <v>-12</v>
      </c>
      <c r="J6" s="198">
        <v>-14</v>
      </c>
      <c r="K6" s="190">
        <f t="shared" si="3"/>
        <v>-6</v>
      </c>
      <c r="L6" s="200"/>
      <c r="M6" s="199">
        <f t="shared" si="4"/>
        <v>0</v>
      </c>
      <c r="N6" s="136"/>
    </row>
    <row r="7" s="180" customFormat="1" ht="32" customHeight="1" spans="1:14">
      <c r="A7" s="136">
        <v>5</v>
      </c>
      <c r="B7" s="133" t="s">
        <v>46</v>
      </c>
      <c r="C7" s="133" t="s">
        <v>257</v>
      </c>
      <c r="D7" s="136">
        <v>15</v>
      </c>
      <c r="E7" s="136">
        <v>10</v>
      </c>
      <c r="F7" s="189">
        <f t="shared" si="0"/>
        <v>0.666666666666667</v>
      </c>
      <c r="G7" s="136">
        <v>3</v>
      </c>
      <c r="H7" s="190">
        <f t="shared" si="1"/>
        <v>6</v>
      </c>
      <c r="I7" s="197">
        <v>-5</v>
      </c>
      <c r="J7" s="198">
        <v>-10</v>
      </c>
      <c r="K7" s="190">
        <f t="shared" si="3"/>
        <v>-4</v>
      </c>
      <c r="L7" s="200">
        <v>4</v>
      </c>
      <c r="M7" s="199">
        <f t="shared" si="4"/>
        <v>400</v>
      </c>
      <c r="N7" s="136"/>
    </row>
    <row r="8" s="180" customFormat="1" ht="32" customHeight="1" spans="1:14">
      <c r="A8" s="136">
        <v>6</v>
      </c>
      <c r="B8" s="136" t="s">
        <v>231</v>
      </c>
      <c r="C8" s="136" t="s">
        <v>258</v>
      </c>
      <c r="D8" s="136">
        <v>1</v>
      </c>
      <c r="E8" s="136">
        <v>0</v>
      </c>
      <c r="F8" s="189">
        <f t="shared" si="0"/>
        <v>0</v>
      </c>
      <c r="G8" s="136">
        <v>0</v>
      </c>
      <c r="H8" s="190">
        <f t="shared" si="1"/>
        <v>0</v>
      </c>
      <c r="I8" s="197">
        <f t="shared" si="2"/>
        <v>-1</v>
      </c>
      <c r="J8" s="198">
        <v>-2</v>
      </c>
      <c r="K8" s="190">
        <f t="shared" si="3"/>
        <v>-2</v>
      </c>
      <c r="L8" s="200"/>
      <c r="M8" s="199">
        <f t="shared" si="4"/>
        <v>0</v>
      </c>
      <c r="N8" s="136"/>
    </row>
    <row r="9" s="180" customFormat="1" ht="32" customHeight="1" spans="1:14">
      <c r="A9" s="181" t="s">
        <v>259</v>
      </c>
      <c r="B9" s="181"/>
      <c r="C9" s="181"/>
      <c r="D9" s="181">
        <f t="shared" ref="D9:M9" si="5">SUM(D3:D8)</f>
        <v>92</v>
      </c>
      <c r="E9" s="181">
        <f t="shared" si="5"/>
        <v>36</v>
      </c>
      <c r="F9" s="182">
        <f t="shared" si="0"/>
        <v>0.391304347826087</v>
      </c>
      <c r="G9" s="181">
        <f t="shared" si="5"/>
        <v>22</v>
      </c>
      <c r="H9" s="183">
        <f t="shared" si="5"/>
        <v>44</v>
      </c>
      <c r="I9" s="201">
        <f t="shared" si="5"/>
        <v>-56</v>
      </c>
      <c r="J9" s="191">
        <f t="shared" si="5"/>
        <v>-68</v>
      </c>
      <c r="K9" s="192">
        <f t="shared" si="5"/>
        <v>-24</v>
      </c>
      <c r="L9" s="202">
        <f t="shared" si="5"/>
        <v>4</v>
      </c>
      <c r="M9" s="199">
        <f t="shared" si="5"/>
        <v>400</v>
      </c>
      <c r="N9" s="136"/>
    </row>
  </sheetData>
  <mergeCells count="2">
    <mergeCell ref="A1:N1"/>
    <mergeCell ref="A9:C9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8"/>
  <sheetViews>
    <sheetView topLeftCell="A88" workbookViewId="0">
      <selection activeCell="G18" sqref="G18"/>
    </sheetView>
  </sheetViews>
  <sheetFormatPr defaultColWidth="9" defaultRowHeight="12" customHeight="1" outlineLevelCol="7"/>
  <cols>
    <col min="1" max="1" width="5.75" style="123" customWidth="1"/>
    <col min="2" max="2" width="8.875" style="123" customWidth="1"/>
    <col min="3" max="3" width="9" style="123"/>
    <col min="4" max="4" width="13.375" style="123" customWidth="1"/>
    <col min="5" max="5" width="9" style="123"/>
    <col min="6" max="6" width="10.5" style="123" customWidth="1"/>
    <col min="7" max="7" width="11" style="123" customWidth="1"/>
    <col min="8" max="8" width="21.875" style="124" customWidth="1"/>
  </cols>
  <sheetData>
    <row r="1" ht="18" customHeight="1" spans="1:8">
      <c r="A1" s="125" t="s">
        <v>260</v>
      </c>
      <c r="B1" s="125"/>
      <c r="C1" s="125"/>
      <c r="D1" s="125"/>
      <c r="E1" s="125"/>
      <c r="F1" s="125"/>
      <c r="G1" s="125"/>
      <c r="H1" s="126"/>
    </row>
    <row r="2" ht="18" customHeight="1" spans="1:8">
      <c r="A2" s="125" t="s">
        <v>10</v>
      </c>
      <c r="B2" s="125" t="s">
        <v>237</v>
      </c>
      <c r="C2" s="125" t="s">
        <v>11</v>
      </c>
      <c r="D2" s="125" t="s">
        <v>12</v>
      </c>
      <c r="E2" s="125" t="s">
        <v>261</v>
      </c>
      <c r="F2" s="125" t="s">
        <v>262</v>
      </c>
      <c r="G2" s="125" t="s">
        <v>263</v>
      </c>
      <c r="H2" s="127" t="s">
        <v>249</v>
      </c>
    </row>
    <row r="3" customHeight="1" spans="1:8">
      <c r="A3" s="128">
        <v>1</v>
      </c>
      <c r="B3" s="129" t="s">
        <v>49</v>
      </c>
      <c r="C3" s="130">
        <v>517</v>
      </c>
      <c r="D3" s="130" t="s">
        <v>48</v>
      </c>
      <c r="E3" s="130">
        <v>4024</v>
      </c>
      <c r="F3" s="130" t="s">
        <v>264</v>
      </c>
      <c r="G3" s="130">
        <v>141</v>
      </c>
      <c r="H3" s="131"/>
    </row>
    <row r="4" customHeight="1" spans="1:8">
      <c r="A4" s="128">
        <v>2</v>
      </c>
      <c r="B4" s="129" t="s">
        <v>49</v>
      </c>
      <c r="C4" s="130">
        <v>517</v>
      </c>
      <c r="D4" s="130" t="s">
        <v>48</v>
      </c>
      <c r="E4" s="130">
        <v>10893</v>
      </c>
      <c r="F4" s="130" t="s">
        <v>265</v>
      </c>
      <c r="G4" s="130">
        <v>141</v>
      </c>
      <c r="H4" s="131"/>
    </row>
    <row r="5" customHeight="1" spans="1:8">
      <c r="A5" s="128">
        <v>3</v>
      </c>
      <c r="B5" s="129" t="s">
        <v>49</v>
      </c>
      <c r="C5" s="130">
        <v>517</v>
      </c>
      <c r="D5" s="130" t="s">
        <v>48</v>
      </c>
      <c r="E5" s="130">
        <v>4022</v>
      </c>
      <c r="F5" s="130" t="s">
        <v>266</v>
      </c>
      <c r="G5" s="130">
        <v>141</v>
      </c>
      <c r="H5" s="131"/>
    </row>
    <row r="6" customHeight="1" spans="1:8">
      <c r="A6" s="128">
        <v>4</v>
      </c>
      <c r="B6" s="129" t="s">
        <v>49</v>
      </c>
      <c r="C6" s="130">
        <v>517</v>
      </c>
      <c r="D6" s="130" t="s">
        <v>48</v>
      </c>
      <c r="E6" s="130">
        <v>11319</v>
      </c>
      <c r="F6" s="130" t="s">
        <v>267</v>
      </c>
      <c r="G6" s="130">
        <v>141</v>
      </c>
      <c r="H6" s="131"/>
    </row>
    <row r="7" customHeight="1" spans="1:8">
      <c r="A7" s="128">
        <v>5</v>
      </c>
      <c r="B7" s="129" t="s">
        <v>49</v>
      </c>
      <c r="C7" s="130">
        <v>747</v>
      </c>
      <c r="D7" s="130" t="s">
        <v>268</v>
      </c>
      <c r="E7" s="132">
        <v>11023</v>
      </c>
      <c r="F7" s="132" t="s">
        <v>269</v>
      </c>
      <c r="G7" s="132">
        <v>288</v>
      </c>
      <c r="H7" s="131"/>
    </row>
    <row r="8" customHeight="1" spans="1:8">
      <c r="A8" s="128">
        <v>6</v>
      </c>
      <c r="B8" s="129" t="s">
        <v>49</v>
      </c>
      <c r="C8" s="133">
        <v>349</v>
      </c>
      <c r="D8" s="133" t="s">
        <v>270</v>
      </c>
      <c r="E8" s="133">
        <v>5844</v>
      </c>
      <c r="F8" s="133" t="s">
        <v>271</v>
      </c>
      <c r="G8" s="133">
        <v>47</v>
      </c>
      <c r="H8" s="131"/>
    </row>
    <row r="9" customHeight="1" spans="1:8">
      <c r="A9" s="128">
        <v>7</v>
      </c>
      <c r="B9" s="129" t="s">
        <v>49</v>
      </c>
      <c r="C9" s="133">
        <v>349</v>
      </c>
      <c r="D9" s="133" t="s">
        <v>270</v>
      </c>
      <c r="E9" s="133">
        <v>10809</v>
      </c>
      <c r="F9" s="133" t="s">
        <v>272</v>
      </c>
      <c r="G9" s="133">
        <v>47</v>
      </c>
      <c r="H9" s="131"/>
    </row>
    <row r="10" customHeight="1" spans="1:8">
      <c r="A10" s="128">
        <v>8</v>
      </c>
      <c r="B10" s="129" t="s">
        <v>49</v>
      </c>
      <c r="C10" s="133">
        <v>349</v>
      </c>
      <c r="D10" s="133" t="s">
        <v>270</v>
      </c>
      <c r="E10" s="133">
        <v>11398</v>
      </c>
      <c r="F10" s="133" t="s">
        <v>273</v>
      </c>
      <c r="G10" s="133">
        <v>47</v>
      </c>
      <c r="H10" s="131"/>
    </row>
    <row r="11" customHeight="1" spans="1:8">
      <c r="A11" s="128">
        <v>9</v>
      </c>
      <c r="B11" s="129" t="s">
        <v>49</v>
      </c>
      <c r="C11" s="133">
        <v>349</v>
      </c>
      <c r="D11" s="133" t="s">
        <v>270</v>
      </c>
      <c r="E11" s="133">
        <v>11484</v>
      </c>
      <c r="F11" s="133" t="s">
        <v>274</v>
      </c>
      <c r="G11" s="133">
        <v>47</v>
      </c>
      <c r="H11" s="131"/>
    </row>
    <row r="12" customHeight="1" spans="1:8">
      <c r="A12" s="128">
        <v>10</v>
      </c>
      <c r="B12" s="129" t="s">
        <v>49</v>
      </c>
      <c r="C12" s="133">
        <v>718</v>
      </c>
      <c r="D12" s="133" t="s">
        <v>275</v>
      </c>
      <c r="E12" s="133">
        <v>9130</v>
      </c>
      <c r="F12" s="133" t="s">
        <v>276</v>
      </c>
      <c r="G12" s="133">
        <v>66.8</v>
      </c>
      <c r="H12" s="131"/>
    </row>
    <row r="13" customHeight="1" spans="1:8">
      <c r="A13" s="128">
        <v>11</v>
      </c>
      <c r="B13" s="129" t="s">
        <v>49</v>
      </c>
      <c r="C13" s="133">
        <v>718</v>
      </c>
      <c r="D13" s="133" t="s">
        <v>275</v>
      </c>
      <c r="E13" s="133">
        <v>11244</v>
      </c>
      <c r="F13" s="134" t="s">
        <v>277</v>
      </c>
      <c r="G13" s="134">
        <v>66.6</v>
      </c>
      <c r="H13" s="131"/>
    </row>
    <row r="14" customHeight="1" spans="1:8">
      <c r="A14" s="128">
        <v>12</v>
      </c>
      <c r="B14" s="129" t="s">
        <v>49</v>
      </c>
      <c r="C14" s="133">
        <v>718</v>
      </c>
      <c r="D14" s="133" t="s">
        <v>275</v>
      </c>
      <c r="E14" s="133">
        <v>11178</v>
      </c>
      <c r="F14" s="133" t="s">
        <v>278</v>
      </c>
      <c r="G14" s="133">
        <v>66.6</v>
      </c>
      <c r="H14" s="131"/>
    </row>
    <row r="15" customHeight="1" spans="1:8">
      <c r="A15" s="128">
        <v>13</v>
      </c>
      <c r="B15" s="129" t="s">
        <v>49</v>
      </c>
      <c r="C15" s="130">
        <v>511</v>
      </c>
      <c r="D15" s="130" t="s">
        <v>279</v>
      </c>
      <c r="E15" s="130">
        <v>5527</v>
      </c>
      <c r="F15" s="130" t="s">
        <v>280</v>
      </c>
      <c r="G15" s="130">
        <v>72</v>
      </c>
      <c r="H15" s="131"/>
    </row>
    <row r="16" customHeight="1" spans="1:8">
      <c r="A16" s="128">
        <v>14</v>
      </c>
      <c r="B16" s="129" t="s">
        <v>49</v>
      </c>
      <c r="C16" s="130">
        <v>511</v>
      </c>
      <c r="D16" s="130" t="s">
        <v>279</v>
      </c>
      <c r="E16" s="132">
        <v>9209</v>
      </c>
      <c r="F16" s="132" t="s">
        <v>281</v>
      </c>
      <c r="G16" s="130">
        <v>72</v>
      </c>
      <c r="H16" s="131"/>
    </row>
    <row r="17" customHeight="1" spans="1:8">
      <c r="A17" s="128">
        <v>15</v>
      </c>
      <c r="B17" s="129" t="s">
        <v>49</v>
      </c>
      <c r="C17" s="130">
        <v>511</v>
      </c>
      <c r="D17" s="130" t="s">
        <v>279</v>
      </c>
      <c r="E17" s="132">
        <v>11602</v>
      </c>
      <c r="F17" s="132" t="s">
        <v>282</v>
      </c>
      <c r="G17" s="132">
        <v>72</v>
      </c>
      <c r="H17" s="131"/>
    </row>
    <row r="18" customHeight="1" spans="1:8">
      <c r="A18" s="128">
        <v>16</v>
      </c>
      <c r="B18" s="129" t="s">
        <v>49</v>
      </c>
      <c r="C18" s="130">
        <v>511</v>
      </c>
      <c r="D18" s="130" t="s">
        <v>279</v>
      </c>
      <c r="E18" s="130">
        <v>11333</v>
      </c>
      <c r="F18" s="133" t="s">
        <v>283</v>
      </c>
      <c r="G18" s="133">
        <v>72</v>
      </c>
      <c r="H18" s="131"/>
    </row>
    <row r="19" customHeight="1" spans="1:8">
      <c r="A19" s="128">
        <v>17</v>
      </c>
      <c r="B19" s="129" t="s">
        <v>49</v>
      </c>
      <c r="C19" s="133">
        <v>308</v>
      </c>
      <c r="D19" s="133" t="s">
        <v>284</v>
      </c>
      <c r="E19" s="130">
        <v>4089</v>
      </c>
      <c r="F19" s="130" t="s">
        <v>285</v>
      </c>
      <c r="G19" s="135">
        <v>57.6</v>
      </c>
      <c r="H19" s="131"/>
    </row>
    <row r="20" customHeight="1" spans="1:8">
      <c r="A20" s="128">
        <v>18</v>
      </c>
      <c r="B20" s="129" t="s">
        <v>49</v>
      </c>
      <c r="C20" s="130">
        <v>308</v>
      </c>
      <c r="D20" s="130" t="s">
        <v>284</v>
      </c>
      <c r="E20" s="130">
        <v>9200</v>
      </c>
      <c r="F20" s="130" t="s">
        <v>286</v>
      </c>
      <c r="G20" s="135">
        <v>57.6</v>
      </c>
      <c r="H20" s="131"/>
    </row>
    <row r="21" customHeight="1" spans="1:8">
      <c r="A21" s="128">
        <v>19</v>
      </c>
      <c r="B21" s="129" t="s">
        <v>49</v>
      </c>
      <c r="C21" s="130">
        <v>308</v>
      </c>
      <c r="D21" s="130" t="s">
        <v>284</v>
      </c>
      <c r="E21" s="132">
        <v>9967</v>
      </c>
      <c r="F21" s="132" t="s">
        <v>287</v>
      </c>
      <c r="G21" s="135">
        <v>57.6</v>
      </c>
      <c r="H21" s="131"/>
    </row>
    <row r="22" customHeight="1" spans="1:8">
      <c r="A22" s="128">
        <v>20</v>
      </c>
      <c r="B22" s="129" t="s">
        <v>49</v>
      </c>
      <c r="C22" s="133">
        <v>308</v>
      </c>
      <c r="D22" s="133" t="s">
        <v>284</v>
      </c>
      <c r="E22" s="130">
        <v>5347</v>
      </c>
      <c r="F22" s="130" t="s">
        <v>288</v>
      </c>
      <c r="G22" s="135">
        <v>57.6</v>
      </c>
      <c r="H22" s="131"/>
    </row>
    <row r="23" customHeight="1" spans="1:8">
      <c r="A23" s="128">
        <v>21</v>
      </c>
      <c r="B23" s="129" t="s">
        <v>49</v>
      </c>
      <c r="C23" s="133">
        <v>308</v>
      </c>
      <c r="D23" s="130" t="s">
        <v>284</v>
      </c>
      <c r="E23" s="130">
        <v>11251</v>
      </c>
      <c r="F23" s="130" t="s">
        <v>289</v>
      </c>
      <c r="G23" s="135">
        <v>57.6</v>
      </c>
      <c r="H23" s="131"/>
    </row>
    <row r="24" customHeight="1" spans="1:8">
      <c r="A24" s="128">
        <v>22</v>
      </c>
      <c r="B24" s="129" t="s">
        <v>49</v>
      </c>
      <c r="C24" s="130">
        <v>102479</v>
      </c>
      <c r="D24" s="130" t="s">
        <v>290</v>
      </c>
      <c r="E24" s="136">
        <v>4311</v>
      </c>
      <c r="F24" s="136" t="s">
        <v>291</v>
      </c>
      <c r="G24" s="136">
        <v>68</v>
      </c>
      <c r="H24" s="131"/>
    </row>
    <row r="25" customHeight="1" spans="1:8">
      <c r="A25" s="128">
        <v>23</v>
      </c>
      <c r="B25" s="129" t="s">
        <v>49</v>
      </c>
      <c r="C25" s="130">
        <v>102479</v>
      </c>
      <c r="D25" s="130" t="s">
        <v>290</v>
      </c>
      <c r="E25" s="136">
        <v>10855</v>
      </c>
      <c r="F25" s="136" t="s">
        <v>292</v>
      </c>
      <c r="G25" s="136">
        <v>66</v>
      </c>
      <c r="H25" s="131"/>
    </row>
    <row r="26" customHeight="1" spans="1:8">
      <c r="A26" s="128">
        <v>24</v>
      </c>
      <c r="B26" s="129" t="s">
        <v>49</v>
      </c>
      <c r="C26" s="130">
        <v>102479</v>
      </c>
      <c r="D26" s="130" t="s">
        <v>290</v>
      </c>
      <c r="E26" s="136">
        <v>11446</v>
      </c>
      <c r="F26" s="136" t="s">
        <v>293</v>
      </c>
      <c r="G26" s="136">
        <v>66</v>
      </c>
      <c r="H26" s="131"/>
    </row>
    <row r="27" customHeight="1" spans="1:8">
      <c r="A27" s="128">
        <v>25</v>
      </c>
      <c r="B27" s="129" t="s">
        <v>49</v>
      </c>
      <c r="C27" s="133">
        <v>102935</v>
      </c>
      <c r="D27" s="133" t="s">
        <v>294</v>
      </c>
      <c r="E27" s="133">
        <v>4549</v>
      </c>
      <c r="F27" s="133" t="s">
        <v>295</v>
      </c>
      <c r="G27" s="133">
        <v>688</v>
      </c>
      <c r="H27" s="131"/>
    </row>
    <row r="28" customHeight="1" spans="1:8">
      <c r="A28" s="128">
        <v>26</v>
      </c>
      <c r="B28" s="129" t="s">
        <v>57</v>
      </c>
      <c r="C28" s="137">
        <v>102564</v>
      </c>
      <c r="D28" s="137" t="s">
        <v>296</v>
      </c>
      <c r="E28" s="137">
        <v>8113</v>
      </c>
      <c r="F28" s="137" t="s">
        <v>297</v>
      </c>
      <c r="G28" s="137">
        <v>162.6</v>
      </c>
      <c r="H28" s="131"/>
    </row>
    <row r="29" customHeight="1" spans="1:8">
      <c r="A29" s="128">
        <v>27</v>
      </c>
      <c r="B29" s="129" t="s">
        <v>57</v>
      </c>
      <c r="C29" s="137">
        <v>102564</v>
      </c>
      <c r="D29" s="137" t="s">
        <v>296</v>
      </c>
      <c r="E29" s="137">
        <v>11363</v>
      </c>
      <c r="F29" s="137" t="s">
        <v>298</v>
      </c>
      <c r="G29" s="137">
        <v>162.7</v>
      </c>
      <c r="H29" s="131"/>
    </row>
    <row r="30" customHeight="1" spans="1:8">
      <c r="A30" s="128">
        <v>28</v>
      </c>
      <c r="B30" s="129" t="s">
        <v>57</v>
      </c>
      <c r="C30" s="137">
        <v>102564</v>
      </c>
      <c r="D30" s="137" t="s">
        <v>296</v>
      </c>
      <c r="E30" s="137">
        <v>11482</v>
      </c>
      <c r="F30" s="137" t="s">
        <v>299</v>
      </c>
      <c r="G30" s="137">
        <v>162.7</v>
      </c>
      <c r="H30" s="131"/>
    </row>
    <row r="31" customHeight="1" spans="1:8">
      <c r="A31" s="128">
        <v>29</v>
      </c>
      <c r="B31" s="129" t="s">
        <v>57</v>
      </c>
      <c r="C31" s="137">
        <v>385</v>
      </c>
      <c r="D31" s="137" t="s">
        <v>300</v>
      </c>
      <c r="E31" s="137">
        <v>7317</v>
      </c>
      <c r="F31" s="137" t="s">
        <v>301</v>
      </c>
      <c r="G31" s="137">
        <v>235</v>
      </c>
      <c r="H31" s="131"/>
    </row>
    <row r="32" customHeight="1" spans="1:8">
      <c r="A32" s="128">
        <v>30</v>
      </c>
      <c r="B32" s="129" t="s">
        <v>57</v>
      </c>
      <c r="C32" s="137">
        <v>385</v>
      </c>
      <c r="D32" s="137" t="s">
        <v>300</v>
      </c>
      <c r="E32" s="137">
        <v>5954</v>
      </c>
      <c r="F32" s="137" t="s">
        <v>302</v>
      </c>
      <c r="G32" s="137">
        <v>235</v>
      </c>
      <c r="H32" s="131"/>
    </row>
    <row r="33" customHeight="1" spans="1:8">
      <c r="A33" s="128">
        <v>31</v>
      </c>
      <c r="B33" s="123" t="s">
        <v>57</v>
      </c>
      <c r="C33" s="138">
        <v>385</v>
      </c>
      <c r="D33" s="138" t="s">
        <v>300</v>
      </c>
      <c r="E33" s="138">
        <v>7749</v>
      </c>
      <c r="F33" s="138" t="s">
        <v>303</v>
      </c>
      <c r="G33" s="138">
        <v>235</v>
      </c>
      <c r="H33" s="131"/>
    </row>
    <row r="34" customHeight="1" spans="1:8">
      <c r="A34" s="128">
        <v>32</v>
      </c>
      <c r="B34" s="123" t="s">
        <v>57</v>
      </c>
      <c r="C34" s="137">
        <v>385</v>
      </c>
      <c r="D34" s="137" t="s">
        <v>300</v>
      </c>
      <c r="E34" s="137">
        <v>11458</v>
      </c>
      <c r="F34" s="137" t="s">
        <v>304</v>
      </c>
      <c r="G34" s="137">
        <v>83</v>
      </c>
      <c r="H34" s="131"/>
    </row>
    <row r="35" customHeight="1" spans="1:8">
      <c r="A35" s="128">
        <v>33</v>
      </c>
      <c r="B35" s="123" t="s">
        <v>57</v>
      </c>
      <c r="C35" s="137">
        <v>716</v>
      </c>
      <c r="D35" s="137" t="s">
        <v>305</v>
      </c>
      <c r="E35" s="137">
        <v>8354</v>
      </c>
      <c r="F35" s="137" t="s">
        <v>306</v>
      </c>
      <c r="G35" s="137">
        <v>129.3</v>
      </c>
      <c r="H35" s="131"/>
    </row>
    <row r="36" customHeight="1" spans="1:8">
      <c r="A36" s="128">
        <v>34</v>
      </c>
      <c r="B36" s="123" t="s">
        <v>57</v>
      </c>
      <c r="C36" s="137">
        <v>716</v>
      </c>
      <c r="D36" s="137" t="s">
        <v>305</v>
      </c>
      <c r="E36" s="137">
        <v>7661</v>
      </c>
      <c r="F36" s="137" t="s">
        <v>307</v>
      </c>
      <c r="G36" s="137">
        <v>129.3</v>
      </c>
      <c r="H36" s="131"/>
    </row>
    <row r="37" customHeight="1" spans="1:8">
      <c r="A37" s="128">
        <v>35</v>
      </c>
      <c r="B37" s="123" t="s">
        <v>57</v>
      </c>
      <c r="C37" s="137">
        <v>716</v>
      </c>
      <c r="D37" s="137" t="s">
        <v>305</v>
      </c>
      <c r="E37" s="137">
        <v>11131</v>
      </c>
      <c r="F37" s="137" t="s">
        <v>308</v>
      </c>
      <c r="G37" s="137">
        <v>129.4</v>
      </c>
      <c r="H37" s="131"/>
    </row>
    <row r="38" customHeight="1" spans="1:8">
      <c r="A38" s="128">
        <v>36</v>
      </c>
      <c r="B38" s="123" t="s">
        <v>57</v>
      </c>
      <c r="C38" s="137">
        <v>748</v>
      </c>
      <c r="D38" s="137" t="s">
        <v>309</v>
      </c>
      <c r="E38" s="137">
        <v>6537</v>
      </c>
      <c r="F38" s="137" t="s">
        <v>310</v>
      </c>
      <c r="G38" s="137">
        <v>94</v>
      </c>
      <c r="H38" s="131"/>
    </row>
    <row r="39" customHeight="1" spans="1:8">
      <c r="A39" s="128">
        <v>37</v>
      </c>
      <c r="B39" s="123" t="s">
        <v>57</v>
      </c>
      <c r="C39" s="137">
        <v>748</v>
      </c>
      <c r="D39" s="137" t="s">
        <v>309</v>
      </c>
      <c r="E39" s="137">
        <v>11012</v>
      </c>
      <c r="F39" s="137" t="s">
        <v>311</v>
      </c>
      <c r="G39" s="137">
        <v>94</v>
      </c>
      <c r="H39" s="131"/>
    </row>
    <row r="40" customHeight="1" spans="1:8">
      <c r="A40" s="128">
        <v>38</v>
      </c>
      <c r="B40" s="123" t="s">
        <v>57</v>
      </c>
      <c r="C40" s="137">
        <v>514</v>
      </c>
      <c r="D40" s="137" t="s">
        <v>312</v>
      </c>
      <c r="E40" s="137">
        <v>5406</v>
      </c>
      <c r="F40" s="137" t="s">
        <v>313</v>
      </c>
      <c r="G40" s="137">
        <v>343</v>
      </c>
      <c r="H40" s="131"/>
    </row>
    <row r="41" customHeight="1" spans="1:8">
      <c r="A41" s="128">
        <v>39</v>
      </c>
      <c r="B41" s="123" t="s">
        <v>57</v>
      </c>
      <c r="C41" s="137">
        <v>514</v>
      </c>
      <c r="D41" s="137" t="s">
        <v>312</v>
      </c>
      <c r="E41" s="137">
        <v>6251</v>
      </c>
      <c r="F41" s="137" t="s">
        <v>314</v>
      </c>
      <c r="G41" s="137">
        <v>343</v>
      </c>
      <c r="H41" s="131"/>
    </row>
    <row r="42" customHeight="1" spans="1:8">
      <c r="A42" s="128">
        <v>40</v>
      </c>
      <c r="B42" s="123" t="s">
        <v>57</v>
      </c>
      <c r="C42" s="137">
        <v>514</v>
      </c>
      <c r="D42" s="137" t="s">
        <v>312</v>
      </c>
      <c r="E42" s="137">
        <v>4330</v>
      </c>
      <c r="F42" s="137" t="s">
        <v>315</v>
      </c>
      <c r="G42" s="137">
        <v>343</v>
      </c>
      <c r="H42" s="131"/>
    </row>
    <row r="43" customHeight="1" spans="1:8">
      <c r="A43" s="128">
        <v>41</v>
      </c>
      <c r="B43" s="123" t="s">
        <v>57</v>
      </c>
      <c r="C43" s="137">
        <v>514</v>
      </c>
      <c r="D43" s="137" t="s">
        <v>312</v>
      </c>
      <c r="E43" s="137">
        <v>11503</v>
      </c>
      <c r="F43" s="137" t="s">
        <v>316</v>
      </c>
      <c r="G43" s="137">
        <v>147</v>
      </c>
      <c r="H43" s="131"/>
    </row>
    <row r="44" customHeight="1" spans="1:8">
      <c r="A44" s="128">
        <v>42</v>
      </c>
      <c r="B44" s="133" t="s">
        <v>46</v>
      </c>
      <c r="C44" s="133">
        <v>587</v>
      </c>
      <c r="D44" s="133" t="s">
        <v>317</v>
      </c>
      <c r="E44" s="133">
        <v>8073</v>
      </c>
      <c r="F44" s="133" t="s">
        <v>318</v>
      </c>
      <c r="G44" s="133">
        <v>343</v>
      </c>
      <c r="H44" s="131"/>
    </row>
    <row r="45" customHeight="1" spans="1:8">
      <c r="A45" s="128">
        <v>43</v>
      </c>
      <c r="B45" s="133" t="s">
        <v>46</v>
      </c>
      <c r="C45" s="133">
        <v>587</v>
      </c>
      <c r="D45" s="133" t="s">
        <v>317</v>
      </c>
      <c r="E45" s="133">
        <v>6497</v>
      </c>
      <c r="F45" s="133" t="s">
        <v>319</v>
      </c>
      <c r="G45" s="133">
        <v>343</v>
      </c>
      <c r="H45" s="131"/>
    </row>
    <row r="46" customHeight="1" spans="1:8">
      <c r="A46" s="128">
        <v>44</v>
      </c>
      <c r="B46" s="133" t="s">
        <v>46</v>
      </c>
      <c r="C46" s="133">
        <v>587</v>
      </c>
      <c r="D46" s="133" t="s">
        <v>317</v>
      </c>
      <c r="E46" s="133">
        <v>6121</v>
      </c>
      <c r="F46" s="133" t="s">
        <v>320</v>
      </c>
      <c r="G46" s="133">
        <v>344.05</v>
      </c>
      <c r="H46" s="131"/>
    </row>
    <row r="47" customHeight="1" spans="1:8">
      <c r="A47" s="128">
        <v>45</v>
      </c>
      <c r="B47" s="133" t="s">
        <v>46</v>
      </c>
      <c r="C47" s="133">
        <v>713</v>
      </c>
      <c r="D47" s="133" t="s">
        <v>321</v>
      </c>
      <c r="E47" s="133">
        <v>6492</v>
      </c>
      <c r="F47" s="133" t="s">
        <v>322</v>
      </c>
      <c r="G47" s="133">
        <v>144</v>
      </c>
      <c r="H47" s="131"/>
    </row>
    <row r="48" customHeight="1" spans="1:8">
      <c r="A48" s="128">
        <v>46</v>
      </c>
      <c r="B48" s="133" t="s">
        <v>46</v>
      </c>
      <c r="C48" s="133">
        <v>713</v>
      </c>
      <c r="D48" s="133" t="s">
        <v>321</v>
      </c>
      <c r="E48" s="133">
        <v>11449</v>
      </c>
      <c r="F48" s="133" t="s">
        <v>323</v>
      </c>
      <c r="G48" s="133">
        <v>144</v>
      </c>
      <c r="H48" s="131"/>
    </row>
    <row r="49" customHeight="1" spans="1:8">
      <c r="A49" s="128">
        <v>47</v>
      </c>
      <c r="B49" s="133" t="s">
        <v>46</v>
      </c>
      <c r="C49" s="133">
        <v>351</v>
      </c>
      <c r="D49" s="133" t="s">
        <v>324</v>
      </c>
      <c r="E49" s="133">
        <v>8594</v>
      </c>
      <c r="F49" s="133" t="s">
        <v>325</v>
      </c>
      <c r="G49" s="133">
        <v>100</v>
      </c>
      <c r="H49" s="131"/>
    </row>
    <row r="50" customHeight="1" spans="1:8">
      <c r="A50" s="128">
        <v>48</v>
      </c>
      <c r="B50" s="133" t="s">
        <v>46</v>
      </c>
      <c r="C50" s="133">
        <v>351</v>
      </c>
      <c r="D50" s="133" t="s">
        <v>324</v>
      </c>
      <c r="E50" s="133">
        <v>8606</v>
      </c>
      <c r="F50" s="133" t="s">
        <v>326</v>
      </c>
      <c r="G50" s="133">
        <v>100</v>
      </c>
      <c r="H50" s="131"/>
    </row>
    <row r="51" customHeight="1" spans="1:8">
      <c r="A51" s="128">
        <v>50</v>
      </c>
      <c r="B51" s="133" t="s">
        <v>46</v>
      </c>
      <c r="C51" s="133">
        <v>351</v>
      </c>
      <c r="D51" s="133" t="s">
        <v>324</v>
      </c>
      <c r="E51" s="133">
        <v>11256</v>
      </c>
      <c r="F51" s="133" t="s">
        <v>327</v>
      </c>
      <c r="G51" s="133">
        <v>100</v>
      </c>
      <c r="H51" s="131"/>
    </row>
    <row r="52" customHeight="1" spans="1:8">
      <c r="A52" s="128">
        <v>51</v>
      </c>
      <c r="B52" s="133" t="s">
        <v>46</v>
      </c>
      <c r="C52" s="139">
        <v>704</v>
      </c>
      <c r="D52" s="133" t="s">
        <v>328</v>
      </c>
      <c r="E52" s="139">
        <v>9731</v>
      </c>
      <c r="F52" s="139" t="s">
        <v>329</v>
      </c>
      <c r="G52" s="139">
        <v>628.5</v>
      </c>
      <c r="H52" s="131"/>
    </row>
    <row r="53" customHeight="1" spans="1:8">
      <c r="A53" s="128">
        <v>52</v>
      </c>
      <c r="B53" s="133" t="s">
        <v>46</v>
      </c>
      <c r="C53" s="139">
        <v>705</v>
      </c>
      <c r="D53" s="133" t="s">
        <v>328</v>
      </c>
      <c r="E53" s="139">
        <v>6505</v>
      </c>
      <c r="F53" s="139" t="s">
        <v>330</v>
      </c>
      <c r="G53" s="139">
        <v>600</v>
      </c>
      <c r="H53" s="131"/>
    </row>
    <row r="54" customHeight="1" spans="1:8">
      <c r="A54" s="128">
        <v>53</v>
      </c>
      <c r="B54" s="133" t="s">
        <v>46</v>
      </c>
      <c r="C54" s="139">
        <v>706</v>
      </c>
      <c r="D54" s="133" t="s">
        <v>328</v>
      </c>
      <c r="E54" s="139">
        <v>10953</v>
      </c>
      <c r="F54" s="139" t="s">
        <v>331</v>
      </c>
      <c r="G54" s="139">
        <v>181</v>
      </c>
      <c r="H54" s="131"/>
    </row>
    <row r="55" customHeight="1" spans="1:8">
      <c r="A55" s="128">
        <v>54</v>
      </c>
      <c r="B55" s="133" t="s">
        <v>46</v>
      </c>
      <c r="C55" s="133">
        <v>710</v>
      </c>
      <c r="D55" s="133" t="s">
        <v>332</v>
      </c>
      <c r="E55" s="133">
        <v>9527</v>
      </c>
      <c r="F55" s="133" t="s">
        <v>333</v>
      </c>
      <c r="G55" s="133">
        <v>160</v>
      </c>
      <c r="H55" s="131"/>
    </row>
    <row r="56" customHeight="1" spans="1:8">
      <c r="A56" s="128">
        <v>55</v>
      </c>
      <c r="B56" s="133" t="s">
        <v>46</v>
      </c>
      <c r="C56" s="133">
        <v>710</v>
      </c>
      <c r="D56" s="133" t="s">
        <v>332</v>
      </c>
      <c r="E56" s="133">
        <v>11459</v>
      </c>
      <c r="F56" s="133" t="s">
        <v>334</v>
      </c>
      <c r="G56" s="133">
        <v>40</v>
      </c>
      <c r="H56" s="131"/>
    </row>
    <row r="57" customHeight="1" spans="1:8">
      <c r="A57" s="128">
        <v>56</v>
      </c>
      <c r="B57" s="133" t="s">
        <v>46</v>
      </c>
      <c r="C57" s="136">
        <v>54</v>
      </c>
      <c r="D57" s="136" t="s">
        <v>54</v>
      </c>
      <c r="E57" s="136">
        <v>10808</v>
      </c>
      <c r="F57" s="136" t="s">
        <v>335</v>
      </c>
      <c r="G57" s="136">
        <v>429.6</v>
      </c>
      <c r="H57" s="131"/>
    </row>
    <row r="58" customHeight="1" spans="1:8">
      <c r="A58" s="128">
        <v>57</v>
      </c>
      <c r="B58" s="133" t="s">
        <v>46</v>
      </c>
      <c r="C58" s="136">
        <v>54</v>
      </c>
      <c r="D58" s="136" t="s">
        <v>54</v>
      </c>
      <c r="E58" s="136">
        <v>6884</v>
      </c>
      <c r="F58" s="136" t="s">
        <v>336</v>
      </c>
      <c r="G58" s="136">
        <v>429.6</v>
      </c>
      <c r="H58" s="131"/>
    </row>
    <row r="59" customHeight="1" spans="1:8">
      <c r="A59" s="128">
        <v>58</v>
      </c>
      <c r="B59" s="133" t="s">
        <v>46</v>
      </c>
      <c r="C59" s="136">
        <v>54</v>
      </c>
      <c r="D59" s="136" t="s">
        <v>54</v>
      </c>
      <c r="E59" s="136">
        <v>6301</v>
      </c>
      <c r="F59" s="136" t="s">
        <v>337</v>
      </c>
      <c r="G59" s="136">
        <v>429.87</v>
      </c>
      <c r="H59" s="131"/>
    </row>
    <row r="60" customHeight="1" spans="1:8">
      <c r="A60" s="128">
        <v>59</v>
      </c>
      <c r="B60" s="133" t="s">
        <v>46</v>
      </c>
      <c r="C60" s="136">
        <v>54</v>
      </c>
      <c r="D60" s="136" t="s">
        <v>54</v>
      </c>
      <c r="E60" s="136">
        <v>7379</v>
      </c>
      <c r="F60" s="136" t="s">
        <v>338</v>
      </c>
      <c r="G60" s="136">
        <v>429.6</v>
      </c>
      <c r="H60" s="131"/>
    </row>
    <row r="61" customHeight="1" spans="1:8">
      <c r="A61" s="128">
        <v>60</v>
      </c>
      <c r="B61" s="133" t="s">
        <v>46</v>
      </c>
      <c r="C61" s="133">
        <v>754</v>
      </c>
      <c r="D61" s="136" t="s">
        <v>339</v>
      </c>
      <c r="E61" s="136">
        <v>4540</v>
      </c>
      <c r="F61" s="136" t="s">
        <v>340</v>
      </c>
      <c r="G61" s="140">
        <v>231</v>
      </c>
      <c r="H61" s="131"/>
    </row>
    <row r="62" customHeight="1" spans="1:8">
      <c r="A62" s="128">
        <v>61</v>
      </c>
      <c r="B62" s="133" t="s">
        <v>46</v>
      </c>
      <c r="C62" s="133">
        <v>754</v>
      </c>
      <c r="D62" s="136" t="s">
        <v>339</v>
      </c>
      <c r="E62" s="136">
        <v>9841</v>
      </c>
      <c r="F62" s="136" t="s">
        <v>341</v>
      </c>
      <c r="G62" s="136">
        <v>228.5</v>
      </c>
      <c r="H62" s="131"/>
    </row>
    <row r="63" customHeight="1" spans="1:8">
      <c r="A63" s="128">
        <v>62</v>
      </c>
      <c r="B63" s="133" t="s">
        <v>46</v>
      </c>
      <c r="C63" s="133">
        <v>754</v>
      </c>
      <c r="D63" s="136" t="s">
        <v>339</v>
      </c>
      <c r="E63" s="136">
        <v>11241</v>
      </c>
      <c r="F63" s="136" t="s">
        <v>342</v>
      </c>
      <c r="G63" s="140">
        <v>228.5</v>
      </c>
      <c r="H63" s="131"/>
    </row>
    <row r="64" customHeight="1" spans="1:8">
      <c r="A64" s="128">
        <v>63</v>
      </c>
      <c r="B64" s="133" t="s">
        <v>46</v>
      </c>
      <c r="C64" s="133">
        <v>738</v>
      </c>
      <c r="D64" s="133" t="s">
        <v>343</v>
      </c>
      <c r="E64" s="133">
        <v>6506</v>
      </c>
      <c r="F64" s="133" t="s">
        <v>344</v>
      </c>
      <c r="G64" s="133">
        <v>393.14</v>
      </c>
      <c r="H64" s="131"/>
    </row>
    <row r="65" customHeight="1" spans="1:8">
      <c r="A65" s="128">
        <v>64</v>
      </c>
      <c r="B65" s="133" t="s">
        <v>46</v>
      </c>
      <c r="C65" s="133">
        <v>738</v>
      </c>
      <c r="D65" s="133" t="s">
        <v>343</v>
      </c>
      <c r="E65" s="133">
        <v>6385</v>
      </c>
      <c r="F65" s="133" t="s">
        <v>345</v>
      </c>
      <c r="G65" s="133">
        <v>393.14</v>
      </c>
      <c r="H65" s="131"/>
    </row>
    <row r="66" customHeight="1" spans="1:8">
      <c r="A66" s="128">
        <v>65</v>
      </c>
      <c r="B66" s="133" t="s">
        <v>46</v>
      </c>
      <c r="C66" s="133">
        <v>738</v>
      </c>
      <c r="D66" s="133" t="s">
        <v>343</v>
      </c>
      <c r="E66" s="133">
        <v>10734</v>
      </c>
      <c r="F66" s="133" t="s">
        <v>346</v>
      </c>
      <c r="G66" s="133">
        <v>393.14</v>
      </c>
      <c r="H66" s="131"/>
    </row>
    <row r="67" customHeight="1" spans="1:8">
      <c r="A67" s="128">
        <v>66</v>
      </c>
      <c r="B67" s="129" t="s">
        <v>52</v>
      </c>
      <c r="C67" s="141">
        <v>733</v>
      </c>
      <c r="D67" s="141" t="s">
        <v>347</v>
      </c>
      <c r="E67" s="142">
        <v>5501</v>
      </c>
      <c r="F67" s="142" t="s">
        <v>348</v>
      </c>
      <c r="G67" s="143">
        <v>96</v>
      </c>
      <c r="H67" s="131"/>
    </row>
    <row r="68" customHeight="1" spans="1:8">
      <c r="A68" s="128">
        <v>67</v>
      </c>
      <c r="B68" s="129" t="s">
        <v>52</v>
      </c>
      <c r="C68" s="141">
        <v>733</v>
      </c>
      <c r="D68" s="141" t="s">
        <v>347</v>
      </c>
      <c r="E68" s="144">
        <v>11110</v>
      </c>
      <c r="F68" s="145" t="s">
        <v>349</v>
      </c>
      <c r="G68" s="143">
        <v>96</v>
      </c>
      <c r="H68" s="131"/>
    </row>
    <row r="69" customHeight="1" spans="1:8">
      <c r="A69" s="128">
        <v>68</v>
      </c>
      <c r="B69" s="129" t="s">
        <v>52</v>
      </c>
      <c r="C69" s="141">
        <v>733</v>
      </c>
      <c r="D69" s="141" t="s">
        <v>347</v>
      </c>
      <c r="E69" s="146">
        <v>11004</v>
      </c>
      <c r="F69" s="145" t="s">
        <v>350</v>
      </c>
      <c r="G69" s="143">
        <v>96</v>
      </c>
      <c r="H69" s="131"/>
    </row>
    <row r="70" customHeight="1" spans="1:8">
      <c r="A70" s="128">
        <v>69</v>
      </c>
      <c r="B70" s="129" t="s">
        <v>52</v>
      </c>
      <c r="C70" s="147">
        <v>724</v>
      </c>
      <c r="D70" s="147" t="s">
        <v>351</v>
      </c>
      <c r="E70" s="148">
        <v>9192</v>
      </c>
      <c r="F70" s="149" t="s">
        <v>352</v>
      </c>
      <c r="G70" s="136">
        <v>147</v>
      </c>
      <c r="H70" s="131"/>
    </row>
    <row r="71" customHeight="1" spans="1:8">
      <c r="A71" s="128">
        <v>70</v>
      </c>
      <c r="B71" s="129" t="s">
        <v>52</v>
      </c>
      <c r="C71" s="150">
        <v>724</v>
      </c>
      <c r="D71" s="147" t="s">
        <v>351</v>
      </c>
      <c r="E71" s="148">
        <v>4190</v>
      </c>
      <c r="F71" s="133" t="s">
        <v>353</v>
      </c>
      <c r="G71" s="136">
        <v>147</v>
      </c>
      <c r="H71" s="131"/>
    </row>
    <row r="72" customHeight="1" spans="1:8">
      <c r="A72" s="128">
        <v>71</v>
      </c>
      <c r="B72" s="129" t="s">
        <v>52</v>
      </c>
      <c r="C72" s="150">
        <v>724</v>
      </c>
      <c r="D72" s="147" t="s">
        <v>351</v>
      </c>
      <c r="E72" s="151">
        <v>10930</v>
      </c>
      <c r="F72" s="133" t="s">
        <v>354</v>
      </c>
      <c r="G72" s="136">
        <v>147</v>
      </c>
      <c r="H72" s="131"/>
    </row>
    <row r="73" customHeight="1" spans="1:8">
      <c r="A73" s="128">
        <v>72</v>
      </c>
      <c r="B73" s="129" t="s">
        <v>52</v>
      </c>
      <c r="C73" s="150">
        <v>724</v>
      </c>
      <c r="D73" s="147" t="s">
        <v>351</v>
      </c>
      <c r="E73" s="148">
        <v>11447</v>
      </c>
      <c r="F73" s="133" t="s">
        <v>355</v>
      </c>
      <c r="G73" s="136">
        <v>147</v>
      </c>
      <c r="H73" s="131"/>
    </row>
    <row r="74" customHeight="1" spans="1:8">
      <c r="A74" s="128">
        <v>73</v>
      </c>
      <c r="B74" s="129" t="s">
        <v>52</v>
      </c>
      <c r="C74" s="152">
        <v>545</v>
      </c>
      <c r="D74" s="152" t="s">
        <v>67</v>
      </c>
      <c r="E74" s="145">
        <v>11143</v>
      </c>
      <c r="F74" s="145" t="s">
        <v>356</v>
      </c>
      <c r="G74" s="145">
        <v>340</v>
      </c>
      <c r="H74" s="131"/>
    </row>
    <row r="75" customHeight="1" spans="1:8">
      <c r="A75" s="128">
        <v>74</v>
      </c>
      <c r="B75" s="129" t="s">
        <v>52</v>
      </c>
      <c r="C75" s="152">
        <v>545</v>
      </c>
      <c r="D75" s="152" t="s">
        <v>67</v>
      </c>
      <c r="E75" s="145">
        <v>11382</v>
      </c>
      <c r="F75" s="145" t="s">
        <v>357</v>
      </c>
      <c r="G75" s="145">
        <v>340</v>
      </c>
      <c r="H75" s="131"/>
    </row>
    <row r="76" customHeight="1" spans="1:8">
      <c r="A76" s="128">
        <v>75</v>
      </c>
      <c r="B76" s="129" t="s">
        <v>52</v>
      </c>
      <c r="C76" s="152">
        <v>545</v>
      </c>
      <c r="D76" s="152" t="s">
        <v>67</v>
      </c>
      <c r="E76" s="145">
        <v>10382</v>
      </c>
      <c r="F76" s="145" t="s">
        <v>358</v>
      </c>
      <c r="G76" s="145">
        <v>96</v>
      </c>
      <c r="H76" s="131"/>
    </row>
    <row r="77" customHeight="1" spans="1:8">
      <c r="A77" s="128">
        <v>76</v>
      </c>
      <c r="B77" s="129" t="s">
        <v>52</v>
      </c>
      <c r="C77" s="145">
        <v>573</v>
      </c>
      <c r="D77" s="145" t="s">
        <v>359</v>
      </c>
      <c r="E77" s="145">
        <v>9295</v>
      </c>
      <c r="F77" s="145" t="s">
        <v>360</v>
      </c>
      <c r="G77" s="145">
        <v>63</v>
      </c>
      <c r="H77" s="131"/>
    </row>
    <row r="78" customHeight="1" spans="1:8">
      <c r="A78" s="128">
        <v>77</v>
      </c>
      <c r="B78" s="129" t="s">
        <v>52</v>
      </c>
      <c r="C78" s="145">
        <v>573</v>
      </c>
      <c r="D78" s="145" t="s">
        <v>359</v>
      </c>
      <c r="E78" s="144">
        <v>11118</v>
      </c>
      <c r="F78" s="145" t="s">
        <v>361</v>
      </c>
      <c r="G78" s="130">
        <v>62</v>
      </c>
      <c r="H78" s="131"/>
    </row>
    <row r="79" customHeight="1" spans="1:8">
      <c r="A79" s="128">
        <v>78</v>
      </c>
      <c r="B79" s="129" t="s">
        <v>52</v>
      </c>
      <c r="C79" s="145">
        <v>573</v>
      </c>
      <c r="D79" s="145" t="s">
        <v>359</v>
      </c>
      <c r="E79" s="153">
        <v>11463</v>
      </c>
      <c r="F79" s="150" t="s">
        <v>362</v>
      </c>
      <c r="G79" s="150">
        <v>63</v>
      </c>
      <c r="H79" s="131"/>
    </row>
    <row r="80" customHeight="1" spans="1:8">
      <c r="A80" s="128">
        <v>79</v>
      </c>
      <c r="B80" s="129" t="s">
        <v>52</v>
      </c>
      <c r="C80" s="154">
        <v>753</v>
      </c>
      <c r="D80" s="154" t="s">
        <v>363</v>
      </c>
      <c r="E80" s="154">
        <v>9829</v>
      </c>
      <c r="F80" s="154" t="s">
        <v>364</v>
      </c>
      <c r="G80" s="155">
        <v>338</v>
      </c>
      <c r="H80" s="131"/>
    </row>
    <row r="81" customHeight="1" spans="1:8">
      <c r="A81" s="128">
        <v>80</v>
      </c>
      <c r="B81" s="129" t="s">
        <v>52</v>
      </c>
      <c r="C81" s="154">
        <v>753</v>
      </c>
      <c r="D81" s="154" t="s">
        <v>363</v>
      </c>
      <c r="E81" s="156">
        <v>11120</v>
      </c>
      <c r="F81" s="157" t="s">
        <v>365</v>
      </c>
      <c r="G81" s="155">
        <v>338</v>
      </c>
      <c r="H81" s="131"/>
    </row>
    <row r="82" customHeight="1" spans="1:8">
      <c r="A82" s="128">
        <v>81</v>
      </c>
      <c r="B82" s="128" t="s">
        <v>40</v>
      </c>
      <c r="C82" s="128">
        <v>359</v>
      </c>
      <c r="D82" s="128" t="s">
        <v>366</v>
      </c>
      <c r="E82" s="128">
        <v>5623</v>
      </c>
      <c r="F82" s="128" t="s">
        <v>367</v>
      </c>
      <c r="G82" s="128">
        <v>72</v>
      </c>
      <c r="H82" s="158"/>
    </row>
    <row r="83" customHeight="1" spans="1:8">
      <c r="A83" s="128">
        <v>82</v>
      </c>
      <c r="B83" s="128" t="s">
        <v>40</v>
      </c>
      <c r="C83" s="128">
        <v>359</v>
      </c>
      <c r="D83" s="128" t="s">
        <v>366</v>
      </c>
      <c r="E83" s="128">
        <v>10463</v>
      </c>
      <c r="F83" s="128" t="s">
        <v>368</v>
      </c>
      <c r="G83" s="128">
        <v>72</v>
      </c>
      <c r="H83" s="158"/>
    </row>
    <row r="84" customHeight="1" spans="1:8">
      <c r="A84" s="128">
        <v>83</v>
      </c>
      <c r="B84" s="128" t="s">
        <v>40</v>
      </c>
      <c r="C84" s="128">
        <v>359</v>
      </c>
      <c r="D84" s="128" t="s">
        <v>366</v>
      </c>
      <c r="E84" s="128">
        <v>10860</v>
      </c>
      <c r="F84" s="128" t="s">
        <v>369</v>
      </c>
      <c r="G84" s="128">
        <v>72</v>
      </c>
      <c r="H84" s="158"/>
    </row>
    <row r="85" customHeight="1" spans="1:8">
      <c r="A85" s="128">
        <v>84</v>
      </c>
      <c r="B85" s="128" t="s">
        <v>40</v>
      </c>
      <c r="C85" s="128">
        <v>359</v>
      </c>
      <c r="D85" s="128" t="s">
        <v>366</v>
      </c>
      <c r="E85" s="128">
        <v>10904</v>
      </c>
      <c r="F85" s="128" t="s">
        <v>370</v>
      </c>
      <c r="G85" s="128">
        <v>72</v>
      </c>
      <c r="H85" s="158"/>
    </row>
    <row r="86" customHeight="1" spans="1:8">
      <c r="A86" s="128">
        <v>85</v>
      </c>
      <c r="B86" s="128" t="s">
        <v>40</v>
      </c>
      <c r="C86" s="128">
        <v>727</v>
      </c>
      <c r="D86" s="159" t="s">
        <v>371</v>
      </c>
      <c r="E86" s="159">
        <v>6456</v>
      </c>
      <c r="F86" s="159" t="s">
        <v>372</v>
      </c>
      <c r="G86" s="159">
        <v>238</v>
      </c>
      <c r="H86" s="158"/>
    </row>
    <row r="87" customHeight="1" spans="1:8">
      <c r="A87" s="128">
        <v>86</v>
      </c>
      <c r="B87" s="128" t="s">
        <v>40</v>
      </c>
      <c r="C87" s="128">
        <v>727</v>
      </c>
      <c r="D87" s="159" t="s">
        <v>371</v>
      </c>
      <c r="E87" s="159">
        <v>8060</v>
      </c>
      <c r="F87" s="159" t="s">
        <v>373</v>
      </c>
      <c r="G87" s="159">
        <v>238</v>
      </c>
      <c r="H87" s="158"/>
    </row>
    <row r="88" customHeight="1" spans="1:8">
      <c r="A88" s="128">
        <v>87</v>
      </c>
      <c r="B88" s="128" t="s">
        <v>40</v>
      </c>
      <c r="C88" s="128">
        <v>727</v>
      </c>
      <c r="D88" s="159" t="s">
        <v>371</v>
      </c>
      <c r="E88" s="159">
        <v>11597</v>
      </c>
      <c r="F88" s="159" t="s">
        <v>374</v>
      </c>
      <c r="G88" s="159">
        <v>100</v>
      </c>
      <c r="H88" s="158"/>
    </row>
    <row r="89" customHeight="1" spans="1:8">
      <c r="A89" s="160">
        <v>88</v>
      </c>
      <c r="B89" s="160" t="s">
        <v>40</v>
      </c>
      <c r="C89" s="161">
        <v>102934</v>
      </c>
      <c r="D89" s="162" t="s">
        <v>39</v>
      </c>
      <c r="E89" s="160">
        <v>4117</v>
      </c>
      <c r="F89" s="160" t="s">
        <v>375</v>
      </c>
      <c r="G89" s="160">
        <v>75</v>
      </c>
      <c r="H89" s="163" t="s">
        <v>376</v>
      </c>
    </row>
    <row r="90" customHeight="1" spans="1:8">
      <c r="A90" s="160">
        <v>89</v>
      </c>
      <c r="B90" s="160" t="s">
        <v>40</v>
      </c>
      <c r="C90" s="161">
        <v>102934</v>
      </c>
      <c r="D90" s="162" t="s">
        <v>39</v>
      </c>
      <c r="E90" s="160">
        <v>4143</v>
      </c>
      <c r="F90" s="160" t="s">
        <v>377</v>
      </c>
      <c r="G90" s="160">
        <v>75</v>
      </c>
      <c r="H90" s="163"/>
    </row>
    <row r="91" customHeight="1" spans="1:8">
      <c r="A91" s="160">
        <v>90</v>
      </c>
      <c r="B91" s="160" t="s">
        <v>40</v>
      </c>
      <c r="C91" s="161">
        <v>102934</v>
      </c>
      <c r="D91" s="162" t="s">
        <v>39</v>
      </c>
      <c r="E91" s="160">
        <v>11504</v>
      </c>
      <c r="F91" s="160" t="s">
        <v>378</v>
      </c>
      <c r="G91" s="160">
        <v>50</v>
      </c>
      <c r="H91" s="163"/>
    </row>
    <row r="92" customHeight="1" spans="1:8">
      <c r="A92" s="164">
        <v>91</v>
      </c>
      <c r="B92" s="164" t="s">
        <v>40</v>
      </c>
      <c r="C92" s="165">
        <v>102934</v>
      </c>
      <c r="D92" s="166" t="s">
        <v>39</v>
      </c>
      <c r="E92" s="164">
        <v>4117</v>
      </c>
      <c r="F92" s="164" t="s">
        <v>375</v>
      </c>
      <c r="G92" s="164">
        <v>150</v>
      </c>
      <c r="H92" s="167"/>
    </row>
    <row r="93" customHeight="1" spans="1:8">
      <c r="A93" s="164">
        <v>92</v>
      </c>
      <c r="B93" s="164" t="s">
        <v>40</v>
      </c>
      <c r="C93" s="165">
        <v>102934</v>
      </c>
      <c r="D93" s="166" t="s">
        <v>39</v>
      </c>
      <c r="E93" s="164">
        <v>4143</v>
      </c>
      <c r="F93" s="164" t="s">
        <v>377</v>
      </c>
      <c r="G93" s="164">
        <v>150</v>
      </c>
      <c r="H93" s="167"/>
    </row>
    <row r="94" customHeight="1" spans="1:8">
      <c r="A94" s="164">
        <v>93</v>
      </c>
      <c r="B94" s="164" t="s">
        <v>40</v>
      </c>
      <c r="C94" s="165">
        <v>102934</v>
      </c>
      <c r="D94" s="166" t="s">
        <v>39</v>
      </c>
      <c r="E94" s="164">
        <v>11504</v>
      </c>
      <c r="F94" s="164" t="s">
        <v>378</v>
      </c>
      <c r="G94" s="164">
        <v>100</v>
      </c>
      <c r="H94" s="167"/>
    </row>
    <row r="95" customHeight="1" spans="1:8">
      <c r="A95" s="128">
        <v>94</v>
      </c>
      <c r="B95" s="128" t="s">
        <v>40</v>
      </c>
      <c r="C95" s="128">
        <v>709</v>
      </c>
      <c r="D95" s="128" t="s">
        <v>379</v>
      </c>
      <c r="E95" s="128">
        <v>7662</v>
      </c>
      <c r="F95" s="128" t="s">
        <v>380</v>
      </c>
      <c r="G95" s="128">
        <v>100</v>
      </c>
      <c r="H95" s="158"/>
    </row>
    <row r="96" customHeight="1" spans="1:8">
      <c r="A96" s="128">
        <v>95</v>
      </c>
      <c r="B96" s="128" t="s">
        <v>40</v>
      </c>
      <c r="C96" s="128">
        <v>709</v>
      </c>
      <c r="D96" s="128" t="s">
        <v>379</v>
      </c>
      <c r="E96" s="128">
        <v>11125</v>
      </c>
      <c r="F96" s="128" t="s">
        <v>381</v>
      </c>
      <c r="G96" s="128">
        <v>100</v>
      </c>
      <c r="H96" s="158"/>
    </row>
    <row r="97" customHeight="1" spans="1:8">
      <c r="A97" s="128">
        <v>96</v>
      </c>
      <c r="B97" s="128" t="s">
        <v>40</v>
      </c>
      <c r="C97" s="128">
        <v>709</v>
      </c>
      <c r="D97" s="128" t="s">
        <v>379</v>
      </c>
      <c r="E97" s="128">
        <v>11465</v>
      </c>
      <c r="F97" s="128" t="s">
        <v>382</v>
      </c>
      <c r="G97" s="128">
        <v>100</v>
      </c>
      <c r="H97" s="158"/>
    </row>
    <row r="98" customHeight="1" spans="1:8">
      <c r="A98" s="128">
        <v>97</v>
      </c>
      <c r="B98" s="128" t="s">
        <v>40</v>
      </c>
      <c r="C98" s="128">
        <v>709</v>
      </c>
      <c r="D98" s="128" t="s">
        <v>379</v>
      </c>
      <c r="E98" s="128">
        <v>11486</v>
      </c>
      <c r="F98" s="128" t="s">
        <v>383</v>
      </c>
      <c r="G98" s="128">
        <v>100</v>
      </c>
      <c r="H98" s="158"/>
    </row>
    <row r="99" customHeight="1" spans="1:8">
      <c r="A99" s="128">
        <v>98</v>
      </c>
      <c r="B99" s="128" t="s">
        <v>40</v>
      </c>
      <c r="C99" s="128">
        <v>365</v>
      </c>
      <c r="D99" s="128" t="s">
        <v>384</v>
      </c>
      <c r="E99" s="128">
        <v>8798</v>
      </c>
      <c r="F99" s="128" t="s">
        <v>385</v>
      </c>
      <c r="G99" s="128">
        <v>47</v>
      </c>
      <c r="H99" s="158"/>
    </row>
    <row r="100" customHeight="1" spans="1:8">
      <c r="A100" s="128">
        <v>99</v>
      </c>
      <c r="B100" s="128" t="s">
        <v>40</v>
      </c>
      <c r="C100" s="128">
        <v>365</v>
      </c>
      <c r="D100" s="128" t="s">
        <v>384</v>
      </c>
      <c r="E100" s="128">
        <v>8400</v>
      </c>
      <c r="F100" s="128" t="s">
        <v>386</v>
      </c>
      <c r="G100" s="128">
        <v>47</v>
      </c>
      <c r="H100" s="158"/>
    </row>
    <row r="101" customHeight="1" spans="1:8">
      <c r="A101" s="128">
        <v>100</v>
      </c>
      <c r="B101" s="128" t="s">
        <v>40</v>
      </c>
      <c r="C101" s="128">
        <v>365</v>
      </c>
      <c r="D101" s="128" t="s">
        <v>384</v>
      </c>
      <c r="E101" s="128">
        <v>10931</v>
      </c>
      <c r="F101" s="128" t="s">
        <v>387</v>
      </c>
      <c r="G101" s="128">
        <v>47</v>
      </c>
      <c r="H101" s="158"/>
    </row>
    <row r="102" customHeight="1" spans="1:8">
      <c r="A102" s="128">
        <v>102</v>
      </c>
      <c r="B102" s="128" t="s">
        <v>40</v>
      </c>
      <c r="C102" s="128">
        <v>513</v>
      </c>
      <c r="D102" s="128" t="s">
        <v>388</v>
      </c>
      <c r="E102" s="128">
        <v>5457</v>
      </c>
      <c r="F102" s="128" t="s">
        <v>389</v>
      </c>
      <c r="G102" s="128">
        <v>245</v>
      </c>
      <c r="H102" s="158"/>
    </row>
    <row r="103" customHeight="1" spans="1:8">
      <c r="A103" s="128">
        <v>103</v>
      </c>
      <c r="B103" s="128" t="s">
        <v>40</v>
      </c>
      <c r="C103" s="128">
        <v>513</v>
      </c>
      <c r="D103" s="128" t="s">
        <v>388</v>
      </c>
      <c r="E103" s="128">
        <v>9760</v>
      </c>
      <c r="F103" s="128" t="s">
        <v>390</v>
      </c>
      <c r="G103" s="128">
        <v>245</v>
      </c>
      <c r="H103" s="158"/>
    </row>
    <row r="104" customHeight="1" spans="1:8">
      <c r="A104" s="128">
        <v>104</v>
      </c>
      <c r="B104" s="128" t="s">
        <v>40</v>
      </c>
      <c r="C104" s="128">
        <v>513</v>
      </c>
      <c r="D104" s="128" t="s">
        <v>388</v>
      </c>
      <c r="E104" s="128">
        <v>11329</v>
      </c>
      <c r="F104" s="128" t="s">
        <v>391</v>
      </c>
      <c r="G104" s="128">
        <v>98</v>
      </c>
      <c r="H104" s="158"/>
    </row>
    <row r="105" customHeight="1" spans="1:8">
      <c r="A105" s="128">
        <v>105</v>
      </c>
      <c r="B105" s="128" t="s">
        <v>40</v>
      </c>
      <c r="C105" s="128">
        <v>103198</v>
      </c>
      <c r="D105" s="128" t="s">
        <v>392</v>
      </c>
      <c r="E105" s="128">
        <v>4086</v>
      </c>
      <c r="F105" s="128" t="s">
        <v>393</v>
      </c>
      <c r="G105" s="128">
        <v>294</v>
      </c>
      <c r="H105" s="158"/>
    </row>
    <row r="106" customHeight="1" spans="1:8">
      <c r="A106" s="128">
        <v>106</v>
      </c>
      <c r="B106" s="128" t="s">
        <v>40</v>
      </c>
      <c r="C106" s="128">
        <v>103198</v>
      </c>
      <c r="D106" s="128" t="s">
        <v>392</v>
      </c>
      <c r="E106" s="128">
        <v>11624</v>
      </c>
      <c r="F106" s="128" t="s">
        <v>394</v>
      </c>
      <c r="G106" s="128">
        <v>294</v>
      </c>
      <c r="H106" s="158"/>
    </row>
    <row r="107" customHeight="1" spans="1:8">
      <c r="A107" s="128">
        <v>107</v>
      </c>
      <c r="B107" s="128" t="s">
        <v>40</v>
      </c>
      <c r="C107" s="128">
        <v>570</v>
      </c>
      <c r="D107" s="128" t="s">
        <v>395</v>
      </c>
      <c r="E107" s="128">
        <v>11231</v>
      </c>
      <c r="F107" s="128" t="s">
        <v>396</v>
      </c>
      <c r="G107" s="128">
        <v>100</v>
      </c>
      <c r="H107" s="168"/>
    </row>
    <row r="108" customHeight="1" spans="1:8">
      <c r="A108" s="128">
        <v>108</v>
      </c>
      <c r="B108" s="128" t="s">
        <v>40</v>
      </c>
      <c r="C108" s="128">
        <v>570</v>
      </c>
      <c r="D108" s="128" t="s">
        <v>395</v>
      </c>
      <c r="E108" s="128">
        <v>10857</v>
      </c>
      <c r="F108" s="128" t="s">
        <v>397</v>
      </c>
      <c r="G108" s="128">
        <v>100</v>
      </c>
      <c r="H108" s="168"/>
    </row>
    <row r="109" customHeight="1" spans="1:8">
      <c r="A109" s="128">
        <v>109</v>
      </c>
      <c r="B109" s="128" t="s">
        <v>40</v>
      </c>
      <c r="C109" s="128">
        <v>570</v>
      </c>
      <c r="D109" s="128" t="s">
        <v>395</v>
      </c>
      <c r="E109" s="128">
        <v>11537</v>
      </c>
      <c r="F109" s="128" t="s">
        <v>398</v>
      </c>
      <c r="G109" s="128">
        <v>88</v>
      </c>
      <c r="H109" s="168"/>
    </row>
    <row r="110" s="72" customFormat="1" ht="21" customHeight="1" spans="1:8">
      <c r="A110" s="169" t="s">
        <v>399</v>
      </c>
      <c r="B110" s="170"/>
      <c r="C110" s="170"/>
      <c r="D110" s="170"/>
      <c r="E110" s="170"/>
      <c r="F110" s="171"/>
      <c r="G110" s="172">
        <f>SUM(G3:G109)</f>
        <v>18530.64</v>
      </c>
      <c r="H110" s="173"/>
    </row>
    <row r="111" ht="21" customHeight="1" spans="1:8">
      <c r="A111" s="174" t="s">
        <v>400</v>
      </c>
      <c r="B111" s="174"/>
      <c r="C111" s="174"/>
      <c r="D111" s="174"/>
      <c r="E111" s="174"/>
      <c r="F111" s="174"/>
      <c r="G111" s="174"/>
      <c r="H111" s="174"/>
    </row>
    <row r="112" ht="21" customHeight="1"/>
    <row r="113" ht="21" customHeight="1" spans="1:8">
      <c r="A113" s="125" t="s">
        <v>401</v>
      </c>
      <c r="B113" s="125"/>
      <c r="C113" s="125"/>
      <c r="D113" s="125"/>
      <c r="E113" s="125"/>
      <c r="F113" s="125"/>
      <c r="G113" s="125"/>
      <c r="H113" s="126"/>
    </row>
    <row r="114" ht="21" customHeight="1" spans="1:8">
      <c r="A114" s="125" t="s">
        <v>10</v>
      </c>
      <c r="B114" s="125" t="s">
        <v>237</v>
      </c>
      <c r="C114" s="125" t="s">
        <v>11</v>
      </c>
      <c r="D114" s="125" t="s">
        <v>12</v>
      </c>
      <c r="E114" s="125" t="s">
        <v>261</v>
      </c>
      <c r="F114" s="125" t="s">
        <v>262</v>
      </c>
      <c r="G114" s="125" t="s">
        <v>263</v>
      </c>
      <c r="H114" s="127" t="s">
        <v>249</v>
      </c>
    </row>
    <row r="115" ht="21" customHeight="1" spans="1:8">
      <c r="A115" s="128">
        <v>1</v>
      </c>
      <c r="B115" s="128" t="s">
        <v>40</v>
      </c>
      <c r="C115" s="128">
        <v>365</v>
      </c>
      <c r="D115" s="128" t="s">
        <v>384</v>
      </c>
      <c r="E115" s="128">
        <v>991118</v>
      </c>
      <c r="F115" s="128" t="s">
        <v>402</v>
      </c>
      <c r="G115" s="128">
        <v>47</v>
      </c>
      <c r="H115" s="158"/>
    </row>
    <row r="116" ht="21" customHeight="1" spans="1:8">
      <c r="A116" s="128">
        <v>2</v>
      </c>
      <c r="B116" s="133" t="s">
        <v>46</v>
      </c>
      <c r="C116" s="133">
        <v>351</v>
      </c>
      <c r="D116" s="133" t="s">
        <v>324</v>
      </c>
      <c r="E116" s="133">
        <v>997487</v>
      </c>
      <c r="F116" s="133" t="s">
        <v>403</v>
      </c>
      <c r="G116" s="133">
        <v>100</v>
      </c>
      <c r="H116" s="131"/>
    </row>
    <row r="117" ht="21" customHeight="1" spans="1:8">
      <c r="A117" s="175" t="s">
        <v>399</v>
      </c>
      <c r="B117" s="176"/>
      <c r="C117" s="176"/>
      <c r="D117" s="176"/>
      <c r="E117" s="176"/>
      <c r="F117" s="177"/>
      <c r="G117" s="178">
        <f>SUM(G115:G116)</f>
        <v>147</v>
      </c>
      <c r="H117" s="179"/>
    </row>
    <row r="118" ht="21" customHeight="1" spans="1:8">
      <c r="A118" s="174" t="s">
        <v>404</v>
      </c>
      <c r="B118" s="174"/>
      <c r="C118" s="174"/>
      <c r="D118" s="174"/>
      <c r="E118" s="174"/>
      <c r="F118" s="174"/>
      <c r="G118" s="174"/>
      <c r="H118" s="174"/>
    </row>
  </sheetData>
  <mergeCells count="7">
    <mergeCell ref="A1:H1"/>
    <mergeCell ref="A110:F110"/>
    <mergeCell ref="A111:H111"/>
    <mergeCell ref="A113:H113"/>
    <mergeCell ref="A117:F117"/>
    <mergeCell ref="A118:H118"/>
    <mergeCell ref="H89:H91"/>
  </mergeCells>
  <pageMargins left="0.313888888888889" right="0.15625" top="0.432638888888889" bottom="0.354166666666667" header="0.235416666666667" footer="0.196527777777778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H27" sqref="H27"/>
    </sheetView>
  </sheetViews>
  <sheetFormatPr defaultColWidth="9" defaultRowHeight="15" customHeight="1"/>
  <cols>
    <col min="1" max="1" width="6.625" customWidth="1"/>
    <col min="2" max="2" width="6.75" customWidth="1"/>
    <col min="3" max="3" width="35.5" customWidth="1"/>
    <col min="6" max="6" width="7.75" style="78" customWidth="1"/>
    <col min="7" max="10" width="9" style="78"/>
  </cols>
  <sheetData>
    <row r="1" customHeight="1" spans="1:10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customHeight="1" spans="1:10">
      <c r="A2" s="114" t="s">
        <v>10</v>
      </c>
      <c r="B2" s="114" t="s">
        <v>11</v>
      </c>
      <c r="C2" s="115" t="s">
        <v>12</v>
      </c>
      <c r="D2" s="115" t="s">
        <v>13</v>
      </c>
      <c r="E2" s="114" t="s">
        <v>14</v>
      </c>
      <c r="F2" s="46">
        <v>6.9</v>
      </c>
      <c r="G2" s="116" t="s">
        <v>405</v>
      </c>
      <c r="H2" s="46">
        <v>6.11</v>
      </c>
      <c r="I2" s="46">
        <v>6.12</v>
      </c>
      <c r="J2" s="95" t="s">
        <v>406</v>
      </c>
    </row>
    <row r="3" customHeight="1" spans="1:10">
      <c r="A3" s="20">
        <v>1</v>
      </c>
      <c r="B3" s="20">
        <v>54</v>
      </c>
      <c r="C3" s="21" t="s">
        <v>407</v>
      </c>
      <c r="D3" s="21" t="s">
        <v>46</v>
      </c>
      <c r="E3" s="20" t="s">
        <v>41</v>
      </c>
      <c r="F3" s="117"/>
      <c r="G3" s="46"/>
      <c r="H3" s="46">
        <v>288</v>
      </c>
      <c r="I3" s="46">
        <v>188</v>
      </c>
      <c r="J3" s="95">
        <f>F3+G3+H3+I3</f>
        <v>476</v>
      </c>
    </row>
    <row r="4" customHeight="1" spans="1:10">
      <c r="A4" s="20">
        <v>2</v>
      </c>
      <c r="B4" s="20">
        <v>308</v>
      </c>
      <c r="C4" s="27" t="s">
        <v>408</v>
      </c>
      <c r="D4" s="21" t="s">
        <v>49</v>
      </c>
      <c r="E4" s="20" t="s">
        <v>43</v>
      </c>
      <c r="F4" s="117"/>
      <c r="G4" s="46"/>
      <c r="H4" s="46">
        <v>288</v>
      </c>
      <c r="I4" s="46"/>
      <c r="J4" s="95">
        <f t="shared" ref="J4:J30" si="0">F4+G4+H4+I4</f>
        <v>288</v>
      </c>
    </row>
    <row r="5" customHeight="1" spans="1:10">
      <c r="A5" s="20">
        <v>3</v>
      </c>
      <c r="B5" s="20">
        <v>349</v>
      </c>
      <c r="C5" s="27" t="s">
        <v>409</v>
      </c>
      <c r="D5" s="21" t="s">
        <v>49</v>
      </c>
      <c r="E5" s="20" t="s">
        <v>41</v>
      </c>
      <c r="F5" s="117"/>
      <c r="G5" s="46"/>
      <c r="H5" s="46"/>
      <c r="I5" s="46">
        <v>188</v>
      </c>
      <c r="J5" s="95">
        <f t="shared" si="0"/>
        <v>188</v>
      </c>
    </row>
    <row r="6" customHeight="1" spans="1:10">
      <c r="A6" s="20">
        <v>4</v>
      </c>
      <c r="B6" s="20">
        <v>359</v>
      </c>
      <c r="C6" s="21" t="s">
        <v>410</v>
      </c>
      <c r="D6" s="21" t="s">
        <v>40</v>
      </c>
      <c r="E6" s="20" t="s">
        <v>41</v>
      </c>
      <c r="F6" s="117"/>
      <c r="G6" s="46"/>
      <c r="H6" s="46">
        <v>288</v>
      </c>
      <c r="I6" s="46"/>
      <c r="J6" s="95">
        <f t="shared" si="0"/>
        <v>288</v>
      </c>
    </row>
    <row r="7" customHeight="1" spans="1:10">
      <c r="A7" s="20">
        <v>5</v>
      </c>
      <c r="B7" s="20">
        <v>365</v>
      </c>
      <c r="C7" s="21" t="s">
        <v>411</v>
      </c>
      <c r="D7" s="21" t="s">
        <v>40</v>
      </c>
      <c r="E7" s="20" t="s">
        <v>43</v>
      </c>
      <c r="F7" s="117"/>
      <c r="G7" s="46">
        <v>188</v>
      </c>
      <c r="H7" s="46"/>
      <c r="I7" s="46"/>
      <c r="J7" s="95">
        <f t="shared" si="0"/>
        <v>188</v>
      </c>
    </row>
    <row r="8" customHeight="1" spans="1:10">
      <c r="A8" s="20">
        <v>6</v>
      </c>
      <c r="B8" s="20">
        <v>385</v>
      </c>
      <c r="C8" s="21" t="s">
        <v>412</v>
      </c>
      <c r="D8" s="21" t="s">
        <v>57</v>
      </c>
      <c r="E8" s="20" t="s">
        <v>43</v>
      </c>
      <c r="F8" s="46">
        <v>188</v>
      </c>
      <c r="G8" s="46"/>
      <c r="H8" s="46"/>
      <c r="I8" s="46"/>
      <c r="J8" s="95">
        <f t="shared" si="0"/>
        <v>188</v>
      </c>
    </row>
    <row r="9" customHeight="1" spans="1:10">
      <c r="A9" s="20">
        <v>7</v>
      </c>
      <c r="B9" s="20">
        <v>511</v>
      </c>
      <c r="C9" s="21" t="s">
        <v>413</v>
      </c>
      <c r="D9" s="21" t="s">
        <v>49</v>
      </c>
      <c r="E9" s="20" t="s">
        <v>41</v>
      </c>
      <c r="F9" s="117"/>
      <c r="G9" s="46"/>
      <c r="H9" s="46"/>
      <c r="I9" s="46">
        <v>288</v>
      </c>
      <c r="J9" s="95">
        <f t="shared" si="0"/>
        <v>288</v>
      </c>
    </row>
    <row r="10" customHeight="1" spans="1:10">
      <c r="A10" s="20">
        <v>8</v>
      </c>
      <c r="B10" s="20">
        <v>513</v>
      </c>
      <c r="C10" s="21" t="s">
        <v>414</v>
      </c>
      <c r="D10" s="21" t="s">
        <v>40</v>
      </c>
      <c r="E10" s="20" t="s">
        <v>41</v>
      </c>
      <c r="F10" s="117"/>
      <c r="G10" s="46"/>
      <c r="H10" s="46"/>
      <c r="I10" s="46">
        <v>188</v>
      </c>
      <c r="J10" s="95">
        <f t="shared" si="0"/>
        <v>188</v>
      </c>
    </row>
    <row r="11" customHeight="1" spans="1:10">
      <c r="A11" s="20">
        <v>9</v>
      </c>
      <c r="B11" s="20">
        <v>514</v>
      </c>
      <c r="C11" s="21" t="s">
        <v>415</v>
      </c>
      <c r="D11" s="21" t="s">
        <v>57</v>
      </c>
      <c r="E11" s="20" t="s">
        <v>43</v>
      </c>
      <c r="F11" s="117"/>
      <c r="G11" s="46">
        <v>288</v>
      </c>
      <c r="H11" s="46"/>
      <c r="I11" s="46">
        <v>288</v>
      </c>
      <c r="J11" s="95">
        <f t="shared" si="0"/>
        <v>576</v>
      </c>
    </row>
    <row r="12" customHeight="1" spans="1:10">
      <c r="A12" s="20">
        <v>10</v>
      </c>
      <c r="B12" s="20">
        <v>517</v>
      </c>
      <c r="C12" s="21" t="s">
        <v>416</v>
      </c>
      <c r="D12" s="21" t="s">
        <v>49</v>
      </c>
      <c r="E12" s="20" t="s">
        <v>43</v>
      </c>
      <c r="F12" s="46">
        <v>188</v>
      </c>
      <c r="G12" s="46">
        <v>188</v>
      </c>
      <c r="H12" s="46">
        <v>188</v>
      </c>
      <c r="I12" s="46"/>
      <c r="J12" s="95">
        <f t="shared" si="0"/>
        <v>564</v>
      </c>
    </row>
    <row r="13" customHeight="1" spans="1:10">
      <c r="A13" s="20">
        <v>11</v>
      </c>
      <c r="B13" s="20">
        <v>545</v>
      </c>
      <c r="C13" s="21" t="s">
        <v>417</v>
      </c>
      <c r="D13" s="21" t="s">
        <v>52</v>
      </c>
      <c r="E13" s="20" t="s">
        <v>68</v>
      </c>
      <c r="F13" s="46"/>
      <c r="G13" s="46">
        <v>288</v>
      </c>
      <c r="H13" s="46"/>
      <c r="I13" s="46">
        <v>288</v>
      </c>
      <c r="J13" s="95">
        <f t="shared" si="0"/>
        <v>576</v>
      </c>
    </row>
    <row r="14" customHeight="1" spans="1:10">
      <c r="A14" s="20">
        <v>12</v>
      </c>
      <c r="B14" s="20">
        <v>570</v>
      </c>
      <c r="C14" s="21" t="s">
        <v>418</v>
      </c>
      <c r="D14" s="21" t="s">
        <v>40</v>
      </c>
      <c r="E14" s="20" t="s">
        <v>68</v>
      </c>
      <c r="F14" s="46"/>
      <c r="G14" s="117"/>
      <c r="H14" s="46"/>
      <c r="I14" s="46">
        <v>288</v>
      </c>
      <c r="J14" s="95">
        <f t="shared" si="0"/>
        <v>288</v>
      </c>
    </row>
    <row r="15" customHeight="1" spans="1:10">
      <c r="A15" s="20">
        <v>13</v>
      </c>
      <c r="B15" s="20">
        <v>573</v>
      </c>
      <c r="C15" s="21" t="s">
        <v>419</v>
      </c>
      <c r="D15" s="21" t="s">
        <v>52</v>
      </c>
      <c r="E15" s="20" t="s">
        <v>68</v>
      </c>
      <c r="F15" s="46"/>
      <c r="G15" s="46">
        <v>188</v>
      </c>
      <c r="H15" s="46"/>
      <c r="I15" s="46"/>
      <c r="J15" s="95">
        <f t="shared" si="0"/>
        <v>188</v>
      </c>
    </row>
    <row r="16" customHeight="1" spans="1:10">
      <c r="A16" s="20">
        <v>14</v>
      </c>
      <c r="B16" s="20">
        <v>587</v>
      </c>
      <c r="C16" s="21" t="s">
        <v>420</v>
      </c>
      <c r="D16" s="21" t="s">
        <v>46</v>
      </c>
      <c r="E16" s="20" t="s">
        <v>41</v>
      </c>
      <c r="F16" s="46"/>
      <c r="G16" s="117"/>
      <c r="H16" s="46">
        <v>188</v>
      </c>
      <c r="I16" s="46"/>
      <c r="J16" s="95">
        <f t="shared" si="0"/>
        <v>188</v>
      </c>
    </row>
    <row r="17" customHeight="1" spans="1:10">
      <c r="A17" s="20">
        <v>15</v>
      </c>
      <c r="B17" s="20">
        <v>704</v>
      </c>
      <c r="C17" s="21" t="s">
        <v>421</v>
      </c>
      <c r="D17" s="21" t="s">
        <v>46</v>
      </c>
      <c r="E17" s="20" t="s">
        <v>41</v>
      </c>
      <c r="F17" s="46"/>
      <c r="G17" s="117"/>
      <c r="H17" s="46"/>
      <c r="I17" s="46">
        <v>288</v>
      </c>
      <c r="J17" s="95">
        <f t="shared" si="0"/>
        <v>288</v>
      </c>
    </row>
    <row r="18" customHeight="1" spans="1:10">
      <c r="A18" s="20">
        <v>16</v>
      </c>
      <c r="B18" s="20">
        <v>713</v>
      </c>
      <c r="C18" s="21" t="s">
        <v>422</v>
      </c>
      <c r="D18" s="21" t="s">
        <v>46</v>
      </c>
      <c r="E18" s="20" t="s">
        <v>68</v>
      </c>
      <c r="F18" s="46"/>
      <c r="G18" s="46">
        <v>288</v>
      </c>
      <c r="H18" s="117"/>
      <c r="I18" s="46"/>
      <c r="J18" s="95">
        <f t="shared" si="0"/>
        <v>288</v>
      </c>
    </row>
    <row r="19" customHeight="1" spans="1:10">
      <c r="A19" s="20">
        <v>17</v>
      </c>
      <c r="B19" s="20">
        <v>716</v>
      </c>
      <c r="C19" s="21" t="s">
        <v>423</v>
      </c>
      <c r="D19" s="21" t="s">
        <v>57</v>
      </c>
      <c r="E19" s="20" t="s">
        <v>68</v>
      </c>
      <c r="F19" s="46"/>
      <c r="G19" s="46"/>
      <c r="H19" s="117"/>
      <c r="I19" s="46">
        <v>188</v>
      </c>
      <c r="J19" s="95">
        <f t="shared" si="0"/>
        <v>188</v>
      </c>
    </row>
    <row r="20" customHeight="1" spans="1:10">
      <c r="A20" s="20">
        <v>18</v>
      </c>
      <c r="B20" s="20">
        <v>724</v>
      </c>
      <c r="C20" s="21" t="s">
        <v>424</v>
      </c>
      <c r="D20" s="21" t="s">
        <v>52</v>
      </c>
      <c r="E20" s="20" t="s">
        <v>41</v>
      </c>
      <c r="F20" s="46"/>
      <c r="G20" s="46"/>
      <c r="H20" s="117"/>
      <c r="I20" s="120">
        <v>188</v>
      </c>
      <c r="J20" s="95">
        <f t="shared" si="0"/>
        <v>188</v>
      </c>
    </row>
    <row r="21" customHeight="1" spans="1:10">
      <c r="A21" s="20">
        <v>19</v>
      </c>
      <c r="B21" s="20">
        <v>727</v>
      </c>
      <c r="C21" s="21" t="s">
        <v>425</v>
      </c>
      <c r="D21" s="21" t="s">
        <v>40</v>
      </c>
      <c r="E21" s="20" t="s">
        <v>68</v>
      </c>
      <c r="F21" s="46">
        <v>288</v>
      </c>
      <c r="G21" s="46">
        <v>288</v>
      </c>
      <c r="H21" s="117"/>
      <c r="I21" s="46"/>
      <c r="J21" s="95">
        <f t="shared" si="0"/>
        <v>576</v>
      </c>
    </row>
    <row r="22" customHeight="1" spans="1:10">
      <c r="A22" s="20">
        <v>20</v>
      </c>
      <c r="B22" s="20">
        <v>733</v>
      </c>
      <c r="C22" s="21" t="s">
        <v>426</v>
      </c>
      <c r="D22" s="21" t="s">
        <v>52</v>
      </c>
      <c r="E22" s="20" t="s">
        <v>68</v>
      </c>
      <c r="F22" s="46">
        <v>288</v>
      </c>
      <c r="G22" s="46"/>
      <c r="H22" s="117"/>
      <c r="I22" s="46"/>
      <c r="J22" s="95">
        <f t="shared" si="0"/>
        <v>288</v>
      </c>
    </row>
    <row r="23" customHeight="1" spans="1:10">
      <c r="A23" s="20">
        <v>21</v>
      </c>
      <c r="B23" s="20">
        <v>738</v>
      </c>
      <c r="C23" s="21" t="s">
        <v>427</v>
      </c>
      <c r="D23" s="21" t="s">
        <v>46</v>
      </c>
      <c r="E23" s="20" t="s">
        <v>68</v>
      </c>
      <c r="F23" s="46">
        <v>188</v>
      </c>
      <c r="G23" s="46">
        <v>188</v>
      </c>
      <c r="H23" s="46"/>
      <c r="I23" s="117"/>
      <c r="J23" s="95">
        <f t="shared" si="0"/>
        <v>376</v>
      </c>
    </row>
    <row r="24" customHeight="1" spans="1:10">
      <c r="A24" s="20">
        <v>22</v>
      </c>
      <c r="B24" s="20">
        <v>747</v>
      </c>
      <c r="C24" s="21" t="s">
        <v>428</v>
      </c>
      <c r="D24" s="21" t="s">
        <v>49</v>
      </c>
      <c r="E24" s="20" t="s">
        <v>68</v>
      </c>
      <c r="F24" s="46"/>
      <c r="G24" s="46">
        <v>288</v>
      </c>
      <c r="H24" s="46"/>
      <c r="I24" s="117"/>
      <c r="J24" s="95">
        <f t="shared" si="0"/>
        <v>288</v>
      </c>
    </row>
    <row r="25" customHeight="1" spans="1:10">
      <c r="A25" s="20">
        <v>23</v>
      </c>
      <c r="B25" s="20">
        <v>748</v>
      </c>
      <c r="C25" s="21" t="s">
        <v>429</v>
      </c>
      <c r="D25" s="21" t="s">
        <v>57</v>
      </c>
      <c r="E25" s="20" t="s">
        <v>68</v>
      </c>
      <c r="F25" s="46"/>
      <c r="G25" s="46">
        <v>188</v>
      </c>
      <c r="H25" s="46"/>
      <c r="I25" s="117"/>
      <c r="J25" s="95">
        <f t="shared" si="0"/>
        <v>188</v>
      </c>
    </row>
    <row r="26" customHeight="1" spans="1:10">
      <c r="A26" s="20">
        <v>24</v>
      </c>
      <c r="B26" s="20">
        <v>753</v>
      </c>
      <c r="C26" s="21" t="s">
        <v>430</v>
      </c>
      <c r="D26" s="21" t="s">
        <v>52</v>
      </c>
      <c r="E26" s="20" t="s">
        <v>68</v>
      </c>
      <c r="F26" s="46">
        <v>188</v>
      </c>
      <c r="G26" s="46"/>
      <c r="H26" s="46">
        <v>288</v>
      </c>
      <c r="I26" s="117"/>
      <c r="J26" s="95">
        <f t="shared" si="0"/>
        <v>476</v>
      </c>
    </row>
    <row r="27" customHeight="1" spans="1:10">
      <c r="A27" s="20">
        <v>25</v>
      </c>
      <c r="B27" s="20">
        <v>754</v>
      </c>
      <c r="C27" s="21" t="s">
        <v>431</v>
      </c>
      <c r="D27" s="21" t="s">
        <v>46</v>
      </c>
      <c r="E27" s="20" t="s">
        <v>41</v>
      </c>
      <c r="F27" s="46">
        <v>288</v>
      </c>
      <c r="G27" s="46"/>
      <c r="H27" s="46"/>
      <c r="I27" s="117"/>
      <c r="J27" s="95">
        <f t="shared" si="0"/>
        <v>288</v>
      </c>
    </row>
    <row r="28" customHeight="1" spans="1:10">
      <c r="A28" s="20">
        <v>26</v>
      </c>
      <c r="B28" s="20">
        <v>102564</v>
      </c>
      <c r="C28" s="21" t="s">
        <v>432</v>
      </c>
      <c r="D28" s="21" t="s">
        <v>57</v>
      </c>
      <c r="E28" s="20" t="s">
        <v>68</v>
      </c>
      <c r="F28" s="46">
        <v>288</v>
      </c>
      <c r="G28" s="46"/>
      <c r="H28" s="46"/>
      <c r="I28" s="117"/>
      <c r="J28" s="95">
        <f t="shared" si="0"/>
        <v>288</v>
      </c>
    </row>
    <row r="29" customHeight="1" spans="1:10">
      <c r="A29" s="20">
        <v>27</v>
      </c>
      <c r="B29" s="20">
        <v>102935</v>
      </c>
      <c r="C29" s="21" t="s">
        <v>433</v>
      </c>
      <c r="D29" s="21" t="s">
        <v>49</v>
      </c>
      <c r="E29" s="20" t="s">
        <v>41</v>
      </c>
      <c r="F29" s="46">
        <v>288</v>
      </c>
      <c r="G29" s="46"/>
      <c r="H29" s="46"/>
      <c r="I29" s="117"/>
      <c r="J29" s="95">
        <f t="shared" si="0"/>
        <v>288</v>
      </c>
    </row>
    <row r="30" customHeight="1" spans="1:10">
      <c r="A30" s="20">
        <v>28</v>
      </c>
      <c r="B30" s="20">
        <v>103198</v>
      </c>
      <c r="C30" s="21" t="s">
        <v>434</v>
      </c>
      <c r="D30" s="21" t="s">
        <v>40</v>
      </c>
      <c r="E30" s="20" t="s">
        <v>41</v>
      </c>
      <c r="F30" s="46">
        <v>188</v>
      </c>
      <c r="G30" s="46"/>
      <c r="H30" s="46"/>
      <c r="I30" s="117"/>
      <c r="J30" s="95">
        <f t="shared" si="0"/>
        <v>188</v>
      </c>
    </row>
    <row r="31" customHeight="1" spans="1:10">
      <c r="A31" s="118" t="s">
        <v>406</v>
      </c>
      <c r="B31" s="119"/>
      <c r="C31" s="119"/>
      <c r="D31" s="119"/>
      <c r="E31" s="119"/>
      <c r="F31" s="119"/>
      <c r="G31" s="119"/>
      <c r="H31" s="119"/>
      <c r="I31" s="121"/>
      <c r="J31" s="122">
        <f>SUM(J3:J30)</f>
        <v>8668</v>
      </c>
    </row>
  </sheetData>
  <sortState ref="A3:I38">
    <sortCondition ref="B3"/>
  </sortState>
  <mergeCells count="2">
    <mergeCell ref="A1:J1"/>
    <mergeCell ref="A31:I31"/>
  </mergeCells>
  <pageMargins left="0.75" right="0.75" top="0.590277777777778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1"/>
  <sheetViews>
    <sheetView workbookViewId="0">
      <selection activeCell="P30" sqref="P30"/>
    </sheetView>
  </sheetViews>
  <sheetFormatPr defaultColWidth="9" defaultRowHeight="13.5"/>
  <cols>
    <col min="1" max="1" width="3.875" style="3" customWidth="1"/>
    <col min="2" max="2" width="5.75" style="3" customWidth="1"/>
    <col min="3" max="3" width="32" style="4" customWidth="1"/>
    <col min="4" max="4" width="7.125" style="4" customWidth="1"/>
    <col min="5" max="5" width="5.25" style="5" customWidth="1"/>
    <col min="6" max="6" width="10.625" style="76" hidden="1" customWidth="1"/>
    <col min="7" max="7" width="10.125" style="76" hidden="1" customWidth="1"/>
    <col min="8" max="8" width="7.625" style="77" hidden="1" customWidth="1"/>
    <col min="9" max="9" width="10" style="78" hidden="1" customWidth="1"/>
    <col min="10" max="10" width="9.25" style="78" hidden="1" customWidth="1"/>
    <col min="11" max="11" width="7.75" style="77" hidden="1" customWidth="1"/>
    <col min="12" max="12" width="9.375" style="79" hidden="1" customWidth="1"/>
    <col min="13" max="13" width="8.875" style="79" hidden="1" customWidth="1"/>
    <col min="14" max="14" width="8" style="80" hidden="1" customWidth="1"/>
    <col min="15" max="15" width="9" style="81" customWidth="1"/>
    <col min="16" max="16" width="9.375" style="77" customWidth="1"/>
    <col min="17" max="17" width="9.625" style="77" customWidth="1"/>
    <col min="18" max="18" width="9" style="78"/>
  </cols>
  <sheetData>
    <row r="1" ht="21" customHeight="1" spans="1:18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ht="27" customHeight="1" spans="1:18">
      <c r="A2" s="16" t="s">
        <v>10</v>
      </c>
      <c r="B2" s="16" t="s">
        <v>11</v>
      </c>
      <c r="C2" s="17" t="s">
        <v>12</v>
      </c>
      <c r="D2" s="17" t="s">
        <v>13</v>
      </c>
      <c r="E2" s="16" t="s">
        <v>14</v>
      </c>
      <c r="F2" s="83" t="s">
        <v>15</v>
      </c>
      <c r="G2" s="83" t="s">
        <v>17</v>
      </c>
      <c r="H2" s="84" t="s">
        <v>19</v>
      </c>
      <c r="I2" s="87" t="s">
        <v>20</v>
      </c>
      <c r="J2" s="83" t="s">
        <v>17</v>
      </c>
      <c r="K2" s="84" t="s">
        <v>19</v>
      </c>
      <c r="L2" s="88" t="s">
        <v>435</v>
      </c>
      <c r="M2" s="88" t="s">
        <v>436</v>
      </c>
      <c r="N2" s="109" t="s">
        <v>437</v>
      </c>
      <c r="O2" s="89" t="s">
        <v>438</v>
      </c>
      <c r="P2" s="89" t="s">
        <v>439</v>
      </c>
      <c r="Q2" s="89" t="s">
        <v>440</v>
      </c>
      <c r="R2" s="94" t="s">
        <v>441</v>
      </c>
    </row>
    <row r="3" spans="1:18">
      <c r="A3" s="20">
        <v>1</v>
      </c>
      <c r="B3" s="20">
        <v>754</v>
      </c>
      <c r="C3" s="21" t="s">
        <v>431</v>
      </c>
      <c r="D3" s="21" t="s">
        <v>46</v>
      </c>
      <c r="E3" s="20" t="s">
        <v>41</v>
      </c>
      <c r="F3" s="22">
        <v>7348.75307692308</v>
      </c>
      <c r="G3" s="22">
        <v>2004.11975483077</v>
      </c>
      <c r="H3" s="23">
        <v>0.272715620439637</v>
      </c>
      <c r="I3" s="22">
        <v>8818.50369230769</v>
      </c>
      <c r="J3" s="22">
        <v>2225.99949548308</v>
      </c>
      <c r="K3" s="23">
        <v>0.252423718711463</v>
      </c>
      <c r="L3" s="31">
        <v>18700.53</v>
      </c>
      <c r="M3" s="31">
        <v>4138.81</v>
      </c>
      <c r="N3" s="32">
        <f t="shared" ref="N3:N66" si="0">M3/L3</f>
        <v>0.221320465248846</v>
      </c>
      <c r="O3" s="33">
        <f t="shared" ref="O3:O66" si="1">L3/F3</f>
        <v>2.54472150639056</v>
      </c>
      <c r="P3" s="32">
        <f t="shared" ref="P3:P66" si="2">L3/I3</f>
        <v>2.12060125532547</v>
      </c>
      <c r="Q3" s="32">
        <f t="shared" ref="Q3:Q66" si="3">M3/J3</f>
        <v>1.85930410514393</v>
      </c>
      <c r="R3" s="47">
        <v>288</v>
      </c>
    </row>
    <row r="4" spans="1:18">
      <c r="A4" s="20">
        <v>2</v>
      </c>
      <c r="B4" s="20">
        <v>102564</v>
      </c>
      <c r="C4" s="21" t="s">
        <v>432</v>
      </c>
      <c r="D4" s="21" t="s">
        <v>57</v>
      </c>
      <c r="E4" s="20" t="s">
        <v>68</v>
      </c>
      <c r="F4" s="22">
        <v>1196.4324</v>
      </c>
      <c r="G4" s="22">
        <v>315.33058728</v>
      </c>
      <c r="H4" s="23">
        <v>0.263559050457009</v>
      </c>
      <c r="I4" s="22">
        <v>1435.71888</v>
      </c>
      <c r="J4" s="22">
        <v>350.241409728</v>
      </c>
      <c r="K4" s="23">
        <v>0.243948459971495</v>
      </c>
      <c r="L4" s="31">
        <v>2177.05</v>
      </c>
      <c r="M4" s="31">
        <v>708.95</v>
      </c>
      <c r="N4" s="32">
        <f t="shared" si="0"/>
        <v>0.32564709124733</v>
      </c>
      <c r="O4" s="33">
        <f t="shared" si="1"/>
        <v>1.81961805781923</v>
      </c>
      <c r="P4" s="32">
        <f t="shared" si="2"/>
        <v>1.51634838151603</v>
      </c>
      <c r="Q4" s="32">
        <f t="shared" si="3"/>
        <v>2.02417526971061</v>
      </c>
      <c r="R4" s="47">
        <v>288</v>
      </c>
    </row>
    <row r="5" spans="1:18">
      <c r="A5" s="20">
        <v>3</v>
      </c>
      <c r="B5" s="20">
        <v>738</v>
      </c>
      <c r="C5" s="21" t="s">
        <v>427</v>
      </c>
      <c r="D5" s="21" t="s">
        <v>46</v>
      </c>
      <c r="E5" s="20" t="s">
        <v>68</v>
      </c>
      <c r="F5" s="22">
        <v>5321.32061538462</v>
      </c>
      <c r="G5" s="22">
        <v>1362.19458018462</v>
      </c>
      <c r="H5" s="23">
        <v>0.25598806736928</v>
      </c>
      <c r="I5" s="22">
        <v>6385.58473846154</v>
      </c>
      <c r="J5" s="22">
        <v>1513.00561801846</v>
      </c>
      <c r="K5" s="23">
        <v>0.236940809649797</v>
      </c>
      <c r="L5" s="31">
        <v>8697.77</v>
      </c>
      <c r="M5" s="31">
        <v>2517.46</v>
      </c>
      <c r="N5" s="32">
        <f t="shared" si="0"/>
        <v>0.289437407519399</v>
      </c>
      <c r="O5" s="33">
        <f t="shared" si="1"/>
        <v>1.63451342789864</v>
      </c>
      <c r="P5" s="32">
        <f t="shared" si="2"/>
        <v>1.36209452324887</v>
      </c>
      <c r="Q5" s="32">
        <f t="shared" si="3"/>
        <v>1.66388014031108</v>
      </c>
      <c r="R5" s="47">
        <v>188</v>
      </c>
    </row>
    <row r="6" s="13" customFormat="1" spans="1:18">
      <c r="A6" s="20">
        <v>4</v>
      </c>
      <c r="B6" s="20">
        <v>54</v>
      </c>
      <c r="C6" s="21" t="s">
        <v>407</v>
      </c>
      <c r="D6" s="21" t="s">
        <v>46</v>
      </c>
      <c r="E6" s="20" t="s">
        <v>41</v>
      </c>
      <c r="F6" s="22">
        <v>8882.64923076923</v>
      </c>
      <c r="G6" s="22">
        <v>2490.70985792308</v>
      </c>
      <c r="H6" s="23">
        <v>0.280401690218199</v>
      </c>
      <c r="I6" s="22">
        <v>10659.1790769231</v>
      </c>
      <c r="J6" s="22">
        <v>2766.46087329231</v>
      </c>
      <c r="K6" s="23">
        <v>0.259537892489455</v>
      </c>
      <c r="L6" s="31">
        <v>14484.12</v>
      </c>
      <c r="M6" s="31">
        <v>3654.56</v>
      </c>
      <c r="N6" s="32">
        <f t="shared" si="0"/>
        <v>0.252314949061455</v>
      </c>
      <c r="O6" s="33">
        <f t="shared" si="1"/>
        <v>1.63060812418748</v>
      </c>
      <c r="P6" s="32">
        <f t="shared" si="2"/>
        <v>1.35884010348957</v>
      </c>
      <c r="Q6" s="32">
        <f t="shared" si="3"/>
        <v>1.32102356309518</v>
      </c>
      <c r="R6" s="46"/>
    </row>
    <row r="7" spans="1:18">
      <c r="A7" s="20">
        <v>5</v>
      </c>
      <c r="B7" s="20">
        <v>727</v>
      </c>
      <c r="C7" s="21" t="s">
        <v>425</v>
      </c>
      <c r="D7" s="21" t="s">
        <v>40</v>
      </c>
      <c r="E7" s="20" t="s">
        <v>68</v>
      </c>
      <c r="F7" s="22">
        <v>5527.69846153846</v>
      </c>
      <c r="G7" s="22">
        <v>1576.47382006154</v>
      </c>
      <c r="H7" s="23">
        <v>0.285195336002966</v>
      </c>
      <c r="I7" s="22">
        <v>6633.23815384615</v>
      </c>
      <c r="J7" s="22">
        <v>1751.00810200615</v>
      </c>
      <c r="K7" s="23">
        <v>0.263974858341377</v>
      </c>
      <c r="L7" s="31">
        <v>8770.62</v>
      </c>
      <c r="M7" s="31">
        <v>2189.83</v>
      </c>
      <c r="N7" s="32">
        <f t="shared" si="0"/>
        <v>0.249677901904312</v>
      </c>
      <c r="O7" s="33">
        <f t="shared" si="1"/>
        <v>1.58666759068456</v>
      </c>
      <c r="P7" s="32">
        <f t="shared" si="2"/>
        <v>1.32222299223714</v>
      </c>
      <c r="Q7" s="32">
        <f t="shared" si="3"/>
        <v>1.25061100373613</v>
      </c>
      <c r="R7" s="47">
        <v>288</v>
      </c>
    </row>
    <row r="8" spans="1:18">
      <c r="A8" s="20">
        <v>6</v>
      </c>
      <c r="B8" s="20">
        <v>103198</v>
      </c>
      <c r="C8" s="21" t="s">
        <v>434</v>
      </c>
      <c r="D8" s="21" t="s">
        <v>40</v>
      </c>
      <c r="E8" s="20" t="s">
        <v>41</v>
      </c>
      <c r="F8" s="22">
        <v>2161.02071428571</v>
      </c>
      <c r="G8" s="22">
        <v>586.818860571428</v>
      </c>
      <c r="H8" s="23">
        <v>0.271547078050749</v>
      </c>
      <c r="I8" s="22">
        <v>2593.22485714286</v>
      </c>
      <c r="J8" s="22">
        <v>651.7866432</v>
      </c>
      <c r="K8" s="23">
        <v>0.251342123844255</v>
      </c>
      <c r="L8" s="31">
        <v>3288.08</v>
      </c>
      <c r="M8" s="31">
        <v>1200.24</v>
      </c>
      <c r="N8" s="32">
        <f t="shared" si="0"/>
        <v>0.365027614899881</v>
      </c>
      <c r="O8" s="33">
        <f t="shared" si="1"/>
        <v>1.5215402509859</v>
      </c>
      <c r="P8" s="32">
        <f t="shared" si="2"/>
        <v>1.26795020915491</v>
      </c>
      <c r="Q8" s="32">
        <f t="shared" si="3"/>
        <v>1.8414614851684</v>
      </c>
      <c r="R8" s="47">
        <v>188</v>
      </c>
    </row>
    <row r="9" spans="1:18">
      <c r="A9" s="20">
        <v>7</v>
      </c>
      <c r="B9" s="20">
        <v>733</v>
      </c>
      <c r="C9" s="21" t="s">
        <v>426</v>
      </c>
      <c r="D9" s="21" t="s">
        <v>52</v>
      </c>
      <c r="E9" s="20" t="s">
        <v>68</v>
      </c>
      <c r="F9" s="22">
        <v>5330.33353846154</v>
      </c>
      <c r="G9" s="22">
        <v>1352.98471458462</v>
      </c>
      <c r="H9" s="23">
        <v>0.253827402135724</v>
      </c>
      <c r="I9" s="22">
        <v>6396.40024615385</v>
      </c>
      <c r="J9" s="22">
        <v>1502.77611145846</v>
      </c>
      <c r="K9" s="23">
        <v>0.234940912642557</v>
      </c>
      <c r="L9" s="31">
        <v>7839.86</v>
      </c>
      <c r="M9" s="31">
        <v>1554.92</v>
      </c>
      <c r="N9" s="32">
        <f t="shared" si="0"/>
        <v>0.198335174352603</v>
      </c>
      <c r="O9" s="33">
        <f t="shared" si="1"/>
        <v>1.47080101900392</v>
      </c>
      <c r="P9" s="32">
        <f t="shared" si="2"/>
        <v>1.2256675158366</v>
      </c>
      <c r="Q9" s="32">
        <f t="shared" si="3"/>
        <v>1.03469837465738</v>
      </c>
      <c r="R9" s="47">
        <v>288</v>
      </c>
    </row>
    <row r="10" spans="1:18">
      <c r="A10" s="20">
        <v>8</v>
      </c>
      <c r="B10" s="20">
        <v>102935</v>
      </c>
      <c r="C10" s="21" t="s">
        <v>433</v>
      </c>
      <c r="D10" s="21" t="s">
        <v>49</v>
      </c>
      <c r="E10" s="20" t="s">
        <v>41</v>
      </c>
      <c r="F10" s="22">
        <v>1937.712</v>
      </c>
      <c r="G10" s="22">
        <v>556.2279576</v>
      </c>
      <c r="H10" s="23">
        <v>0.287053988208774</v>
      </c>
      <c r="I10" s="22">
        <v>2325.2544</v>
      </c>
      <c r="J10" s="22">
        <v>617.80896576</v>
      </c>
      <c r="K10" s="23">
        <v>0.265695214149471</v>
      </c>
      <c r="L10" s="31">
        <v>2823.89</v>
      </c>
      <c r="M10" s="31">
        <v>872.77</v>
      </c>
      <c r="N10" s="32">
        <f t="shared" si="0"/>
        <v>0.309066571289958</v>
      </c>
      <c r="O10" s="33">
        <f t="shared" si="1"/>
        <v>1.45733215255931</v>
      </c>
      <c r="P10" s="32">
        <f t="shared" si="2"/>
        <v>1.21444346046609</v>
      </c>
      <c r="Q10" s="32">
        <f t="shared" si="3"/>
        <v>1.41268587600758</v>
      </c>
      <c r="R10" s="47">
        <v>288</v>
      </c>
    </row>
    <row r="11" spans="1:18">
      <c r="A11" s="20">
        <v>9</v>
      </c>
      <c r="B11" s="20">
        <v>517</v>
      </c>
      <c r="C11" s="21" t="s">
        <v>416</v>
      </c>
      <c r="D11" s="21" t="s">
        <v>49</v>
      </c>
      <c r="E11" s="20" t="s">
        <v>43</v>
      </c>
      <c r="F11" s="22">
        <v>20678.0924230769</v>
      </c>
      <c r="G11" s="22">
        <v>4037.84382736154</v>
      </c>
      <c r="H11" s="23">
        <v>0.195271582346507</v>
      </c>
      <c r="I11" s="22">
        <v>24813.7109076923</v>
      </c>
      <c r="J11" s="22">
        <v>4484.88085648615</v>
      </c>
      <c r="K11" s="23">
        <v>0.18074204512054</v>
      </c>
      <c r="L11" s="31">
        <v>27380.46</v>
      </c>
      <c r="M11" s="31">
        <v>5432.99</v>
      </c>
      <c r="N11" s="32">
        <f t="shared" si="0"/>
        <v>0.198425811691988</v>
      </c>
      <c r="O11" s="33">
        <f t="shared" si="1"/>
        <v>1.32412891091652</v>
      </c>
      <c r="P11" s="32">
        <f t="shared" si="2"/>
        <v>1.1034407590971</v>
      </c>
      <c r="Q11" s="32">
        <f t="shared" si="3"/>
        <v>1.2114011885383</v>
      </c>
      <c r="R11" s="47">
        <v>188</v>
      </c>
    </row>
    <row r="12" spans="1:18">
      <c r="A12" s="20">
        <v>10</v>
      </c>
      <c r="B12" s="20">
        <v>753</v>
      </c>
      <c r="C12" s="21" t="s">
        <v>430</v>
      </c>
      <c r="D12" s="21" t="s">
        <v>52</v>
      </c>
      <c r="E12" s="20" t="s">
        <v>68</v>
      </c>
      <c r="F12" s="22">
        <v>4295.37807692308</v>
      </c>
      <c r="G12" s="22">
        <v>1112.53585638462</v>
      </c>
      <c r="H12" s="23">
        <v>0.259007667418548</v>
      </c>
      <c r="I12" s="22">
        <v>5154.45369230769</v>
      </c>
      <c r="J12" s="22">
        <v>1235.70672313846</v>
      </c>
      <c r="K12" s="23">
        <v>0.239735730865636</v>
      </c>
      <c r="L12" s="31">
        <v>5543.22</v>
      </c>
      <c r="M12" s="31">
        <v>1511.99</v>
      </c>
      <c r="N12" s="32">
        <f t="shared" si="0"/>
        <v>0.272763844841085</v>
      </c>
      <c r="O12" s="33">
        <f t="shared" si="1"/>
        <v>1.29050805324471</v>
      </c>
      <c r="P12" s="32">
        <f t="shared" si="2"/>
        <v>1.07542337770392</v>
      </c>
      <c r="Q12" s="32">
        <f t="shared" si="3"/>
        <v>1.22358321087696</v>
      </c>
      <c r="R12" s="47">
        <v>188</v>
      </c>
    </row>
    <row r="13" spans="1:18">
      <c r="A13" s="20">
        <v>11</v>
      </c>
      <c r="B13" s="20">
        <v>385</v>
      </c>
      <c r="C13" s="21" t="s">
        <v>412</v>
      </c>
      <c r="D13" s="21" t="s">
        <v>57</v>
      </c>
      <c r="E13" s="20" t="s">
        <v>43</v>
      </c>
      <c r="F13" s="22">
        <v>12641.5587692308</v>
      </c>
      <c r="G13" s="22">
        <v>2940.60722441539</v>
      </c>
      <c r="H13" s="23">
        <v>0.232614290539292</v>
      </c>
      <c r="I13" s="22">
        <v>15169.8705230769</v>
      </c>
      <c r="J13" s="22">
        <v>3266.16719494154</v>
      </c>
      <c r="K13" s="23">
        <v>0.215306201194858</v>
      </c>
      <c r="L13" s="31">
        <v>15884.18</v>
      </c>
      <c r="M13" s="31">
        <v>3327.84</v>
      </c>
      <c r="N13" s="32">
        <f t="shared" si="0"/>
        <v>0.209506565652114</v>
      </c>
      <c r="O13" s="33">
        <f t="shared" si="1"/>
        <v>1.2565048575071</v>
      </c>
      <c r="P13" s="32">
        <f t="shared" si="2"/>
        <v>1.04708738125592</v>
      </c>
      <c r="Q13" s="32">
        <f t="shared" si="3"/>
        <v>1.01888231721694</v>
      </c>
      <c r="R13" s="47">
        <v>188</v>
      </c>
    </row>
    <row r="14" spans="1:17">
      <c r="A14" s="20">
        <v>12</v>
      </c>
      <c r="B14" s="20">
        <v>740</v>
      </c>
      <c r="C14" s="21" t="s">
        <v>442</v>
      </c>
      <c r="D14" s="21" t="s">
        <v>52</v>
      </c>
      <c r="E14" s="20" t="s">
        <v>68</v>
      </c>
      <c r="F14" s="85">
        <v>4879.62092307692</v>
      </c>
      <c r="G14" s="85">
        <v>1444.77883273846</v>
      </c>
      <c r="H14" s="86">
        <v>0.296084235950737</v>
      </c>
      <c r="I14" s="85">
        <v>5855.54510769231</v>
      </c>
      <c r="J14" s="85">
        <v>1604.73292327385</v>
      </c>
      <c r="K14" s="86">
        <v>0.274053549884833</v>
      </c>
      <c r="L14" s="110">
        <v>6118.79</v>
      </c>
      <c r="M14" s="110">
        <v>1614.35</v>
      </c>
      <c r="N14" s="90">
        <f t="shared" si="0"/>
        <v>0.263834843163436</v>
      </c>
      <c r="O14" s="91">
        <f t="shared" si="1"/>
        <v>1.25394781612292</v>
      </c>
      <c r="P14" s="90">
        <f t="shared" si="2"/>
        <v>1.04495651343576</v>
      </c>
      <c r="Q14" s="90">
        <f t="shared" si="3"/>
        <v>1.00599294535974</v>
      </c>
    </row>
    <row r="15" spans="1:17">
      <c r="A15" s="20">
        <v>13</v>
      </c>
      <c r="B15" s="20">
        <v>709</v>
      </c>
      <c r="C15" s="21" t="s">
        <v>443</v>
      </c>
      <c r="D15" s="21" t="s">
        <v>40</v>
      </c>
      <c r="E15" s="20" t="s">
        <v>41</v>
      </c>
      <c r="F15" s="85">
        <v>9178.59923076923</v>
      </c>
      <c r="G15" s="85">
        <v>2672.70588221538</v>
      </c>
      <c r="H15" s="86">
        <v>0.291188863901556</v>
      </c>
      <c r="I15" s="85">
        <v>11014.3190769231</v>
      </c>
      <c r="J15" s="85">
        <v>2968.60600822154</v>
      </c>
      <c r="K15" s="86">
        <v>0.269522426896211</v>
      </c>
      <c r="L15" s="110">
        <v>11396.26</v>
      </c>
      <c r="M15" s="110">
        <v>2640.65</v>
      </c>
      <c r="N15" s="90">
        <f t="shared" si="0"/>
        <v>0.231711982703097</v>
      </c>
      <c r="O15" s="91">
        <f t="shared" si="1"/>
        <v>1.24161211460204</v>
      </c>
      <c r="P15" s="90">
        <f t="shared" si="2"/>
        <v>1.03467676216836</v>
      </c>
      <c r="Q15" s="86">
        <f t="shared" si="3"/>
        <v>0.889525249456052</v>
      </c>
    </row>
    <row r="16" spans="1:17">
      <c r="A16" s="20">
        <v>14</v>
      </c>
      <c r="B16" s="20">
        <v>357</v>
      </c>
      <c r="C16" s="21" t="s">
        <v>444</v>
      </c>
      <c r="D16" s="21" t="s">
        <v>40</v>
      </c>
      <c r="E16" s="20" t="s">
        <v>41</v>
      </c>
      <c r="F16" s="85">
        <v>8088.53984615384</v>
      </c>
      <c r="G16" s="85">
        <v>2040.48985495385</v>
      </c>
      <c r="H16" s="86">
        <v>0.252269246831258</v>
      </c>
      <c r="I16" s="85">
        <v>9706.24781538461</v>
      </c>
      <c r="J16" s="85">
        <v>2266.39619549538</v>
      </c>
      <c r="K16" s="86">
        <v>0.233498694717345</v>
      </c>
      <c r="L16" s="110">
        <v>9833.79</v>
      </c>
      <c r="M16" s="110">
        <v>2373.14</v>
      </c>
      <c r="N16" s="90">
        <f t="shared" si="0"/>
        <v>0.241325063886864</v>
      </c>
      <c r="O16" s="91">
        <f t="shared" si="1"/>
        <v>1.21576825818272</v>
      </c>
      <c r="P16" s="90">
        <f t="shared" si="2"/>
        <v>1.01314021515227</v>
      </c>
      <c r="Q16" s="90">
        <f t="shared" si="3"/>
        <v>1.04709847497837</v>
      </c>
    </row>
    <row r="17" spans="1:17">
      <c r="A17" s="20">
        <v>15</v>
      </c>
      <c r="B17" s="20">
        <v>712</v>
      </c>
      <c r="C17" s="21" t="s">
        <v>445</v>
      </c>
      <c r="D17" s="21" t="s">
        <v>52</v>
      </c>
      <c r="E17" s="20" t="s">
        <v>43</v>
      </c>
      <c r="F17" s="85">
        <v>14257.1487692308</v>
      </c>
      <c r="G17" s="85">
        <v>4282.34547655385</v>
      </c>
      <c r="H17" s="86">
        <v>0.300364788631219</v>
      </c>
      <c r="I17" s="85">
        <v>17108.5785230769</v>
      </c>
      <c r="J17" s="85">
        <v>4756.45172765538</v>
      </c>
      <c r="K17" s="86">
        <v>0.27801560025806</v>
      </c>
      <c r="L17" s="110">
        <v>16880.36</v>
      </c>
      <c r="M17" s="110">
        <v>5646.92</v>
      </c>
      <c r="N17" s="90">
        <f t="shared" si="0"/>
        <v>0.334526040913819</v>
      </c>
      <c r="O17" s="91">
        <f t="shared" si="1"/>
        <v>1.18399269539997</v>
      </c>
      <c r="P17" s="86">
        <f t="shared" si="2"/>
        <v>0.986660579499982</v>
      </c>
      <c r="Q17" s="86">
        <f t="shared" si="3"/>
        <v>1.18721272144258</v>
      </c>
    </row>
    <row r="18" spans="1:17">
      <c r="A18" s="20">
        <v>16</v>
      </c>
      <c r="B18" s="20">
        <v>387</v>
      </c>
      <c r="C18" s="21" t="s">
        <v>446</v>
      </c>
      <c r="D18" s="21" t="s">
        <v>52</v>
      </c>
      <c r="E18" s="20" t="s">
        <v>43</v>
      </c>
      <c r="F18" s="85">
        <v>13200.6010769231</v>
      </c>
      <c r="G18" s="85">
        <v>3486.03123443077</v>
      </c>
      <c r="H18" s="86">
        <v>0.264081250097388</v>
      </c>
      <c r="I18" s="85">
        <v>15840.7212923077</v>
      </c>
      <c r="J18" s="85">
        <v>3871.97608844308</v>
      </c>
      <c r="K18" s="86">
        <v>0.244431804397905</v>
      </c>
      <c r="L18" s="110">
        <v>15457.09</v>
      </c>
      <c r="M18" s="110">
        <v>4948.69</v>
      </c>
      <c r="N18" s="90">
        <f t="shared" si="0"/>
        <v>0.320156640092022</v>
      </c>
      <c r="O18" s="91">
        <f t="shared" si="1"/>
        <v>1.17093834666526</v>
      </c>
      <c r="P18" s="86">
        <f t="shared" si="2"/>
        <v>0.975781955554386</v>
      </c>
      <c r="Q18" s="86">
        <f t="shared" si="3"/>
        <v>1.27807865724446</v>
      </c>
    </row>
    <row r="19" spans="1:17">
      <c r="A19" s="20">
        <v>17</v>
      </c>
      <c r="B19" s="20">
        <v>704</v>
      </c>
      <c r="C19" s="21" t="s">
        <v>421</v>
      </c>
      <c r="D19" s="21" t="s">
        <v>46</v>
      </c>
      <c r="E19" s="20" t="s">
        <v>41</v>
      </c>
      <c r="F19" s="85">
        <v>7277.00692307692</v>
      </c>
      <c r="G19" s="85">
        <v>1790.4480546</v>
      </c>
      <c r="H19" s="86">
        <v>0.246041823723173</v>
      </c>
      <c r="I19" s="85">
        <v>8732.40830769231</v>
      </c>
      <c r="J19" s="85">
        <v>1988.67181296</v>
      </c>
      <c r="K19" s="86">
        <v>0.227734634351465</v>
      </c>
      <c r="L19" s="110">
        <v>8394.74</v>
      </c>
      <c r="M19" s="110">
        <v>2590.75</v>
      </c>
      <c r="N19" s="90">
        <f t="shared" si="0"/>
        <v>0.30861587136707</v>
      </c>
      <c r="O19" s="91">
        <f t="shared" si="1"/>
        <v>1.15359791308959</v>
      </c>
      <c r="P19" s="86">
        <f t="shared" si="2"/>
        <v>0.96133159424132</v>
      </c>
      <c r="Q19" s="86">
        <f t="shared" si="3"/>
        <v>1.30275392003663</v>
      </c>
    </row>
    <row r="20" spans="1:17">
      <c r="A20" s="20">
        <v>18</v>
      </c>
      <c r="B20" s="20">
        <v>710</v>
      </c>
      <c r="C20" s="21" t="s">
        <v>447</v>
      </c>
      <c r="D20" s="21" t="s">
        <v>46</v>
      </c>
      <c r="E20" s="20" t="s">
        <v>68</v>
      </c>
      <c r="F20" s="85">
        <v>4602.80230769231</v>
      </c>
      <c r="G20" s="85">
        <v>1328.75472184615</v>
      </c>
      <c r="H20" s="86">
        <v>0.28868385670736</v>
      </c>
      <c r="I20" s="85">
        <v>5523.36276923077</v>
      </c>
      <c r="J20" s="85">
        <v>1475.86357218462</v>
      </c>
      <c r="K20" s="86">
        <v>0.26720380931817</v>
      </c>
      <c r="L20" s="110">
        <v>5228.46</v>
      </c>
      <c r="M20" s="110">
        <v>1412.22</v>
      </c>
      <c r="N20" s="90">
        <f t="shared" si="0"/>
        <v>0.270102477593785</v>
      </c>
      <c r="O20" s="91">
        <f t="shared" si="1"/>
        <v>1.13592973377589</v>
      </c>
      <c r="P20" s="86">
        <f t="shared" si="2"/>
        <v>0.946608111479913</v>
      </c>
      <c r="Q20" s="86">
        <f t="shared" si="3"/>
        <v>0.956877062769147</v>
      </c>
    </row>
    <row r="21" spans="1:17">
      <c r="A21" s="20">
        <v>19</v>
      </c>
      <c r="B21" s="20">
        <v>716</v>
      </c>
      <c r="C21" s="21" t="s">
        <v>423</v>
      </c>
      <c r="D21" s="21" t="s">
        <v>57</v>
      </c>
      <c r="E21" s="20" t="s">
        <v>68</v>
      </c>
      <c r="F21" s="85">
        <v>5521.22707692308</v>
      </c>
      <c r="G21" s="85">
        <v>1480.94510621539</v>
      </c>
      <c r="H21" s="86">
        <v>0.268227530869949</v>
      </c>
      <c r="I21" s="85">
        <v>6625.47249230769</v>
      </c>
      <c r="J21" s="85">
        <v>1644.90323062154</v>
      </c>
      <c r="K21" s="86">
        <v>0.248269573608721</v>
      </c>
      <c r="L21" s="110">
        <v>6251.97</v>
      </c>
      <c r="M21" s="110">
        <v>1998.44</v>
      </c>
      <c r="N21" s="90">
        <f t="shared" si="0"/>
        <v>0.319649646431445</v>
      </c>
      <c r="O21" s="91">
        <f t="shared" si="1"/>
        <v>1.13235154303491</v>
      </c>
      <c r="P21" s="86">
        <f t="shared" si="2"/>
        <v>0.94362628586243</v>
      </c>
      <c r="Q21" s="86">
        <f t="shared" si="3"/>
        <v>1.2149286126971</v>
      </c>
    </row>
    <row r="22" spans="1:17">
      <c r="A22" s="20">
        <v>20</v>
      </c>
      <c r="B22" s="20">
        <v>102478</v>
      </c>
      <c r="C22" s="21" t="s">
        <v>448</v>
      </c>
      <c r="D22" s="21" t="s">
        <v>49</v>
      </c>
      <c r="E22" s="20" t="s">
        <v>68</v>
      </c>
      <c r="F22" s="85">
        <v>1320.87323076923</v>
      </c>
      <c r="G22" s="85">
        <v>350.848435569231</v>
      </c>
      <c r="H22" s="86">
        <v>0.265618552482064</v>
      </c>
      <c r="I22" s="85">
        <v>1585.04787692308</v>
      </c>
      <c r="J22" s="85">
        <v>389.691503556923</v>
      </c>
      <c r="K22" s="86">
        <v>0.245854721002749</v>
      </c>
      <c r="L22" s="110">
        <v>1486.28</v>
      </c>
      <c r="M22" s="110">
        <v>365.34</v>
      </c>
      <c r="N22" s="90">
        <f t="shared" si="0"/>
        <v>0.2458083268294</v>
      </c>
      <c r="O22" s="91">
        <f t="shared" si="1"/>
        <v>1.12522531714451</v>
      </c>
      <c r="P22" s="86">
        <f t="shared" si="2"/>
        <v>0.937687764287089</v>
      </c>
      <c r="Q22" s="86">
        <f t="shared" si="3"/>
        <v>0.937510817314071</v>
      </c>
    </row>
    <row r="23" spans="1:17">
      <c r="A23" s="20">
        <v>21</v>
      </c>
      <c r="B23" s="20">
        <v>514</v>
      </c>
      <c r="C23" s="21" t="s">
        <v>415</v>
      </c>
      <c r="D23" s="21" t="s">
        <v>57</v>
      </c>
      <c r="E23" s="20" t="s">
        <v>43</v>
      </c>
      <c r="F23" s="85">
        <v>10016.9873076923</v>
      </c>
      <c r="G23" s="85">
        <v>3046.24499192308</v>
      </c>
      <c r="H23" s="86">
        <v>0.304107901742452</v>
      </c>
      <c r="I23" s="85">
        <v>12020.3847692308</v>
      </c>
      <c r="J23" s="85">
        <v>3383.50031169231</v>
      </c>
      <c r="K23" s="86">
        <v>0.281480200230631</v>
      </c>
      <c r="L23" s="110">
        <v>11165.36</v>
      </c>
      <c r="M23" s="110">
        <v>3990.5</v>
      </c>
      <c r="N23" s="90">
        <f t="shared" si="0"/>
        <v>0.357400030093074</v>
      </c>
      <c r="O23" s="91">
        <f t="shared" si="1"/>
        <v>1.11464252245042</v>
      </c>
      <c r="P23" s="86">
        <f t="shared" si="2"/>
        <v>0.928868768708681</v>
      </c>
      <c r="Q23" s="86">
        <f t="shared" si="3"/>
        <v>1.17939992090738</v>
      </c>
    </row>
    <row r="24" spans="1:17">
      <c r="A24" s="20">
        <v>22</v>
      </c>
      <c r="B24" s="20">
        <v>541</v>
      </c>
      <c r="C24" s="27" t="s">
        <v>449</v>
      </c>
      <c r="D24" s="21" t="s">
        <v>52</v>
      </c>
      <c r="E24" s="20" t="s">
        <v>43</v>
      </c>
      <c r="F24" s="85">
        <v>11474.051</v>
      </c>
      <c r="G24" s="85">
        <v>3212.0743308</v>
      </c>
      <c r="H24" s="86">
        <v>0.27994248333043</v>
      </c>
      <c r="I24" s="85">
        <v>13768.8612</v>
      </c>
      <c r="J24" s="85">
        <v>3567.68891808</v>
      </c>
      <c r="K24" s="86">
        <v>0.259112853725332</v>
      </c>
      <c r="L24" s="110">
        <v>12665.1</v>
      </c>
      <c r="M24" s="110">
        <v>2971.28</v>
      </c>
      <c r="N24" s="90">
        <f t="shared" si="0"/>
        <v>0.234603753622159</v>
      </c>
      <c r="O24" s="91">
        <f t="shared" si="1"/>
        <v>1.10380370455038</v>
      </c>
      <c r="P24" s="86">
        <f t="shared" si="2"/>
        <v>0.919836420458651</v>
      </c>
      <c r="Q24" s="86">
        <f t="shared" si="3"/>
        <v>0.832830459220372</v>
      </c>
    </row>
    <row r="25" spans="1:17">
      <c r="A25" s="20">
        <v>23</v>
      </c>
      <c r="B25" s="20">
        <v>744</v>
      </c>
      <c r="C25" s="21" t="s">
        <v>450</v>
      </c>
      <c r="D25" s="21" t="s">
        <v>49</v>
      </c>
      <c r="E25" s="20" t="s">
        <v>41</v>
      </c>
      <c r="F25" s="85">
        <v>8858.05846153846</v>
      </c>
      <c r="G25" s="85">
        <v>2043.22134572308</v>
      </c>
      <c r="H25" s="86">
        <v>0.230662436310926</v>
      </c>
      <c r="I25" s="85">
        <v>10629.6701538462</v>
      </c>
      <c r="J25" s="85">
        <v>2269.43009457231</v>
      </c>
      <c r="K25" s="86">
        <v>0.213499578230201</v>
      </c>
      <c r="L25" s="110">
        <v>9713.6</v>
      </c>
      <c r="M25" s="110">
        <v>2571.24</v>
      </c>
      <c r="N25" s="90">
        <f t="shared" si="0"/>
        <v>0.264705155658046</v>
      </c>
      <c r="O25" s="91">
        <f t="shared" si="1"/>
        <v>1.09658341522313</v>
      </c>
      <c r="P25" s="86">
        <f t="shared" si="2"/>
        <v>0.913819512685939</v>
      </c>
      <c r="Q25" s="86">
        <f t="shared" si="3"/>
        <v>1.13298929372159</v>
      </c>
    </row>
    <row r="26" spans="1:17">
      <c r="A26" s="20">
        <v>24</v>
      </c>
      <c r="B26" s="20">
        <v>594</v>
      </c>
      <c r="C26" s="21" t="s">
        <v>451</v>
      </c>
      <c r="D26" s="21" t="s">
        <v>57</v>
      </c>
      <c r="E26" s="20" t="s">
        <v>68</v>
      </c>
      <c r="F26" s="85">
        <v>4617.53353846154</v>
      </c>
      <c r="G26" s="85">
        <v>1254.43413046154</v>
      </c>
      <c r="H26" s="86">
        <v>0.271667573177928</v>
      </c>
      <c r="I26" s="85">
        <v>5541.04024615385</v>
      </c>
      <c r="J26" s="85">
        <v>1393.31481304615</v>
      </c>
      <c r="K26" s="86">
        <v>0.251453653312351</v>
      </c>
      <c r="L26" s="110">
        <v>5061.93</v>
      </c>
      <c r="M26" s="110">
        <v>1358.79</v>
      </c>
      <c r="N26" s="90">
        <f t="shared" si="0"/>
        <v>0.268433186551375</v>
      </c>
      <c r="O26" s="91">
        <f t="shared" si="1"/>
        <v>1.09624109014843</v>
      </c>
      <c r="P26" s="86">
        <f t="shared" si="2"/>
        <v>0.913534241790355</v>
      </c>
      <c r="Q26" s="86">
        <f t="shared" si="3"/>
        <v>0.975221096680463</v>
      </c>
    </row>
    <row r="27" spans="1:17">
      <c r="A27" s="20">
        <v>25</v>
      </c>
      <c r="B27" s="20">
        <v>102479</v>
      </c>
      <c r="C27" s="21" t="s">
        <v>452</v>
      </c>
      <c r="D27" s="21" t="s">
        <v>49</v>
      </c>
      <c r="E27" s="20" t="s">
        <v>68</v>
      </c>
      <c r="F27" s="85">
        <v>2521.09476923077</v>
      </c>
      <c r="G27" s="85">
        <v>672.519741230769</v>
      </c>
      <c r="H27" s="86">
        <v>0.266757025336246</v>
      </c>
      <c r="I27" s="85">
        <v>3025.31372307692</v>
      </c>
      <c r="J27" s="85">
        <v>746.975624123077</v>
      </c>
      <c r="K27" s="86">
        <v>0.246908483713669</v>
      </c>
      <c r="L27" s="110">
        <v>2688.46</v>
      </c>
      <c r="M27" s="110">
        <v>802.94</v>
      </c>
      <c r="N27" s="90">
        <f t="shared" si="0"/>
        <v>0.29866168736005</v>
      </c>
      <c r="O27" s="91">
        <f t="shared" si="1"/>
        <v>1.06638593392516</v>
      </c>
      <c r="P27" s="86">
        <f t="shared" si="2"/>
        <v>0.888654944937638</v>
      </c>
      <c r="Q27" s="86">
        <f t="shared" si="3"/>
        <v>1.07492128801743</v>
      </c>
    </row>
    <row r="28" spans="1:17">
      <c r="A28" s="20">
        <v>26</v>
      </c>
      <c r="B28" s="20">
        <v>545</v>
      </c>
      <c r="C28" s="21" t="s">
        <v>417</v>
      </c>
      <c r="D28" s="21" t="s">
        <v>52</v>
      </c>
      <c r="E28" s="20" t="s">
        <v>68</v>
      </c>
      <c r="F28" s="85">
        <v>3681.968</v>
      </c>
      <c r="G28" s="85">
        <v>1095.75388430769</v>
      </c>
      <c r="H28" s="86">
        <v>0.297600056357821</v>
      </c>
      <c r="I28" s="85">
        <v>4418.3616</v>
      </c>
      <c r="J28" s="85">
        <v>1217.06678843077</v>
      </c>
      <c r="K28" s="86">
        <v>0.275456582917697</v>
      </c>
      <c r="L28" s="110">
        <v>3915.22</v>
      </c>
      <c r="M28" s="110">
        <v>1221.7</v>
      </c>
      <c r="N28" s="90">
        <f t="shared" si="0"/>
        <v>0.312038659385679</v>
      </c>
      <c r="O28" s="91">
        <f t="shared" si="1"/>
        <v>1.06334981727163</v>
      </c>
      <c r="P28" s="86">
        <f t="shared" si="2"/>
        <v>0.886124847726361</v>
      </c>
      <c r="Q28" s="86">
        <f t="shared" si="3"/>
        <v>1.00380686714425</v>
      </c>
    </row>
    <row r="29" s="71" customFormat="1" spans="1:18">
      <c r="A29" s="20">
        <v>27</v>
      </c>
      <c r="B29" s="20">
        <v>724</v>
      </c>
      <c r="C29" s="21" t="s">
        <v>424</v>
      </c>
      <c r="D29" s="21" t="s">
        <v>52</v>
      </c>
      <c r="E29" s="20" t="s">
        <v>41</v>
      </c>
      <c r="F29" s="85">
        <v>10912.9815</v>
      </c>
      <c r="G29" s="85">
        <v>2919.36941619231</v>
      </c>
      <c r="H29" s="86">
        <v>0.267513457820148</v>
      </c>
      <c r="I29" s="85">
        <v>13095.5778</v>
      </c>
      <c r="J29" s="85">
        <v>3242.57811036923</v>
      </c>
      <c r="K29" s="86">
        <v>0.247608632462878</v>
      </c>
      <c r="L29" s="110">
        <v>11592.4</v>
      </c>
      <c r="M29" s="110">
        <v>3025.39</v>
      </c>
      <c r="N29" s="90">
        <f t="shared" si="0"/>
        <v>0.260980469963079</v>
      </c>
      <c r="O29" s="91">
        <f t="shared" si="1"/>
        <v>1.06225782569136</v>
      </c>
      <c r="P29" s="86">
        <f t="shared" si="2"/>
        <v>0.885214854742797</v>
      </c>
      <c r="Q29" s="86">
        <f t="shared" si="3"/>
        <v>0.933019929520064</v>
      </c>
      <c r="R29" s="111"/>
    </row>
    <row r="30" spans="1:17">
      <c r="A30" s="20">
        <v>28</v>
      </c>
      <c r="B30" s="20">
        <v>741</v>
      </c>
      <c r="C30" s="21" t="s">
        <v>453</v>
      </c>
      <c r="D30" s="21" t="s">
        <v>40</v>
      </c>
      <c r="E30" s="20" t="s">
        <v>68</v>
      </c>
      <c r="F30" s="85">
        <v>3443.57169230769</v>
      </c>
      <c r="G30" s="85">
        <v>965.564489353846</v>
      </c>
      <c r="H30" s="86">
        <v>0.280396221025611</v>
      </c>
      <c r="I30" s="85">
        <v>4132.28603076923</v>
      </c>
      <c r="J30" s="85">
        <v>1072.46388893538</v>
      </c>
      <c r="K30" s="86">
        <v>0.259532830242089</v>
      </c>
      <c r="L30" s="110">
        <v>3642.55</v>
      </c>
      <c r="M30" s="110">
        <v>1117.68</v>
      </c>
      <c r="N30" s="90">
        <f t="shared" si="0"/>
        <v>0.306839988469616</v>
      </c>
      <c r="O30" s="91">
        <f t="shared" si="1"/>
        <v>1.05778253670071</v>
      </c>
      <c r="P30" s="86">
        <f t="shared" si="2"/>
        <v>0.881485447250595</v>
      </c>
      <c r="Q30" s="86">
        <f t="shared" si="3"/>
        <v>1.04216096367543</v>
      </c>
    </row>
    <row r="31" spans="1:17">
      <c r="A31" s="20">
        <v>29</v>
      </c>
      <c r="B31" s="20">
        <v>706</v>
      </c>
      <c r="C31" s="21" t="s">
        <v>454</v>
      </c>
      <c r="D31" s="21" t="s">
        <v>46</v>
      </c>
      <c r="E31" s="20" t="s">
        <v>68</v>
      </c>
      <c r="F31" s="85">
        <v>4294.05784615385</v>
      </c>
      <c r="G31" s="85">
        <v>1239.70197858462</v>
      </c>
      <c r="H31" s="86">
        <v>0.288701741569459</v>
      </c>
      <c r="I31" s="85">
        <v>5152.86941538462</v>
      </c>
      <c r="J31" s="85">
        <v>1376.95163785846</v>
      </c>
      <c r="K31" s="86">
        <v>0.267220363424576</v>
      </c>
      <c r="L31" s="110">
        <v>4519.6</v>
      </c>
      <c r="M31" s="110">
        <v>1244.44</v>
      </c>
      <c r="N31" s="90">
        <f t="shared" si="0"/>
        <v>0.275342950703602</v>
      </c>
      <c r="O31" s="91">
        <f t="shared" si="1"/>
        <v>1.05252424674441</v>
      </c>
      <c r="P31" s="86">
        <f t="shared" si="2"/>
        <v>0.877103538953674</v>
      </c>
      <c r="Q31" s="86">
        <f t="shared" si="3"/>
        <v>0.903764493817261</v>
      </c>
    </row>
    <row r="32" spans="1:17">
      <c r="A32" s="20">
        <v>30</v>
      </c>
      <c r="B32" s="20">
        <v>587</v>
      </c>
      <c r="C32" s="21" t="s">
        <v>420</v>
      </c>
      <c r="D32" s="21" t="s">
        <v>46</v>
      </c>
      <c r="E32" s="20" t="s">
        <v>41</v>
      </c>
      <c r="F32" s="85">
        <v>7107.44123076923</v>
      </c>
      <c r="G32" s="85">
        <v>1906.94012529231</v>
      </c>
      <c r="H32" s="86">
        <v>0.268301919548327</v>
      </c>
      <c r="I32" s="85">
        <v>8528.92947692308</v>
      </c>
      <c r="J32" s="85">
        <v>2118.06093252923</v>
      </c>
      <c r="K32" s="86">
        <v>0.248338427262192</v>
      </c>
      <c r="L32" s="110">
        <v>7436.31</v>
      </c>
      <c r="M32" s="110">
        <v>1791.03</v>
      </c>
      <c r="N32" s="90">
        <f t="shared" si="0"/>
        <v>0.240849292189271</v>
      </c>
      <c r="O32" s="91">
        <f t="shared" si="1"/>
        <v>1.04627105009424</v>
      </c>
      <c r="P32" s="86">
        <f t="shared" si="2"/>
        <v>0.871892541745197</v>
      </c>
      <c r="Q32" s="86">
        <f t="shared" si="3"/>
        <v>0.845598902511877</v>
      </c>
    </row>
    <row r="33" spans="1:17">
      <c r="A33" s="20">
        <v>31</v>
      </c>
      <c r="B33" s="20">
        <v>748</v>
      </c>
      <c r="C33" s="21" t="s">
        <v>429</v>
      </c>
      <c r="D33" s="21" t="s">
        <v>57</v>
      </c>
      <c r="E33" s="20" t="s">
        <v>68</v>
      </c>
      <c r="F33" s="85">
        <v>5969.72676923077</v>
      </c>
      <c r="G33" s="85">
        <v>1538.85858756923</v>
      </c>
      <c r="H33" s="86">
        <v>0.2577770553086</v>
      </c>
      <c r="I33" s="85">
        <v>7163.67212307692</v>
      </c>
      <c r="J33" s="85">
        <v>1709.22841875692</v>
      </c>
      <c r="K33" s="86">
        <v>0.23859668468785</v>
      </c>
      <c r="L33" s="110">
        <v>6228.96</v>
      </c>
      <c r="M33" s="110">
        <v>2073.14</v>
      </c>
      <c r="N33" s="90">
        <f t="shared" si="0"/>
        <v>0.332822814723485</v>
      </c>
      <c r="O33" s="91">
        <f t="shared" si="1"/>
        <v>1.04342463914854</v>
      </c>
      <c r="P33" s="86">
        <f t="shared" si="2"/>
        <v>0.869520532623784</v>
      </c>
      <c r="Q33" s="86">
        <f t="shared" si="3"/>
        <v>1.21290985876993</v>
      </c>
    </row>
    <row r="34" spans="1:17">
      <c r="A34" s="20">
        <v>32</v>
      </c>
      <c r="B34" s="20">
        <v>578</v>
      </c>
      <c r="C34" s="21" t="s">
        <v>455</v>
      </c>
      <c r="D34" s="21" t="s">
        <v>49</v>
      </c>
      <c r="E34" s="20" t="s">
        <v>41</v>
      </c>
      <c r="F34" s="85">
        <v>9628.94692307692</v>
      </c>
      <c r="G34" s="85">
        <v>3014.06035043077</v>
      </c>
      <c r="H34" s="86">
        <v>0.313020766913484</v>
      </c>
      <c r="I34" s="85">
        <v>11554.7363076923</v>
      </c>
      <c r="J34" s="85">
        <v>3347.75245004308</v>
      </c>
      <c r="K34" s="86">
        <v>0.289729887458737</v>
      </c>
      <c r="L34" s="110">
        <v>9994.2</v>
      </c>
      <c r="M34" s="110">
        <v>2919.15</v>
      </c>
      <c r="N34" s="90">
        <f t="shared" si="0"/>
        <v>0.292084408957195</v>
      </c>
      <c r="O34" s="91">
        <f t="shared" si="1"/>
        <v>1.03793281652095</v>
      </c>
      <c r="P34" s="86">
        <f t="shared" si="2"/>
        <v>0.864944013767462</v>
      </c>
      <c r="Q34" s="86">
        <f t="shared" si="3"/>
        <v>0.871973075536823</v>
      </c>
    </row>
    <row r="35" spans="1:17">
      <c r="A35" s="20">
        <v>33</v>
      </c>
      <c r="B35" s="20">
        <v>101453</v>
      </c>
      <c r="C35" s="21" t="s">
        <v>131</v>
      </c>
      <c r="D35" s="21" t="s">
        <v>46</v>
      </c>
      <c r="E35" s="20" t="s">
        <v>68</v>
      </c>
      <c r="F35" s="85">
        <v>5097.69346153846</v>
      </c>
      <c r="G35" s="85">
        <v>1488.07942618154</v>
      </c>
      <c r="H35" s="86">
        <v>0.291912300613784</v>
      </c>
      <c r="I35" s="85">
        <v>6117.23215384615</v>
      </c>
      <c r="J35" s="85">
        <v>1652.82740411815</v>
      </c>
      <c r="K35" s="86">
        <v>0.270192034984148</v>
      </c>
      <c r="L35" s="110">
        <v>5236.46</v>
      </c>
      <c r="M35" s="110">
        <v>1637.61</v>
      </c>
      <c r="N35" s="90">
        <f t="shared" si="0"/>
        <v>0.312732265690944</v>
      </c>
      <c r="O35" s="91">
        <f t="shared" si="1"/>
        <v>1.02722143642189</v>
      </c>
      <c r="P35" s="86">
        <f t="shared" si="2"/>
        <v>0.856017863684906</v>
      </c>
      <c r="Q35" s="86">
        <f t="shared" si="3"/>
        <v>0.990793107568138</v>
      </c>
    </row>
    <row r="36" spans="1:17">
      <c r="A36" s="20">
        <v>34</v>
      </c>
      <c r="B36" s="20">
        <v>732</v>
      </c>
      <c r="C36" s="21" t="s">
        <v>456</v>
      </c>
      <c r="D36" s="21" t="s">
        <v>57</v>
      </c>
      <c r="E36" s="20" t="s">
        <v>68</v>
      </c>
      <c r="F36" s="85">
        <v>4583.92615384615</v>
      </c>
      <c r="G36" s="85">
        <v>1270.77445587692</v>
      </c>
      <c r="H36" s="86">
        <v>0.277224024390244</v>
      </c>
      <c r="I36" s="85">
        <v>5500.71138461539</v>
      </c>
      <c r="J36" s="85">
        <v>1411.46420558769</v>
      </c>
      <c r="K36" s="86">
        <v>0.256596666666667</v>
      </c>
      <c r="L36" s="110">
        <v>4636.24</v>
      </c>
      <c r="M36" s="110">
        <v>1654.51</v>
      </c>
      <c r="N36" s="90">
        <f t="shared" si="0"/>
        <v>0.356864614428934</v>
      </c>
      <c r="O36" s="91">
        <f t="shared" si="1"/>
        <v>1.01141245395281</v>
      </c>
      <c r="P36" s="86">
        <f t="shared" si="2"/>
        <v>0.84284371162734</v>
      </c>
      <c r="Q36" s="86">
        <f t="shared" si="3"/>
        <v>1.17219408997419</v>
      </c>
    </row>
    <row r="37" spans="1:17">
      <c r="A37" s="20">
        <v>35</v>
      </c>
      <c r="B37" s="20">
        <v>737</v>
      </c>
      <c r="C37" s="21" t="s">
        <v>457</v>
      </c>
      <c r="D37" s="21" t="s">
        <v>52</v>
      </c>
      <c r="E37" s="20" t="s">
        <v>41</v>
      </c>
      <c r="F37" s="85">
        <v>8235.19738461539</v>
      </c>
      <c r="G37" s="85">
        <v>2677.13022941538</v>
      </c>
      <c r="H37" s="86">
        <v>0.325083917771865</v>
      </c>
      <c r="I37" s="85">
        <v>9882.23686153846</v>
      </c>
      <c r="J37" s="85">
        <v>2973.52018294154</v>
      </c>
      <c r="K37" s="86">
        <v>0.300895457638183</v>
      </c>
      <c r="L37" s="110">
        <v>8279.26</v>
      </c>
      <c r="M37" s="110">
        <v>2418.65</v>
      </c>
      <c r="N37" s="90">
        <f t="shared" si="0"/>
        <v>0.292133596480845</v>
      </c>
      <c r="O37" s="91">
        <f t="shared" si="1"/>
        <v>1.00535052328763</v>
      </c>
      <c r="P37" s="86">
        <f t="shared" si="2"/>
        <v>0.837792102739692</v>
      </c>
      <c r="Q37" s="86">
        <f t="shared" si="3"/>
        <v>0.813396194138949</v>
      </c>
    </row>
    <row r="38" spans="1:17">
      <c r="A38" s="20">
        <v>36</v>
      </c>
      <c r="B38" s="20">
        <v>399</v>
      </c>
      <c r="C38" s="21" t="s">
        <v>458</v>
      </c>
      <c r="D38" s="21" t="s">
        <v>52</v>
      </c>
      <c r="E38" s="20" t="s">
        <v>41</v>
      </c>
      <c r="F38" s="85">
        <v>8003.81076923077</v>
      </c>
      <c r="G38" s="85">
        <v>2304.47154129231</v>
      </c>
      <c r="H38" s="86">
        <v>0.287921792223204</v>
      </c>
      <c r="I38" s="85">
        <v>9604.57292307692</v>
      </c>
      <c r="J38" s="85">
        <v>2559.60377412923</v>
      </c>
      <c r="K38" s="86">
        <v>0.266498447627928</v>
      </c>
      <c r="L38" s="110">
        <v>8005.69</v>
      </c>
      <c r="M38" s="110">
        <v>2060.88</v>
      </c>
      <c r="N38" s="90">
        <f t="shared" si="0"/>
        <v>0.257426905113738</v>
      </c>
      <c r="O38" s="91">
        <f t="shared" si="1"/>
        <v>1.00023479200389</v>
      </c>
      <c r="P38" s="86">
        <f t="shared" si="2"/>
        <v>0.833528993336572</v>
      </c>
      <c r="Q38" s="86">
        <f t="shared" si="3"/>
        <v>0.805155868587944</v>
      </c>
    </row>
    <row r="39" spans="1:17">
      <c r="A39" s="20">
        <v>37</v>
      </c>
      <c r="B39" s="20">
        <v>391</v>
      </c>
      <c r="C39" s="27" t="s">
        <v>459</v>
      </c>
      <c r="D39" s="21" t="s">
        <v>49</v>
      </c>
      <c r="E39" s="20" t="s">
        <v>41</v>
      </c>
      <c r="F39" s="85">
        <v>9631.52423076923</v>
      </c>
      <c r="G39" s="85">
        <v>2885.71147269231</v>
      </c>
      <c r="H39" s="86">
        <v>0.299611089953292</v>
      </c>
      <c r="I39" s="85">
        <v>11557.8290769231</v>
      </c>
      <c r="J39" s="85">
        <v>3205.19383476923</v>
      </c>
      <c r="K39" s="86">
        <v>0.27731798190102</v>
      </c>
      <c r="L39" s="110">
        <v>9491.38</v>
      </c>
      <c r="M39" s="110">
        <v>3369.75</v>
      </c>
      <c r="N39" s="90">
        <f t="shared" si="0"/>
        <v>0.355032671750578</v>
      </c>
      <c r="O39" s="93">
        <f t="shared" si="1"/>
        <v>0.985449423433778</v>
      </c>
      <c r="P39" s="86">
        <f t="shared" si="2"/>
        <v>0.82120785286148</v>
      </c>
      <c r="Q39" s="86">
        <f t="shared" si="3"/>
        <v>1.05134047228149</v>
      </c>
    </row>
    <row r="40" spans="1:17">
      <c r="A40" s="20">
        <v>38</v>
      </c>
      <c r="B40" s="20">
        <v>571</v>
      </c>
      <c r="C40" s="21" t="s">
        <v>460</v>
      </c>
      <c r="D40" s="21" t="s">
        <v>52</v>
      </c>
      <c r="E40" s="20" t="s">
        <v>43</v>
      </c>
      <c r="F40" s="85">
        <v>21165.6512307692</v>
      </c>
      <c r="G40" s="85">
        <v>5855.38790307692</v>
      </c>
      <c r="H40" s="86">
        <v>0.27664577098222</v>
      </c>
      <c r="I40" s="85">
        <v>25398.7814769231</v>
      </c>
      <c r="J40" s="85">
        <v>6503.64854030769</v>
      </c>
      <c r="K40" s="86">
        <v>0.256061439255139</v>
      </c>
      <c r="L40" s="110">
        <v>20751.17</v>
      </c>
      <c r="M40" s="110">
        <v>6232.06</v>
      </c>
      <c r="N40" s="90">
        <f t="shared" si="0"/>
        <v>0.30032330707136</v>
      </c>
      <c r="O40" s="93">
        <f t="shared" si="1"/>
        <v>0.980417270120815</v>
      </c>
      <c r="P40" s="86">
        <f t="shared" si="2"/>
        <v>0.817014391767343</v>
      </c>
      <c r="Q40" s="86">
        <f t="shared" si="3"/>
        <v>0.958240587783232</v>
      </c>
    </row>
    <row r="41" spans="1:17">
      <c r="A41" s="20">
        <v>39</v>
      </c>
      <c r="B41" s="20">
        <v>743</v>
      </c>
      <c r="C41" s="21" t="s">
        <v>461</v>
      </c>
      <c r="D41" s="21" t="s">
        <v>52</v>
      </c>
      <c r="E41" s="20" t="s">
        <v>68</v>
      </c>
      <c r="F41" s="85">
        <v>5760.46030769231</v>
      </c>
      <c r="G41" s="85">
        <v>1659.07837513846</v>
      </c>
      <c r="H41" s="86">
        <v>0.28801142383066</v>
      </c>
      <c r="I41" s="85">
        <v>6912.55236923077</v>
      </c>
      <c r="J41" s="85">
        <v>1842.75795751385</v>
      </c>
      <c r="K41" s="86">
        <v>0.266581410032617</v>
      </c>
      <c r="L41" s="110">
        <v>5593.35</v>
      </c>
      <c r="M41" s="110">
        <v>1530.48</v>
      </c>
      <c r="N41" s="90">
        <f t="shared" si="0"/>
        <v>0.273624929603905</v>
      </c>
      <c r="O41" s="93">
        <f t="shared" si="1"/>
        <v>0.970990112114972</v>
      </c>
      <c r="P41" s="86">
        <f t="shared" si="2"/>
        <v>0.809158426762477</v>
      </c>
      <c r="Q41" s="86">
        <f t="shared" si="3"/>
        <v>0.830537724045344</v>
      </c>
    </row>
    <row r="42" spans="1:17">
      <c r="A42" s="20">
        <v>40</v>
      </c>
      <c r="B42" s="20">
        <v>546</v>
      </c>
      <c r="C42" s="21" t="s">
        <v>462</v>
      </c>
      <c r="D42" s="21" t="s">
        <v>52</v>
      </c>
      <c r="E42" s="20" t="s">
        <v>43</v>
      </c>
      <c r="F42" s="85">
        <v>11810.7661538462</v>
      </c>
      <c r="G42" s="85">
        <v>3748.74227667692</v>
      </c>
      <c r="H42" s="86">
        <v>0.31740043176252</v>
      </c>
      <c r="I42" s="85">
        <v>14172.9193846154</v>
      </c>
      <c r="J42" s="85">
        <v>4163.77234766769</v>
      </c>
      <c r="K42" s="86">
        <v>0.293783675379361</v>
      </c>
      <c r="L42" s="110">
        <v>11434.33</v>
      </c>
      <c r="M42" s="110">
        <v>4261.4</v>
      </c>
      <c r="N42" s="90">
        <f t="shared" si="0"/>
        <v>0.37268471348999</v>
      </c>
      <c r="O42" s="93">
        <f t="shared" si="1"/>
        <v>0.968127710857808</v>
      </c>
      <c r="P42" s="86">
        <f t="shared" si="2"/>
        <v>0.806773092381509</v>
      </c>
      <c r="Q42" s="86">
        <f t="shared" si="3"/>
        <v>1.02344692365014</v>
      </c>
    </row>
    <row r="43" spans="1:17">
      <c r="A43" s="20">
        <v>41</v>
      </c>
      <c r="B43" s="20">
        <v>573</v>
      </c>
      <c r="C43" s="21" t="s">
        <v>419</v>
      </c>
      <c r="D43" s="21" t="s">
        <v>52</v>
      </c>
      <c r="E43" s="20" t="s">
        <v>68</v>
      </c>
      <c r="F43" s="85">
        <v>5989.82892307692</v>
      </c>
      <c r="G43" s="85">
        <v>1832.73760910769</v>
      </c>
      <c r="H43" s="86">
        <v>0.305974950644539</v>
      </c>
      <c r="I43" s="85">
        <v>7187.79470769231</v>
      </c>
      <c r="J43" s="85">
        <v>2035.64332091077</v>
      </c>
      <c r="K43" s="86">
        <v>0.283208327963547</v>
      </c>
      <c r="L43" s="110">
        <v>5742.74</v>
      </c>
      <c r="M43" s="110">
        <v>1688.18</v>
      </c>
      <c r="N43" s="90">
        <f t="shared" si="0"/>
        <v>0.293967687898111</v>
      </c>
      <c r="O43" s="93">
        <f t="shared" si="1"/>
        <v>0.958748584266745</v>
      </c>
      <c r="P43" s="86">
        <f t="shared" si="2"/>
        <v>0.79895715355562</v>
      </c>
      <c r="Q43" s="86">
        <f t="shared" si="3"/>
        <v>0.829310313186246</v>
      </c>
    </row>
    <row r="44" spans="1:17">
      <c r="A44" s="20">
        <v>42</v>
      </c>
      <c r="B44" s="20">
        <v>549</v>
      </c>
      <c r="C44" s="21" t="s">
        <v>463</v>
      </c>
      <c r="D44" s="21" t="s">
        <v>57</v>
      </c>
      <c r="E44" s="20" t="s">
        <v>68</v>
      </c>
      <c r="F44" s="85">
        <v>5729.02769230769</v>
      </c>
      <c r="G44" s="85">
        <v>1404.64074461538</v>
      </c>
      <c r="H44" s="86">
        <v>0.245179604647641</v>
      </c>
      <c r="I44" s="85">
        <v>6874.83323076923</v>
      </c>
      <c r="J44" s="85">
        <v>1560.15107446154</v>
      </c>
      <c r="K44" s="86">
        <v>0.22693657025437</v>
      </c>
      <c r="L44" s="110">
        <v>5488.15</v>
      </c>
      <c r="M44" s="110">
        <v>1248.12</v>
      </c>
      <c r="N44" s="90">
        <f t="shared" si="0"/>
        <v>0.22742089775243</v>
      </c>
      <c r="O44" s="93">
        <f t="shared" si="1"/>
        <v>0.957954873803261</v>
      </c>
      <c r="P44" s="86">
        <f t="shared" si="2"/>
        <v>0.798295728169384</v>
      </c>
      <c r="Q44" s="86">
        <f t="shared" si="3"/>
        <v>0.799999449047438</v>
      </c>
    </row>
    <row r="45" spans="1:17">
      <c r="A45" s="20">
        <v>43</v>
      </c>
      <c r="B45" s="20">
        <v>52</v>
      </c>
      <c r="C45" s="21" t="s">
        <v>464</v>
      </c>
      <c r="D45" s="21" t="s">
        <v>46</v>
      </c>
      <c r="E45" s="20" t="s">
        <v>41</v>
      </c>
      <c r="F45" s="85">
        <v>8136.84184615385</v>
      </c>
      <c r="G45" s="85">
        <v>2458.31604701538</v>
      </c>
      <c r="H45" s="86">
        <v>0.302121645411775</v>
      </c>
      <c r="I45" s="85">
        <v>9764.21021538462</v>
      </c>
      <c r="J45" s="85">
        <v>2730.48068470154</v>
      </c>
      <c r="K45" s="86">
        <v>0.279641734914654</v>
      </c>
      <c r="L45" s="110">
        <v>7765.3</v>
      </c>
      <c r="M45" s="110">
        <v>2493.99</v>
      </c>
      <c r="N45" s="90">
        <f t="shared" si="0"/>
        <v>0.32117110736224</v>
      </c>
      <c r="O45" s="93">
        <f t="shared" si="1"/>
        <v>0.954338322757315</v>
      </c>
      <c r="P45" s="86">
        <f t="shared" si="2"/>
        <v>0.795281935631096</v>
      </c>
      <c r="Q45" s="86">
        <f t="shared" si="3"/>
        <v>0.9133886256634</v>
      </c>
    </row>
    <row r="46" spans="1:17">
      <c r="A46" s="20">
        <v>44</v>
      </c>
      <c r="B46" s="20">
        <v>720</v>
      </c>
      <c r="C46" s="21" t="s">
        <v>465</v>
      </c>
      <c r="D46" s="21" t="s">
        <v>57</v>
      </c>
      <c r="E46" s="20" t="s">
        <v>68</v>
      </c>
      <c r="F46" s="85">
        <v>5160.55015384615</v>
      </c>
      <c r="G46" s="85">
        <v>1353.42950012308</v>
      </c>
      <c r="H46" s="86">
        <v>0.262264576406523</v>
      </c>
      <c r="I46" s="85">
        <v>6192.66018461538</v>
      </c>
      <c r="J46" s="85">
        <v>1503.27014001231</v>
      </c>
      <c r="K46" s="86">
        <v>0.242750303617003</v>
      </c>
      <c r="L46" s="110">
        <v>4895.65</v>
      </c>
      <c r="M46" s="110">
        <v>871.99</v>
      </c>
      <c r="N46" s="90">
        <f t="shared" si="0"/>
        <v>0.178115265592924</v>
      </c>
      <c r="O46" s="93">
        <f t="shared" si="1"/>
        <v>0.948668233822179</v>
      </c>
      <c r="P46" s="86">
        <f t="shared" si="2"/>
        <v>0.790556861518482</v>
      </c>
      <c r="Q46" s="86">
        <f t="shared" si="3"/>
        <v>0.580062077194495</v>
      </c>
    </row>
    <row r="47" spans="1:17">
      <c r="A47" s="20">
        <v>45</v>
      </c>
      <c r="B47" s="20">
        <v>377</v>
      </c>
      <c r="C47" s="21" t="s">
        <v>466</v>
      </c>
      <c r="D47" s="21" t="s">
        <v>52</v>
      </c>
      <c r="E47" s="20" t="s">
        <v>41</v>
      </c>
      <c r="F47" s="85">
        <v>10147.1386153846</v>
      </c>
      <c r="G47" s="85">
        <v>2918.26930661539</v>
      </c>
      <c r="H47" s="86">
        <v>0.287595293336275</v>
      </c>
      <c r="I47" s="85">
        <v>12176.5663384615</v>
      </c>
      <c r="J47" s="85">
        <v>3241.35620566154</v>
      </c>
      <c r="K47" s="86">
        <v>0.266196242484486</v>
      </c>
      <c r="L47" s="110">
        <v>9495.15</v>
      </c>
      <c r="M47" s="110">
        <v>2617.12</v>
      </c>
      <c r="N47" s="90">
        <f t="shared" si="0"/>
        <v>0.275627030641959</v>
      </c>
      <c r="O47" s="93">
        <f t="shared" si="1"/>
        <v>0.935746554758197</v>
      </c>
      <c r="P47" s="86">
        <f t="shared" si="2"/>
        <v>0.779788795631832</v>
      </c>
      <c r="Q47" s="86">
        <f t="shared" si="3"/>
        <v>0.807415116989853</v>
      </c>
    </row>
    <row r="48" spans="1:17">
      <c r="A48" s="20">
        <v>46</v>
      </c>
      <c r="B48" s="20">
        <v>351</v>
      </c>
      <c r="C48" s="21" t="s">
        <v>467</v>
      </c>
      <c r="D48" s="21" t="s">
        <v>46</v>
      </c>
      <c r="E48" s="20" t="s">
        <v>41</v>
      </c>
      <c r="F48" s="85">
        <v>6006.49807692308</v>
      </c>
      <c r="G48" s="85">
        <v>1680.38240030769</v>
      </c>
      <c r="H48" s="86">
        <v>0.279760748906873</v>
      </c>
      <c r="I48" s="85">
        <v>7207.79769230769</v>
      </c>
      <c r="J48" s="85">
        <v>1866.42059003077</v>
      </c>
      <c r="K48" s="86">
        <v>0.258944641582081</v>
      </c>
      <c r="L48" s="110">
        <v>5562.92</v>
      </c>
      <c r="M48" s="110">
        <v>2073.05</v>
      </c>
      <c r="N48" s="90">
        <f t="shared" si="0"/>
        <v>0.372655008520705</v>
      </c>
      <c r="O48" s="93">
        <f t="shared" si="1"/>
        <v>0.92615030068397</v>
      </c>
      <c r="P48" s="86">
        <f t="shared" si="2"/>
        <v>0.771791917236643</v>
      </c>
      <c r="Q48" s="86">
        <f t="shared" si="3"/>
        <v>1.11070892116863</v>
      </c>
    </row>
    <row r="49" spans="1:17">
      <c r="A49" s="20">
        <v>47</v>
      </c>
      <c r="B49" s="20">
        <v>750</v>
      </c>
      <c r="C49" s="21" t="s">
        <v>221</v>
      </c>
      <c r="D49" s="21" t="s">
        <v>52</v>
      </c>
      <c r="E49" s="20" t="s">
        <v>43</v>
      </c>
      <c r="F49" s="85">
        <v>16013.6253846154</v>
      </c>
      <c r="G49" s="85">
        <v>4998.54275695385</v>
      </c>
      <c r="H49" s="86">
        <v>0.312143105442947</v>
      </c>
      <c r="I49" s="85">
        <v>19216.3504615385</v>
      </c>
      <c r="J49" s="85">
        <v>5551.94051069538</v>
      </c>
      <c r="K49" s="86">
        <v>0.288917529986123</v>
      </c>
      <c r="L49" s="110">
        <v>14707.62</v>
      </c>
      <c r="M49" s="110">
        <v>4354.69</v>
      </c>
      <c r="N49" s="90">
        <f t="shared" si="0"/>
        <v>0.296083934722273</v>
      </c>
      <c r="O49" s="93">
        <f t="shared" si="1"/>
        <v>0.918444115355034</v>
      </c>
      <c r="P49" s="86">
        <f t="shared" si="2"/>
        <v>0.765370096129194</v>
      </c>
      <c r="Q49" s="86">
        <f t="shared" si="3"/>
        <v>0.784354585862552</v>
      </c>
    </row>
    <row r="50" spans="1:17">
      <c r="A50" s="20">
        <v>48</v>
      </c>
      <c r="B50" s="20">
        <v>707</v>
      </c>
      <c r="C50" s="21" t="s">
        <v>468</v>
      </c>
      <c r="D50" s="21" t="s">
        <v>52</v>
      </c>
      <c r="E50" s="20" t="s">
        <v>43</v>
      </c>
      <c r="F50" s="85">
        <v>12958.363</v>
      </c>
      <c r="G50" s="85">
        <v>3729.131709</v>
      </c>
      <c r="H50" s="86">
        <v>0.287777993948773</v>
      </c>
      <c r="I50" s="85">
        <v>15550.0356</v>
      </c>
      <c r="J50" s="85">
        <v>4141.9906584</v>
      </c>
      <c r="K50" s="86">
        <v>0.266365348925632</v>
      </c>
      <c r="L50" s="110">
        <v>11754.16</v>
      </c>
      <c r="M50" s="110">
        <v>4091.4</v>
      </c>
      <c r="N50" s="90">
        <f t="shared" si="0"/>
        <v>0.348081019826172</v>
      </c>
      <c r="O50" s="93">
        <f t="shared" si="1"/>
        <v>0.907071363875206</v>
      </c>
      <c r="P50" s="86">
        <f t="shared" si="2"/>
        <v>0.755892803229338</v>
      </c>
      <c r="Q50" s="86">
        <f t="shared" si="3"/>
        <v>0.98778590717065</v>
      </c>
    </row>
    <row r="51" spans="1:17">
      <c r="A51" s="20">
        <v>49</v>
      </c>
      <c r="B51" s="20">
        <v>717</v>
      </c>
      <c r="C51" s="21" t="s">
        <v>469</v>
      </c>
      <c r="D51" s="21" t="s">
        <v>57</v>
      </c>
      <c r="E51" s="20" t="s">
        <v>68</v>
      </c>
      <c r="F51" s="85">
        <v>6113.69107692308</v>
      </c>
      <c r="G51" s="85">
        <v>1651.74809575385</v>
      </c>
      <c r="H51" s="86">
        <v>0.270171991841162</v>
      </c>
      <c r="I51" s="85">
        <v>7336.42929230769</v>
      </c>
      <c r="J51" s="85">
        <v>1834.61612957538</v>
      </c>
      <c r="K51" s="86">
        <v>0.250069353424969</v>
      </c>
      <c r="L51" s="110">
        <v>5531.33</v>
      </c>
      <c r="M51" s="110">
        <v>1558.82</v>
      </c>
      <c r="N51" s="90">
        <f t="shared" si="0"/>
        <v>0.281816488981854</v>
      </c>
      <c r="O51" s="93">
        <f t="shared" si="1"/>
        <v>0.904744765544128</v>
      </c>
      <c r="P51" s="86">
        <f t="shared" si="2"/>
        <v>0.753953971286774</v>
      </c>
      <c r="Q51" s="86">
        <f t="shared" si="3"/>
        <v>0.849670933810435</v>
      </c>
    </row>
    <row r="52" spans="1:17">
      <c r="A52" s="20">
        <v>50</v>
      </c>
      <c r="B52" s="20">
        <v>373</v>
      </c>
      <c r="C52" s="21" t="s">
        <v>470</v>
      </c>
      <c r="D52" s="21" t="s">
        <v>49</v>
      </c>
      <c r="E52" s="20" t="s">
        <v>41</v>
      </c>
      <c r="F52" s="85">
        <v>11717.167</v>
      </c>
      <c r="G52" s="85">
        <v>2974.2917148</v>
      </c>
      <c r="H52" s="86">
        <v>0.25384051578338</v>
      </c>
      <c r="I52" s="85">
        <v>14060.6004</v>
      </c>
      <c r="J52" s="85">
        <v>3303.58095648</v>
      </c>
      <c r="K52" s="86">
        <v>0.234953050545409</v>
      </c>
      <c r="L52" s="110">
        <v>10550.17</v>
      </c>
      <c r="M52" s="110">
        <v>3474.2</v>
      </c>
      <c r="N52" s="90">
        <f t="shared" si="0"/>
        <v>0.329302750571792</v>
      </c>
      <c r="O52" s="93">
        <f t="shared" si="1"/>
        <v>0.900402802144921</v>
      </c>
      <c r="P52" s="86">
        <f t="shared" si="2"/>
        <v>0.750335668454101</v>
      </c>
      <c r="Q52" s="86">
        <f t="shared" si="3"/>
        <v>1.05164669665059</v>
      </c>
    </row>
    <row r="53" spans="1:17">
      <c r="A53" s="20">
        <v>51</v>
      </c>
      <c r="B53" s="20">
        <v>746</v>
      </c>
      <c r="C53" s="21" t="s">
        <v>471</v>
      </c>
      <c r="D53" s="21" t="s">
        <v>57</v>
      </c>
      <c r="E53" s="20" t="s">
        <v>41</v>
      </c>
      <c r="F53" s="85">
        <v>8099.80038461539</v>
      </c>
      <c r="G53" s="85">
        <v>2123.96915492308</v>
      </c>
      <c r="H53" s="86">
        <v>0.262224876425017</v>
      </c>
      <c r="I53" s="85">
        <v>9719.76046153846</v>
      </c>
      <c r="J53" s="85">
        <v>2359.11764049231</v>
      </c>
      <c r="K53" s="86">
        <v>0.242713557584824</v>
      </c>
      <c r="L53" s="110">
        <v>7228.04</v>
      </c>
      <c r="M53" s="110">
        <v>1930.09</v>
      </c>
      <c r="N53" s="90">
        <f t="shared" si="0"/>
        <v>0.267028129340734</v>
      </c>
      <c r="O53" s="93">
        <f t="shared" si="1"/>
        <v>0.892372608802657</v>
      </c>
      <c r="P53" s="86">
        <f t="shared" si="2"/>
        <v>0.743643840668881</v>
      </c>
      <c r="Q53" s="86">
        <f t="shared" si="3"/>
        <v>0.818140633121297</v>
      </c>
    </row>
    <row r="54" spans="1:17">
      <c r="A54" s="20">
        <v>52</v>
      </c>
      <c r="B54" s="20">
        <v>713</v>
      </c>
      <c r="C54" s="21" t="s">
        <v>422</v>
      </c>
      <c r="D54" s="21" t="s">
        <v>46</v>
      </c>
      <c r="E54" s="20" t="s">
        <v>68</v>
      </c>
      <c r="F54" s="85">
        <v>3108.25353846154</v>
      </c>
      <c r="G54" s="85">
        <v>979.003691076923</v>
      </c>
      <c r="H54" s="86">
        <v>0.31496905865713</v>
      </c>
      <c r="I54" s="85">
        <v>3729.90424615385</v>
      </c>
      <c r="J54" s="85">
        <v>1087.39096910769</v>
      </c>
      <c r="K54" s="86">
        <v>0.291533213011828</v>
      </c>
      <c r="L54" s="110">
        <v>2722.89</v>
      </c>
      <c r="M54" s="110">
        <v>739.58</v>
      </c>
      <c r="N54" s="90">
        <f t="shared" si="0"/>
        <v>0.271615819956003</v>
      </c>
      <c r="O54" s="93">
        <f t="shared" si="1"/>
        <v>0.87601927137119</v>
      </c>
      <c r="P54" s="86">
        <f t="shared" si="2"/>
        <v>0.730016059475991</v>
      </c>
      <c r="Q54" s="86">
        <f t="shared" si="3"/>
        <v>0.680141753068721</v>
      </c>
    </row>
    <row r="55" spans="1:17">
      <c r="A55" s="20">
        <v>53</v>
      </c>
      <c r="B55" s="20">
        <v>513</v>
      </c>
      <c r="C55" s="21" t="s">
        <v>414</v>
      </c>
      <c r="D55" s="21" t="s">
        <v>40</v>
      </c>
      <c r="E55" s="20" t="s">
        <v>41</v>
      </c>
      <c r="F55" s="85">
        <v>9922.10323076923</v>
      </c>
      <c r="G55" s="85">
        <v>2704.41020875385</v>
      </c>
      <c r="H55" s="86">
        <v>0.272564207996471</v>
      </c>
      <c r="I55" s="85">
        <v>11906.5238769231</v>
      </c>
      <c r="J55" s="85">
        <v>3003.82037837538</v>
      </c>
      <c r="K55" s="86">
        <v>0.252283572386506</v>
      </c>
      <c r="L55" s="110">
        <v>8624.05</v>
      </c>
      <c r="M55" s="110">
        <v>2438.42</v>
      </c>
      <c r="N55" s="90">
        <f t="shared" si="0"/>
        <v>0.28274650541219</v>
      </c>
      <c r="O55" s="93">
        <f t="shared" si="1"/>
        <v>0.86917559709076</v>
      </c>
      <c r="P55" s="86">
        <f t="shared" si="2"/>
        <v>0.724312997575632</v>
      </c>
      <c r="Q55" s="86">
        <f t="shared" si="3"/>
        <v>0.811772906780406</v>
      </c>
    </row>
    <row r="56" spans="1:17">
      <c r="A56" s="20">
        <v>54</v>
      </c>
      <c r="B56" s="20">
        <v>355</v>
      </c>
      <c r="C56" s="21" t="s">
        <v>472</v>
      </c>
      <c r="D56" s="21" t="s">
        <v>49</v>
      </c>
      <c r="E56" s="20" t="s">
        <v>41</v>
      </c>
      <c r="F56" s="85">
        <v>10730.2673076923</v>
      </c>
      <c r="G56" s="85">
        <v>3118.43949507692</v>
      </c>
      <c r="H56" s="86">
        <v>0.29062085833047</v>
      </c>
      <c r="I56" s="85">
        <v>12876.3207692308</v>
      </c>
      <c r="J56" s="85">
        <v>3463.68759950769</v>
      </c>
      <c r="K56" s="86">
        <v>0.268996684812677</v>
      </c>
      <c r="L56" s="110">
        <v>9305.76</v>
      </c>
      <c r="M56" s="110">
        <v>2186.81</v>
      </c>
      <c r="N56" s="90">
        <f t="shared" si="0"/>
        <v>0.234995314729802</v>
      </c>
      <c r="O56" s="93">
        <f t="shared" si="1"/>
        <v>0.867244005499183</v>
      </c>
      <c r="P56" s="86">
        <f t="shared" si="2"/>
        <v>0.722703337915983</v>
      </c>
      <c r="Q56" s="86">
        <f t="shared" si="3"/>
        <v>0.631353127894912</v>
      </c>
    </row>
    <row r="57" spans="1:17">
      <c r="A57" s="20">
        <v>55</v>
      </c>
      <c r="B57" s="20">
        <v>349</v>
      </c>
      <c r="C57" s="27" t="s">
        <v>409</v>
      </c>
      <c r="D57" s="21" t="s">
        <v>49</v>
      </c>
      <c r="E57" s="20" t="s">
        <v>41</v>
      </c>
      <c r="F57" s="85">
        <v>7596.22692307692</v>
      </c>
      <c r="G57" s="85">
        <v>2311.4414175</v>
      </c>
      <c r="H57" s="86">
        <v>0.304288094722127</v>
      </c>
      <c r="I57" s="85">
        <v>9115.47230769231</v>
      </c>
      <c r="J57" s="85">
        <v>2567.345298</v>
      </c>
      <c r="K57" s="86">
        <v>0.281646985623936</v>
      </c>
      <c r="L57" s="110">
        <v>6556.07</v>
      </c>
      <c r="M57" s="110">
        <v>2311.06</v>
      </c>
      <c r="N57" s="90">
        <f t="shared" si="0"/>
        <v>0.352506913440522</v>
      </c>
      <c r="O57" s="93">
        <f t="shared" si="1"/>
        <v>0.86306926667541</v>
      </c>
      <c r="P57" s="86">
        <f t="shared" si="2"/>
        <v>0.719224388896174</v>
      </c>
      <c r="Q57" s="86">
        <f t="shared" si="3"/>
        <v>0.900174979111828</v>
      </c>
    </row>
    <row r="58" spans="1:17">
      <c r="A58" s="20">
        <v>56</v>
      </c>
      <c r="B58" s="20">
        <v>752</v>
      </c>
      <c r="C58" s="21" t="s">
        <v>473</v>
      </c>
      <c r="D58" s="21" t="s">
        <v>40</v>
      </c>
      <c r="E58" s="20" t="s">
        <v>68</v>
      </c>
      <c r="F58" s="85">
        <v>4400.46276923077</v>
      </c>
      <c r="G58" s="85">
        <v>1005.83881809231</v>
      </c>
      <c r="H58" s="86">
        <v>0.228575690976278</v>
      </c>
      <c r="I58" s="85">
        <v>5280.55532307692</v>
      </c>
      <c r="J58" s="85">
        <v>1117.19706180923</v>
      </c>
      <c r="K58" s="86">
        <v>0.211568100977352</v>
      </c>
      <c r="L58" s="110">
        <v>3773.94</v>
      </c>
      <c r="M58" s="110">
        <v>646.75</v>
      </c>
      <c r="N58" s="90">
        <f t="shared" si="0"/>
        <v>0.171372623836097</v>
      </c>
      <c r="O58" s="93">
        <f t="shared" si="1"/>
        <v>0.857623435968692</v>
      </c>
      <c r="P58" s="86">
        <f t="shared" si="2"/>
        <v>0.714686196640578</v>
      </c>
      <c r="Q58" s="86">
        <f t="shared" si="3"/>
        <v>0.578904136171491</v>
      </c>
    </row>
    <row r="59" spans="1:17">
      <c r="A59" s="20">
        <v>57</v>
      </c>
      <c r="B59" s="20">
        <v>730</v>
      </c>
      <c r="C59" s="21" t="s">
        <v>474</v>
      </c>
      <c r="D59" s="21" t="s">
        <v>40</v>
      </c>
      <c r="E59" s="20" t="s">
        <v>43</v>
      </c>
      <c r="F59" s="85">
        <v>11427.5387692308</v>
      </c>
      <c r="G59" s="85">
        <v>3158.98203083077</v>
      </c>
      <c r="H59" s="86">
        <v>0.276435905808212</v>
      </c>
      <c r="I59" s="85">
        <v>13713.0465230769</v>
      </c>
      <c r="J59" s="85">
        <v>3508.71867308308</v>
      </c>
      <c r="K59" s="86">
        <v>0.255867189481086</v>
      </c>
      <c r="L59" s="110">
        <v>9778.8</v>
      </c>
      <c r="M59" s="110">
        <v>2887.27</v>
      </c>
      <c r="N59" s="90">
        <f t="shared" si="0"/>
        <v>0.295258109379474</v>
      </c>
      <c r="O59" s="93">
        <f t="shared" si="1"/>
        <v>0.855722321094188</v>
      </c>
      <c r="P59" s="86">
        <f t="shared" si="2"/>
        <v>0.71310193424516</v>
      </c>
      <c r="Q59" s="86">
        <f t="shared" si="3"/>
        <v>0.822884439881007</v>
      </c>
    </row>
    <row r="60" spans="1:17">
      <c r="A60" s="20">
        <v>58</v>
      </c>
      <c r="B60" s="20">
        <v>341</v>
      </c>
      <c r="C60" s="21" t="s">
        <v>475</v>
      </c>
      <c r="D60" s="21" t="s">
        <v>57</v>
      </c>
      <c r="E60" s="20" t="s">
        <v>43</v>
      </c>
      <c r="F60" s="85">
        <v>23013.34</v>
      </c>
      <c r="G60" s="85">
        <v>6516.5720244</v>
      </c>
      <c r="H60" s="86">
        <v>0.283164982762172</v>
      </c>
      <c r="I60" s="85">
        <v>27616.008</v>
      </c>
      <c r="J60" s="85">
        <v>7238.03355744</v>
      </c>
      <c r="K60" s="86">
        <v>0.262095577226078</v>
      </c>
      <c r="L60" s="110">
        <v>19200.64</v>
      </c>
      <c r="M60" s="110">
        <v>5485.32</v>
      </c>
      <c r="N60" s="90">
        <f t="shared" si="0"/>
        <v>0.285684227192427</v>
      </c>
      <c r="O60" s="93">
        <f t="shared" si="1"/>
        <v>0.834326525397878</v>
      </c>
      <c r="P60" s="86">
        <f t="shared" si="2"/>
        <v>0.695272104498232</v>
      </c>
      <c r="Q60" s="86">
        <f t="shared" si="3"/>
        <v>0.757846721277165</v>
      </c>
    </row>
    <row r="61" spans="1:17">
      <c r="A61" s="20">
        <v>59</v>
      </c>
      <c r="B61" s="20">
        <v>591</v>
      </c>
      <c r="C61" s="21" t="s">
        <v>476</v>
      </c>
      <c r="D61" s="21" t="s">
        <v>57</v>
      </c>
      <c r="E61" s="20" t="s">
        <v>41</v>
      </c>
      <c r="F61" s="85">
        <v>6689.286</v>
      </c>
      <c r="G61" s="85">
        <v>2075.14692969231</v>
      </c>
      <c r="H61" s="86">
        <v>0.310219495726795</v>
      </c>
      <c r="I61" s="85">
        <v>8027.1432</v>
      </c>
      <c r="J61" s="85">
        <v>2304.89021796923</v>
      </c>
      <c r="K61" s="86">
        <v>0.287137049949381</v>
      </c>
      <c r="L61" s="110">
        <v>5538.67</v>
      </c>
      <c r="M61" s="110">
        <v>1625.97</v>
      </c>
      <c r="N61" s="90">
        <f t="shared" si="0"/>
        <v>0.293566867135973</v>
      </c>
      <c r="O61" s="93">
        <f t="shared" si="1"/>
        <v>0.827991208628245</v>
      </c>
      <c r="P61" s="86">
        <f t="shared" si="2"/>
        <v>0.689992673856871</v>
      </c>
      <c r="Q61" s="86">
        <f t="shared" si="3"/>
        <v>0.705443577018863</v>
      </c>
    </row>
    <row r="62" spans="1:17">
      <c r="A62" s="20">
        <v>60</v>
      </c>
      <c r="B62" s="20">
        <v>582</v>
      </c>
      <c r="C62" s="21" t="s">
        <v>477</v>
      </c>
      <c r="D62" s="21" t="s">
        <v>40</v>
      </c>
      <c r="E62" s="20" t="s">
        <v>43</v>
      </c>
      <c r="F62" s="85">
        <v>27204.6147692308</v>
      </c>
      <c r="G62" s="85">
        <v>6016.21647673846</v>
      </c>
      <c r="H62" s="86">
        <v>0.221146909367119</v>
      </c>
      <c r="I62" s="85">
        <v>32645.5377230769</v>
      </c>
      <c r="J62" s="85">
        <v>6682.28273767384</v>
      </c>
      <c r="K62" s="86">
        <v>0.204692071374587</v>
      </c>
      <c r="L62" s="110">
        <v>22186.56</v>
      </c>
      <c r="M62" s="110">
        <v>5960.71</v>
      </c>
      <c r="N62" s="90">
        <f t="shared" si="0"/>
        <v>0.268663100543753</v>
      </c>
      <c r="O62" s="93">
        <f t="shared" si="1"/>
        <v>0.815543987231668</v>
      </c>
      <c r="P62" s="86">
        <f t="shared" si="2"/>
        <v>0.679619989359724</v>
      </c>
      <c r="Q62" s="86">
        <f t="shared" si="3"/>
        <v>0.892017029808436</v>
      </c>
    </row>
    <row r="63" spans="1:17">
      <c r="A63" s="20">
        <v>61</v>
      </c>
      <c r="B63" s="20">
        <v>515</v>
      </c>
      <c r="C63" s="21" t="s">
        <v>478</v>
      </c>
      <c r="D63" s="21" t="s">
        <v>49</v>
      </c>
      <c r="E63" s="20" t="s">
        <v>41</v>
      </c>
      <c r="F63" s="85">
        <v>8346.15692307692</v>
      </c>
      <c r="G63" s="85">
        <v>2436.62634069231</v>
      </c>
      <c r="H63" s="86">
        <v>0.29194590554068</v>
      </c>
      <c r="I63" s="85">
        <v>10015.3883076923</v>
      </c>
      <c r="J63" s="85">
        <v>2706.38967156923</v>
      </c>
      <c r="K63" s="86">
        <v>0.27022313947534</v>
      </c>
      <c r="L63" s="110">
        <v>6659.37</v>
      </c>
      <c r="M63" s="110">
        <v>1906.43</v>
      </c>
      <c r="N63" s="90">
        <f t="shared" si="0"/>
        <v>0.286277831086124</v>
      </c>
      <c r="O63" s="93">
        <f t="shared" si="1"/>
        <v>0.797896572204029</v>
      </c>
      <c r="P63" s="86">
        <f t="shared" si="2"/>
        <v>0.664913810170024</v>
      </c>
      <c r="Q63" s="86">
        <f t="shared" si="3"/>
        <v>0.704418147921251</v>
      </c>
    </row>
    <row r="64" spans="1:18">
      <c r="A64" s="20">
        <v>62</v>
      </c>
      <c r="B64" s="20">
        <v>307</v>
      </c>
      <c r="C64" s="21" t="s">
        <v>479</v>
      </c>
      <c r="D64" s="21" t="s">
        <v>231</v>
      </c>
      <c r="E64" s="20" t="s">
        <v>232</v>
      </c>
      <c r="F64" s="85">
        <v>77005.5069230769</v>
      </c>
      <c r="G64" s="85">
        <v>20361.9383439231</v>
      </c>
      <c r="H64" s="86">
        <v>0.264421846664333</v>
      </c>
      <c r="I64" s="85">
        <v>92406.6083076923</v>
      </c>
      <c r="J64" s="85">
        <v>22616.2455468923</v>
      </c>
      <c r="K64" s="86">
        <v>0.244747058257841</v>
      </c>
      <c r="L64" s="110">
        <v>60322.63</v>
      </c>
      <c r="M64" s="110">
        <v>16519.98</v>
      </c>
      <c r="N64" s="90">
        <f t="shared" si="0"/>
        <v>0.273860406948437</v>
      </c>
      <c r="O64" s="93">
        <f t="shared" si="1"/>
        <v>0.78335475487822</v>
      </c>
      <c r="P64" s="86">
        <f t="shared" si="2"/>
        <v>0.652795629065183</v>
      </c>
      <c r="Q64" s="86">
        <f t="shared" si="3"/>
        <v>0.730447499154872</v>
      </c>
      <c r="R64"/>
    </row>
    <row r="65" spans="1:17">
      <c r="A65" s="20">
        <v>63</v>
      </c>
      <c r="B65" s="20">
        <v>572</v>
      </c>
      <c r="C65" s="21" t="s">
        <v>480</v>
      </c>
      <c r="D65" s="21" t="s">
        <v>49</v>
      </c>
      <c r="E65" s="20" t="s">
        <v>41</v>
      </c>
      <c r="F65" s="85">
        <v>8034.24692307692</v>
      </c>
      <c r="G65" s="85">
        <v>2296.12520076923</v>
      </c>
      <c r="H65" s="86">
        <v>0.285792212108147</v>
      </c>
      <c r="I65" s="85">
        <v>9641.09630769231</v>
      </c>
      <c r="J65" s="85">
        <v>2550.33339507692</v>
      </c>
      <c r="K65" s="86">
        <v>0.264527322794411</v>
      </c>
      <c r="L65" s="110">
        <v>6146.97</v>
      </c>
      <c r="M65" s="110">
        <v>1876.9</v>
      </c>
      <c r="N65" s="90">
        <f t="shared" si="0"/>
        <v>0.305337426406831</v>
      </c>
      <c r="O65" s="93">
        <f t="shared" si="1"/>
        <v>0.765095977115657</v>
      </c>
      <c r="P65" s="86">
        <f t="shared" si="2"/>
        <v>0.637579980929714</v>
      </c>
      <c r="Q65" s="86">
        <f t="shared" si="3"/>
        <v>0.735942996167915</v>
      </c>
    </row>
    <row r="66" spans="1:17">
      <c r="A66" s="20">
        <v>64</v>
      </c>
      <c r="B66" s="20">
        <v>726</v>
      </c>
      <c r="C66" s="21" t="s">
        <v>481</v>
      </c>
      <c r="D66" s="21" t="s">
        <v>40</v>
      </c>
      <c r="E66" s="20" t="s">
        <v>43</v>
      </c>
      <c r="F66" s="85">
        <v>10080.104</v>
      </c>
      <c r="G66" s="85">
        <v>2848.8263964</v>
      </c>
      <c r="H66" s="86">
        <v>0.282618750401782</v>
      </c>
      <c r="I66" s="85">
        <v>12096.1248</v>
      </c>
      <c r="J66" s="85">
        <v>3164.22514464</v>
      </c>
      <c r="K66" s="86">
        <v>0.261589988277899</v>
      </c>
      <c r="L66" s="110">
        <v>7699.69</v>
      </c>
      <c r="M66" s="110">
        <v>2014.46</v>
      </c>
      <c r="N66" s="90">
        <f t="shared" si="0"/>
        <v>0.261628714922289</v>
      </c>
      <c r="O66" s="93">
        <f t="shared" si="1"/>
        <v>0.763850253925952</v>
      </c>
      <c r="P66" s="86">
        <f t="shared" si="2"/>
        <v>0.636541878271626</v>
      </c>
      <c r="Q66" s="86">
        <f t="shared" si="3"/>
        <v>0.636636114030119</v>
      </c>
    </row>
    <row r="67" spans="1:17">
      <c r="A67" s="20">
        <v>65</v>
      </c>
      <c r="B67" s="20">
        <v>598</v>
      </c>
      <c r="C67" s="21" t="s">
        <v>482</v>
      </c>
      <c r="D67" s="21" t="s">
        <v>52</v>
      </c>
      <c r="E67" s="20" t="s">
        <v>41</v>
      </c>
      <c r="F67" s="85">
        <v>8943.01565384615</v>
      </c>
      <c r="G67" s="85">
        <v>2563.26024293538</v>
      </c>
      <c r="H67" s="86">
        <v>0.286621464408708</v>
      </c>
      <c r="I67" s="85">
        <v>10731.6187846154</v>
      </c>
      <c r="J67" s="85">
        <v>2847.04344329354</v>
      </c>
      <c r="K67" s="86">
        <v>0.265294873069382</v>
      </c>
      <c r="L67" s="110">
        <v>6797.18</v>
      </c>
      <c r="M67" s="110">
        <v>2139.59</v>
      </c>
      <c r="N67" s="90">
        <f t="shared" ref="N67:N97" si="4">M67/L67</f>
        <v>0.314776127747095</v>
      </c>
      <c r="O67" s="93">
        <f t="shared" ref="O67:O97" si="5">L67/F67</f>
        <v>0.76005457924886</v>
      </c>
      <c r="P67" s="86">
        <f t="shared" ref="P67:P97" si="6">L67/I67</f>
        <v>0.633378816040715</v>
      </c>
      <c r="Q67" s="86">
        <f t="shared" ref="Q67:Q97" si="7">M67/J67</f>
        <v>0.751512944082392</v>
      </c>
    </row>
    <row r="68" spans="1:17">
      <c r="A68" s="20">
        <v>66</v>
      </c>
      <c r="B68" s="20">
        <v>511</v>
      </c>
      <c r="C68" s="21" t="s">
        <v>413</v>
      </c>
      <c r="D68" s="21" t="s">
        <v>49</v>
      </c>
      <c r="E68" s="20" t="s">
        <v>41</v>
      </c>
      <c r="F68" s="85">
        <v>7965.39807692308</v>
      </c>
      <c r="G68" s="85">
        <v>2138.285439</v>
      </c>
      <c r="H68" s="86">
        <v>0.268446776714767</v>
      </c>
      <c r="I68" s="85">
        <v>9558.47769230769</v>
      </c>
      <c r="J68" s="85">
        <v>2375.0189064</v>
      </c>
      <c r="K68" s="86">
        <v>0.248472506067711</v>
      </c>
      <c r="L68" s="110">
        <v>6033.97</v>
      </c>
      <c r="M68" s="110">
        <v>1263.38</v>
      </c>
      <c r="N68" s="90">
        <f t="shared" si="4"/>
        <v>0.20937790542545</v>
      </c>
      <c r="O68" s="93">
        <f t="shared" si="5"/>
        <v>0.757522717851515</v>
      </c>
      <c r="P68" s="86">
        <f t="shared" si="6"/>
        <v>0.631268931542929</v>
      </c>
      <c r="Q68" s="86">
        <f t="shared" si="7"/>
        <v>0.53194523908654</v>
      </c>
    </row>
    <row r="69" spans="1:17">
      <c r="A69" s="20">
        <v>67</v>
      </c>
      <c r="B69" s="20">
        <v>570</v>
      </c>
      <c r="C69" s="21" t="s">
        <v>418</v>
      </c>
      <c r="D69" s="21" t="s">
        <v>40</v>
      </c>
      <c r="E69" s="20" t="s">
        <v>68</v>
      </c>
      <c r="F69" s="85">
        <v>6122.23730769231</v>
      </c>
      <c r="G69" s="85">
        <v>1619.71859492308</v>
      </c>
      <c r="H69" s="86">
        <v>0.264563183934078</v>
      </c>
      <c r="I69" s="85">
        <v>7346.68476923077</v>
      </c>
      <c r="J69" s="85">
        <v>1799.04058449231</v>
      </c>
      <c r="K69" s="86">
        <v>0.244877879070981</v>
      </c>
      <c r="L69" s="110">
        <v>4637.66</v>
      </c>
      <c r="M69" s="110">
        <v>1256.82</v>
      </c>
      <c r="N69" s="90">
        <f t="shared" si="4"/>
        <v>0.271003048951411</v>
      </c>
      <c r="O69" s="93">
        <f t="shared" si="5"/>
        <v>0.757510656140851</v>
      </c>
      <c r="P69" s="86">
        <f t="shared" si="6"/>
        <v>0.631258880117376</v>
      </c>
      <c r="Q69" s="86">
        <f t="shared" si="7"/>
        <v>0.698605696188157</v>
      </c>
    </row>
    <row r="70" spans="1:17">
      <c r="A70" s="20">
        <v>68</v>
      </c>
      <c r="B70" s="20">
        <v>365</v>
      </c>
      <c r="C70" s="21" t="s">
        <v>411</v>
      </c>
      <c r="D70" s="21" t="s">
        <v>40</v>
      </c>
      <c r="E70" s="20" t="s">
        <v>43</v>
      </c>
      <c r="F70" s="85">
        <v>10718.8501538462</v>
      </c>
      <c r="G70" s="85">
        <v>3033.70905212308</v>
      </c>
      <c r="H70" s="86">
        <v>0.28302560522637</v>
      </c>
      <c r="I70" s="85">
        <v>12862.6201846154</v>
      </c>
      <c r="J70" s="85">
        <v>3369.57649521231</v>
      </c>
      <c r="K70" s="86">
        <v>0.261966570329315</v>
      </c>
      <c r="L70" s="110">
        <v>8098.24</v>
      </c>
      <c r="M70" s="110">
        <v>2456.69</v>
      </c>
      <c r="N70" s="90">
        <f t="shared" si="4"/>
        <v>0.303360977199984</v>
      </c>
      <c r="O70" s="93">
        <f t="shared" si="5"/>
        <v>0.755513873574783</v>
      </c>
      <c r="P70" s="86">
        <f t="shared" si="6"/>
        <v>0.629594894645654</v>
      </c>
      <c r="Q70" s="86">
        <f t="shared" si="7"/>
        <v>0.729079753343071</v>
      </c>
    </row>
    <row r="71" spans="1:17">
      <c r="A71" s="20">
        <v>69</v>
      </c>
      <c r="B71" s="20">
        <v>343</v>
      </c>
      <c r="C71" s="21" t="s">
        <v>483</v>
      </c>
      <c r="D71" s="21" t="s">
        <v>40</v>
      </c>
      <c r="E71" s="20" t="s">
        <v>43</v>
      </c>
      <c r="F71" s="85">
        <v>24373.889</v>
      </c>
      <c r="G71" s="85">
        <v>6049.6401732</v>
      </c>
      <c r="H71" s="86">
        <v>0.248201678985245</v>
      </c>
      <c r="I71" s="85">
        <v>29248.6668</v>
      </c>
      <c r="J71" s="85">
        <v>6719.40683232</v>
      </c>
      <c r="K71" s="86">
        <v>0.229733781654622</v>
      </c>
      <c r="L71" s="110">
        <v>18405.85</v>
      </c>
      <c r="M71" s="110">
        <v>4461.75</v>
      </c>
      <c r="N71" s="90">
        <f t="shared" si="4"/>
        <v>0.24240934268181</v>
      </c>
      <c r="O71" s="93">
        <f t="shared" si="5"/>
        <v>0.755146214048977</v>
      </c>
      <c r="P71" s="86">
        <f t="shared" si="6"/>
        <v>0.629288511707481</v>
      </c>
      <c r="Q71" s="86">
        <f t="shared" si="7"/>
        <v>0.664009504312079</v>
      </c>
    </row>
    <row r="72" spans="1:17">
      <c r="A72" s="20">
        <v>70</v>
      </c>
      <c r="B72" s="20">
        <v>347</v>
      </c>
      <c r="C72" s="21" t="s">
        <v>484</v>
      </c>
      <c r="D72" s="21" t="s">
        <v>40</v>
      </c>
      <c r="E72" s="20" t="s">
        <v>41</v>
      </c>
      <c r="F72" s="85">
        <v>7111.12123076923</v>
      </c>
      <c r="G72" s="85">
        <v>2145.48622301538</v>
      </c>
      <c r="H72" s="86">
        <v>0.301708570757034</v>
      </c>
      <c r="I72" s="85">
        <v>8533.34547692308</v>
      </c>
      <c r="J72" s="85">
        <v>2383.01690230154</v>
      </c>
      <c r="K72" s="86">
        <v>0.27925939583086</v>
      </c>
      <c r="L72" s="110">
        <v>5329.83</v>
      </c>
      <c r="M72" s="110">
        <v>1674.55</v>
      </c>
      <c r="N72" s="90">
        <f t="shared" si="4"/>
        <v>0.314184504946687</v>
      </c>
      <c r="O72" s="93">
        <f t="shared" si="5"/>
        <v>0.749506277144913</v>
      </c>
      <c r="P72" s="86">
        <f t="shared" si="6"/>
        <v>0.624588564287428</v>
      </c>
      <c r="Q72" s="86">
        <f t="shared" si="7"/>
        <v>0.702701688092394</v>
      </c>
    </row>
    <row r="73" spans="1:17">
      <c r="A73" s="20">
        <v>71</v>
      </c>
      <c r="B73" s="20">
        <v>337</v>
      </c>
      <c r="C73" s="21" t="s">
        <v>485</v>
      </c>
      <c r="D73" s="21" t="s">
        <v>49</v>
      </c>
      <c r="E73" s="20" t="s">
        <v>43</v>
      </c>
      <c r="F73" s="85">
        <v>27559.9707692308</v>
      </c>
      <c r="G73" s="85">
        <v>6595.11326990769</v>
      </c>
      <c r="H73" s="86">
        <v>0.239300445023359</v>
      </c>
      <c r="I73" s="85">
        <v>33071.9649230769</v>
      </c>
      <c r="J73" s="85">
        <v>7325.27024699077</v>
      </c>
      <c r="K73" s="86">
        <v>0.221494860194392</v>
      </c>
      <c r="L73" s="110">
        <v>20597.26</v>
      </c>
      <c r="M73" s="110">
        <v>5474.65</v>
      </c>
      <c r="N73" s="90">
        <f t="shared" si="4"/>
        <v>0.265795062061653</v>
      </c>
      <c r="O73" s="93">
        <f t="shared" si="5"/>
        <v>0.747361460302988</v>
      </c>
      <c r="P73" s="86">
        <f t="shared" si="6"/>
        <v>0.622801216919158</v>
      </c>
      <c r="Q73" s="86">
        <f t="shared" si="7"/>
        <v>0.747364918345367</v>
      </c>
    </row>
    <row r="74" spans="1:17">
      <c r="A74" s="20">
        <v>72</v>
      </c>
      <c r="B74" s="20">
        <v>308</v>
      </c>
      <c r="C74" s="27" t="s">
        <v>408</v>
      </c>
      <c r="D74" s="21" t="s">
        <v>49</v>
      </c>
      <c r="E74" s="20" t="s">
        <v>43</v>
      </c>
      <c r="F74" s="85">
        <v>9661.72765384615</v>
      </c>
      <c r="G74" s="85">
        <v>2774.63927406923</v>
      </c>
      <c r="H74" s="86">
        <v>0.287178377768152</v>
      </c>
      <c r="I74" s="85">
        <v>11594.0731846154</v>
      </c>
      <c r="J74" s="85">
        <v>3081.82463115692</v>
      </c>
      <c r="K74" s="86">
        <v>0.265810348277455</v>
      </c>
      <c r="L74" s="110">
        <v>7148.16</v>
      </c>
      <c r="M74" s="110">
        <v>1734.76</v>
      </c>
      <c r="N74" s="90">
        <f t="shared" si="4"/>
        <v>0.242686229743039</v>
      </c>
      <c r="O74" s="93">
        <f t="shared" si="5"/>
        <v>0.739842837233614</v>
      </c>
      <c r="P74" s="86">
        <f t="shared" si="6"/>
        <v>0.616535697694677</v>
      </c>
      <c r="Q74" s="86">
        <f t="shared" si="7"/>
        <v>0.562900296941546</v>
      </c>
    </row>
    <row r="75" spans="1:17">
      <c r="A75" s="20">
        <v>73</v>
      </c>
      <c r="B75" s="20">
        <v>379</v>
      </c>
      <c r="C75" s="21" t="s">
        <v>486</v>
      </c>
      <c r="D75" s="21" t="s">
        <v>40</v>
      </c>
      <c r="E75" s="20" t="s">
        <v>41</v>
      </c>
      <c r="F75" s="85">
        <v>7956.03630769231</v>
      </c>
      <c r="G75" s="85">
        <v>2059.65797455385</v>
      </c>
      <c r="H75" s="86">
        <v>0.258879911415495</v>
      </c>
      <c r="I75" s="85">
        <v>9547.24356923077</v>
      </c>
      <c r="J75" s="85">
        <v>2287.68645245538</v>
      </c>
      <c r="K75" s="86">
        <v>0.239617480780341</v>
      </c>
      <c r="L75" s="110">
        <v>5869.68</v>
      </c>
      <c r="M75" s="110">
        <v>1567.25</v>
      </c>
      <c r="N75" s="90">
        <f t="shared" si="4"/>
        <v>0.267007741478241</v>
      </c>
      <c r="O75" s="93">
        <f t="shared" si="5"/>
        <v>0.737764355640872</v>
      </c>
      <c r="P75" s="86">
        <f t="shared" si="6"/>
        <v>0.614803629700727</v>
      </c>
      <c r="Q75" s="86">
        <f t="shared" si="7"/>
        <v>0.685080771588198</v>
      </c>
    </row>
    <row r="76" spans="1:17">
      <c r="A76" s="20">
        <v>74</v>
      </c>
      <c r="B76" s="20">
        <v>584</v>
      </c>
      <c r="C76" s="21" t="s">
        <v>487</v>
      </c>
      <c r="D76" s="21" t="s">
        <v>52</v>
      </c>
      <c r="E76" s="20" t="s">
        <v>68</v>
      </c>
      <c r="F76" s="85">
        <v>6394.32115384615</v>
      </c>
      <c r="G76" s="85">
        <v>1755.31507269231</v>
      </c>
      <c r="H76" s="86">
        <v>0.274511559626074</v>
      </c>
      <c r="I76" s="85">
        <v>7673.18538461538</v>
      </c>
      <c r="J76" s="85">
        <v>1949.64919476923</v>
      </c>
      <c r="K76" s="86">
        <v>0.254086027776449</v>
      </c>
      <c r="L76" s="110">
        <v>4615.28</v>
      </c>
      <c r="M76" s="110">
        <v>1110.51</v>
      </c>
      <c r="N76" s="90">
        <f t="shared" si="4"/>
        <v>0.240615953961623</v>
      </c>
      <c r="O76" s="93">
        <f t="shared" si="5"/>
        <v>0.721777947800437</v>
      </c>
      <c r="P76" s="86">
        <f t="shared" si="6"/>
        <v>0.601481623167031</v>
      </c>
      <c r="Q76" s="86">
        <f t="shared" si="7"/>
        <v>0.569594777860253</v>
      </c>
    </row>
    <row r="77" spans="1:17">
      <c r="A77" s="20">
        <v>75</v>
      </c>
      <c r="B77" s="20">
        <v>723</v>
      </c>
      <c r="C77" s="21" t="s">
        <v>488</v>
      </c>
      <c r="D77" s="21" t="s">
        <v>49</v>
      </c>
      <c r="E77" s="20" t="s">
        <v>68</v>
      </c>
      <c r="F77" s="85">
        <v>5471.61107692308</v>
      </c>
      <c r="G77" s="85">
        <v>1481.01990498462</v>
      </c>
      <c r="H77" s="86">
        <v>0.270673460551852</v>
      </c>
      <c r="I77" s="85">
        <v>6565.93329230769</v>
      </c>
      <c r="J77" s="85">
        <v>1644.98631049846</v>
      </c>
      <c r="K77" s="86">
        <v>0.250533509444216</v>
      </c>
      <c r="L77" s="110">
        <v>3946.9</v>
      </c>
      <c r="M77" s="110">
        <v>1080.93</v>
      </c>
      <c r="N77" s="90">
        <f t="shared" si="4"/>
        <v>0.273868099014416</v>
      </c>
      <c r="O77" s="93">
        <f t="shared" si="5"/>
        <v>0.72134147411287</v>
      </c>
      <c r="P77" s="86">
        <f t="shared" si="6"/>
        <v>0.601117895094059</v>
      </c>
      <c r="Q77" s="86">
        <f t="shared" si="7"/>
        <v>0.657105772310323</v>
      </c>
    </row>
    <row r="78" spans="1:17">
      <c r="A78" s="20">
        <v>76</v>
      </c>
      <c r="B78" s="20">
        <v>56</v>
      </c>
      <c r="C78" s="21" t="s">
        <v>489</v>
      </c>
      <c r="D78" s="21" t="s">
        <v>46</v>
      </c>
      <c r="E78" s="20" t="s">
        <v>68</v>
      </c>
      <c r="F78" s="85">
        <v>4283.86092307692</v>
      </c>
      <c r="G78" s="85">
        <v>1259.32169575385</v>
      </c>
      <c r="H78" s="86">
        <v>0.293968856217985</v>
      </c>
      <c r="I78" s="85">
        <v>5140.63310769231</v>
      </c>
      <c r="J78" s="85">
        <v>1398.74348957538</v>
      </c>
      <c r="K78" s="86">
        <v>0.27209556882835</v>
      </c>
      <c r="L78" s="110">
        <v>3034.8</v>
      </c>
      <c r="M78" s="110">
        <v>844.84</v>
      </c>
      <c r="N78" s="90">
        <f t="shared" si="4"/>
        <v>0.278384078028206</v>
      </c>
      <c r="O78" s="93">
        <f t="shared" si="5"/>
        <v>0.708426359887573</v>
      </c>
      <c r="P78" s="86">
        <f t="shared" si="6"/>
        <v>0.59035529990631</v>
      </c>
      <c r="Q78" s="86">
        <f t="shared" si="7"/>
        <v>0.603999236669527</v>
      </c>
    </row>
    <row r="79" spans="1:17">
      <c r="A79" s="20">
        <v>77</v>
      </c>
      <c r="B79" s="20">
        <v>371</v>
      </c>
      <c r="C79" s="21" t="s">
        <v>490</v>
      </c>
      <c r="D79" s="21" t="s">
        <v>57</v>
      </c>
      <c r="E79" s="20" t="s">
        <v>68</v>
      </c>
      <c r="F79" s="85">
        <v>4450.88246153846</v>
      </c>
      <c r="G79" s="85">
        <v>1264.88351852308</v>
      </c>
      <c r="H79" s="86">
        <v>0.284187131305612</v>
      </c>
      <c r="I79" s="85">
        <v>5341.05895384615</v>
      </c>
      <c r="J79" s="85">
        <v>1404.92107185231</v>
      </c>
      <c r="K79" s="86">
        <v>0.263041670948157</v>
      </c>
      <c r="L79" s="110">
        <v>3131.18</v>
      </c>
      <c r="M79" s="110">
        <v>1097.68</v>
      </c>
      <c r="N79" s="90">
        <f t="shared" si="4"/>
        <v>0.350564323992872</v>
      </c>
      <c r="O79" s="93">
        <f t="shared" si="5"/>
        <v>0.703496447515196</v>
      </c>
      <c r="P79" s="86">
        <f t="shared" si="6"/>
        <v>0.586247039595997</v>
      </c>
      <c r="Q79" s="86">
        <f t="shared" si="7"/>
        <v>0.781310795312345</v>
      </c>
    </row>
    <row r="80" spans="1:17">
      <c r="A80" s="20">
        <v>78</v>
      </c>
      <c r="B80" s="20">
        <v>718</v>
      </c>
      <c r="C80" s="21" t="s">
        <v>491</v>
      </c>
      <c r="D80" s="21" t="s">
        <v>49</v>
      </c>
      <c r="E80" s="20" t="s">
        <v>68</v>
      </c>
      <c r="F80" s="85">
        <v>3609.53476923077</v>
      </c>
      <c r="G80" s="85">
        <v>840.176106830769</v>
      </c>
      <c r="H80" s="86">
        <v>0.232765760837877</v>
      </c>
      <c r="I80" s="85">
        <v>4331.44172307692</v>
      </c>
      <c r="J80" s="85">
        <v>933.193530683077</v>
      </c>
      <c r="K80" s="86">
        <v>0.215446401070396</v>
      </c>
      <c r="L80" s="110">
        <v>2511.79</v>
      </c>
      <c r="M80" s="110">
        <v>690.32</v>
      </c>
      <c r="N80" s="90">
        <f t="shared" si="4"/>
        <v>0.274831892793585</v>
      </c>
      <c r="O80" s="93">
        <f t="shared" si="5"/>
        <v>0.695876383131583</v>
      </c>
      <c r="P80" s="86">
        <f t="shared" si="6"/>
        <v>0.579896985942986</v>
      </c>
      <c r="Q80" s="86">
        <f t="shared" si="7"/>
        <v>0.739739375919913</v>
      </c>
    </row>
    <row r="81" spans="1:17">
      <c r="A81" s="20">
        <v>79</v>
      </c>
      <c r="B81" s="20">
        <v>339</v>
      </c>
      <c r="C81" s="21" t="s">
        <v>492</v>
      </c>
      <c r="D81" s="21" t="s">
        <v>40</v>
      </c>
      <c r="E81" s="20" t="s">
        <v>41</v>
      </c>
      <c r="F81" s="85">
        <v>5220.91692307692</v>
      </c>
      <c r="G81" s="85">
        <v>1479.75794289231</v>
      </c>
      <c r="H81" s="86">
        <v>0.283428747228604</v>
      </c>
      <c r="I81" s="85">
        <v>6265.10030769231</v>
      </c>
      <c r="J81" s="85">
        <v>1643.58463428923</v>
      </c>
      <c r="K81" s="86">
        <v>0.262339715817675</v>
      </c>
      <c r="L81" s="110">
        <v>3565.72</v>
      </c>
      <c r="M81" s="110">
        <v>936.92</v>
      </c>
      <c r="N81" s="90">
        <f t="shared" si="4"/>
        <v>0.262757591734629</v>
      </c>
      <c r="O81" s="93">
        <f t="shared" si="5"/>
        <v>0.682968155313715</v>
      </c>
      <c r="P81" s="86">
        <f t="shared" si="6"/>
        <v>0.569140129428095</v>
      </c>
      <c r="Q81" s="86">
        <f t="shared" si="7"/>
        <v>0.570046701857353</v>
      </c>
    </row>
    <row r="82" spans="1:17">
      <c r="A82" s="20">
        <v>80</v>
      </c>
      <c r="B82" s="20">
        <v>359</v>
      </c>
      <c r="C82" s="21" t="s">
        <v>410</v>
      </c>
      <c r="D82" s="21" t="s">
        <v>40</v>
      </c>
      <c r="E82" s="20" t="s">
        <v>41</v>
      </c>
      <c r="F82" s="85">
        <v>10822.5869230769</v>
      </c>
      <c r="G82" s="85">
        <v>3005.33226904615</v>
      </c>
      <c r="H82" s="86">
        <v>0.277690749023961</v>
      </c>
      <c r="I82" s="85">
        <v>12987.1043076923</v>
      </c>
      <c r="J82" s="85">
        <v>3338.05806690462</v>
      </c>
      <c r="K82" s="86">
        <v>0.257028663805177</v>
      </c>
      <c r="L82" s="110">
        <v>7359.81</v>
      </c>
      <c r="M82" s="110">
        <v>2394.06</v>
      </c>
      <c r="N82" s="90">
        <f t="shared" si="4"/>
        <v>0.325288288692235</v>
      </c>
      <c r="O82" s="93">
        <f t="shared" si="5"/>
        <v>0.680041662156277</v>
      </c>
      <c r="P82" s="86">
        <f t="shared" si="6"/>
        <v>0.56670138513023</v>
      </c>
      <c r="Q82" s="86">
        <f t="shared" si="7"/>
        <v>0.717201424305962</v>
      </c>
    </row>
    <row r="83" spans="1:17">
      <c r="A83" s="20">
        <v>81</v>
      </c>
      <c r="B83" s="20">
        <v>742</v>
      </c>
      <c r="C83" s="27" t="s">
        <v>493</v>
      </c>
      <c r="D83" s="21" t="s">
        <v>49</v>
      </c>
      <c r="E83" s="20" t="s">
        <v>43</v>
      </c>
      <c r="F83" s="85">
        <v>11228.2746538462</v>
      </c>
      <c r="G83" s="85">
        <v>2868.80598246923</v>
      </c>
      <c r="H83" s="86">
        <v>0.255498379841158</v>
      </c>
      <c r="I83" s="85">
        <v>13473.9295846154</v>
      </c>
      <c r="J83" s="85">
        <v>3186.41670699692</v>
      </c>
      <c r="K83" s="86">
        <v>0.236487558212802</v>
      </c>
      <c r="L83" s="110">
        <v>7515.14</v>
      </c>
      <c r="M83" s="110">
        <v>1511.8</v>
      </c>
      <c r="N83" s="90">
        <f t="shared" si="4"/>
        <v>0.201167243724002</v>
      </c>
      <c r="O83" s="93">
        <f t="shared" si="5"/>
        <v>0.669304967297511</v>
      </c>
      <c r="P83" s="86">
        <f t="shared" si="6"/>
        <v>0.557754139414594</v>
      </c>
      <c r="Q83" s="86">
        <f t="shared" si="7"/>
        <v>0.474451441545703</v>
      </c>
    </row>
    <row r="84" spans="1:17">
      <c r="A84" s="20">
        <v>82</v>
      </c>
      <c r="B84" s="20">
        <v>747</v>
      </c>
      <c r="C84" s="21" t="s">
        <v>428</v>
      </c>
      <c r="D84" s="21" t="s">
        <v>49</v>
      </c>
      <c r="E84" s="20" t="s">
        <v>68</v>
      </c>
      <c r="F84" s="85">
        <v>8263.23638461539</v>
      </c>
      <c r="G84" s="85">
        <v>2018.98500844615</v>
      </c>
      <c r="H84" s="86">
        <v>0.244333444484915</v>
      </c>
      <c r="I84" s="85">
        <v>9915.88366153846</v>
      </c>
      <c r="J84" s="85">
        <v>2242.51050834462</v>
      </c>
      <c r="K84" s="86">
        <v>0.226153370177468</v>
      </c>
      <c r="L84" s="110">
        <v>5526.73</v>
      </c>
      <c r="M84" s="110">
        <v>1772.81</v>
      </c>
      <c r="N84" s="90">
        <f t="shared" si="4"/>
        <v>0.32077014798986</v>
      </c>
      <c r="O84" s="93">
        <f t="shared" si="5"/>
        <v>0.668833583205939</v>
      </c>
      <c r="P84" s="86">
        <f t="shared" si="6"/>
        <v>0.557361319338283</v>
      </c>
      <c r="Q84" s="86">
        <f t="shared" si="7"/>
        <v>0.790547020138004</v>
      </c>
    </row>
    <row r="85" spans="1:17">
      <c r="A85" s="20">
        <v>83</v>
      </c>
      <c r="B85" s="20">
        <v>539</v>
      </c>
      <c r="C85" s="21" t="s">
        <v>494</v>
      </c>
      <c r="D85" s="21" t="s">
        <v>57</v>
      </c>
      <c r="E85" s="20" t="s">
        <v>68</v>
      </c>
      <c r="F85" s="85">
        <v>5514.44307692308</v>
      </c>
      <c r="G85" s="85">
        <v>1384.48995618462</v>
      </c>
      <c r="H85" s="86">
        <v>0.251066143375103</v>
      </c>
      <c r="I85" s="85">
        <v>6617.33169230769</v>
      </c>
      <c r="J85" s="85">
        <v>1537.76935561846</v>
      </c>
      <c r="K85" s="86">
        <v>0.232385110361936</v>
      </c>
      <c r="L85" s="110">
        <v>3560.13</v>
      </c>
      <c r="M85" s="110">
        <v>1021.95</v>
      </c>
      <c r="N85" s="90">
        <f t="shared" si="4"/>
        <v>0.287054124428041</v>
      </c>
      <c r="O85" s="93">
        <f t="shared" si="5"/>
        <v>0.645601006364266</v>
      </c>
      <c r="P85" s="86">
        <f t="shared" si="6"/>
        <v>0.538000838636889</v>
      </c>
      <c r="Q85" s="86">
        <f t="shared" si="7"/>
        <v>0.664566500994548</v>
      </c>
    </row>
    <row r="86" spans="1:17">
      <c r="A86" s="20">
        <v>84</v>
      </c>
      <c r="B86" s="20">
        <v>745</v>
      </c>
      <c r="C86" s="21" t="s">
        <v>495</v>
      </c>
      <c r="D86" s="21" t="s">
        <v>40</v>
      </c>
      <c r="E86" s="20" t="s">
        <v>41</v>
      </c>
      <c r="F86" s="85">
        <v>6748.55261538461</v>
      </c>
      <c r="G86" s="85">
        <v>1992.58578461538</v>
      </c>
      <c r="H86" s="86">
        <v>0.295261206095201</v>
      </c>
      <c r="I86" s="85">
        <v>8098.26313846154</v>
      </c>
      <c r="J86" s="85">
        <v>2213.18857846154</v>
      </c>
      <c r="K86" s="86">
        <v>0.273291759062547</v>
      </c>
      <c r="L86" s="110">
        <v>4312.23</v>
      </c>
      <c r="M86" s="110">
        <v>1142</v>
      </c>
      <c r="N86" s="90">
        <f t="shared" si="4"/>
        <v>0.264828174749492</v>
      </c>
      <c r="O86" s="93">
        <f t="shared" si="5"/>
        <v>0.638985904943447</v>
      </c>
      <c r="P86" s="86">
        <f t="shared" si="6"/>
        <v>0.532488254119538</v>
      </c>
      <c r="Q86" s="86">
        <f t="shared" si="7"/>
        <v>0.515997602334385</v>
      </c>
    </row>
    <row r="87" spans="1:17">
      <c r="A87" s="20">
        <v>85</v>
      </c>
      <c r="B87" s="20">
        <v>721</v>
      </c>
      <c r="C87" s="21" t="s">
        <v>496</v>
      </c>
      <c r="D87" s="21" t="s">
        <v>57</v>
      </c>
      <c r="E87" s="20" t="s">
        <v>41</v>
      </c>
      <c r="F87" s="85">
        <v>7093.28369230769</v>
      </c>
      <c r="G87" s="85">
        <v>2301.50363298462</v>
      </c>
      <c r="H87" s="86">
        <v>0.324462369308657</v>
      </c>
      <c r="I87" s="85">
        <v>8511.94043076923</v>
      </c>
      <c r="J87" s="85">
        <v>2556.30728329846</v>
      </c>
      <c r="K87" s="86">
        <v>0.300320156618794</v>
      </c>
      <c r="L87" s="110">
        <v>4430.55</v>
      </c>
      <c r="M87" s="110">
        <v>1529.58</v>
      </c>
      <c r="N87" s="90">
        <f t="shared" si="4"/>
        <v>0.34523479026306</v>
      </c>
      <c r="O87" s="93">
        <f t="shared" si="5"/>
        <v>0.624611983982074</v>
      </c>
      <c r="P87" s="86">
        <f t="shared" si="6"/>
        <v>0.520509986651729</v>
      </c>
      <c r="Q87" s="86">
        <f t="shared" si="7"/>
        <v>0.598355295544262</v>
      </c>
    </row>
    <row r="88" spans="1:17">
      <c r="A88" s="20">
        <v>86</v>
      </c>
      <c r="B88" s="20">
        <v>367</v>
      </c>
      <c r="C88" s="21" t="s">
        <v>497</v>
      </c>
      <c r="D88" s="21" t="s">
        <v>46</v>
      </c>
      <c r="E88" s="20" t="s">
        <v>41</v>
      </c>
      <c r="F88" s="85">
        <v>7386.88269230769</v>
      </c>
      <c r="G88" s="85">
        <v>2022.59812292308</v>
      </c>
      <c r="H88" s="86">
        <v>0.273809427761632</v>
      </c>
      <c r="I88" s="85">
        <v>8864.25923076923</v>
      </c>
      <c r="J88" s="85">
        <v>2246.52363729231</v>
      </c>
      <c r="K88" s="86">
        <v>0.253436139310352</v>
      </c>
      <c r="L88" s="110">
        <v>4571.53</v>
      </c>
      <c r="M88" s="110">
        <v>1418.06</v>
      </c>
      <c r="N88" s="90">
        <f t="shared" si="4"/>
        <v>0.310193742576337</v>
      </c>
      <c r="O88" s="93">
        <f t="shared" si="5"/>
        <v>0.618871341325151</v>
      </c>
      <c r="P88" s="86">
        <f t="shared" si="6"/>
        <v>0.515726117770959</v>
      </c>
      <c r="Q88" s="86">
        <f t="shared" si="7"/>
        <v>0.631224161838403</v>
      </c>
    </row>
    <row r="89" spans="1:17">
      <c r="A89" s="20">
        <v>87</v>
      </c>
      <c r="B89" s="20">
        <v>755</v>
      </c>
      <c r="C89" s="21" t="s">
        <v>166</v>
      </c>
      <c r="D89" s="21" t="s">
        <v>46</v>
      </c>
      <c r="E89" s="20" t="s">
        <v>68</v>
      </c>
      <c r="F89" s="85">
        <v>2157.33415384615</v>
      </c>
      <c r="G89" s="85">
        <v>628.561840246154</v>
      </c>
      <c r="H89" s="86">
        <v>0.291360445541335</v>
      </c>
      <c r="I89" s="85">
        <v>2588.80098461539</v>
      </c>
      <c r="J89" s="85">
        <v>698.151064024615</v>
      </c>
      <c r="K89" s="86">
        <v>0.269681241692026</v>
      </c>
      <c r="L89" s="110">
        <v>1280.35</v>
      </c>
      <c r="M89" s="110">
        <v>451.82</v>
      </c>
      <c r="N89" s="90">
        <f t="shared" si="4"/>
        <v>0.352887882219706</v>
      </c>
      <c r="O89" s="93">
        <f t="shared" si="5"/>
        <v>0.593487104312218</v>
      </c>
      <c r="P89" s="86">
        <f t="shared" si="6"/>
        <v>0.494572586926846</v>
      </c>
      <c r="Q89" s="86">
        <f t="shared" si="7"/>
        <v>0.647166527821936</v>
      </c>
    </row>
    <row r="90" spans="1:17">
      <c r="A90" s="20">
        <v>88</v>
      </c>
      <c r="B90" s="20">
        <v>311</v>
      </c>
      <c r="C90" s="21" t="s">
        <v>498</v>
      </c>
      <c r="D90" s="21" t="s">
        <v>40</v>
      </c>
      <c r="E90" s="20" t="s">
        <v>43</v>
      </c>
      <c r="F90" s="85">
        <v>8339.12538461538</v>
      </c>
      <c r="G90" s="85">
        <v>1893.81367592308</v>
      </c>
      <c r="H90" s="86">
        <v>0.227099796270832</v>
      </c>
      <c r="I90" s="85">
        <v>10006.9504615385</v>
      </c>
      <c r="J90" s="85">
        <v>2103.48123009231</v>
      </c>
      <c r="K90" s="86">
        <v>0.210202022901682</v>
      </c>
      <c r="L90" s="110">
        <v>4788.33</v>
      </c>
      <c r="M90" s="110">
        <v>1166.94</v>
      </c>
      <c r="N90" s="90">
        <f t="shared" si="4"/>
        <v>0.243705007800214</v>
      </c>
      <c r="O90" s="93">
        <f t="shared" si="5"/>
        <v>0.574200504148056</v>
      </c>
      <c r="P90" s="86">
        <f t="shared" si="6"/>
        <v>0.478500420123378</v>
      </c>
      <c r="Q90" s="86">
        <f t="shared" si="7"/>
        <v>0.554766062708717</v>
      </c>
    </row>
    <row r="91" s="72" customFormat="1" spans="1:18">
      <c r="A91" s="20">
        <v>89</v>
      </c>
      <c r="B91" s="20">
        <v>102567</v>
      </c>
      <c r="C91" s="21" t="s">
        <v>499</v>
      </c>
      <c r="D91" s="21" t="s">
        <v>57</v>
      </c>
      <c r="E91" s="20" t="s">
        <v>68</v>
      </c>
      <c r="F91" s="85">
        <v>2819.91046153846</v>
      </c>
      <c r="G91" s="85">
        <v>865.219269046154</v>
      </c>
      <c r="H91" s="86">
        <v>0.306825085706486</v>
      </c>
      <c r="I91" s="85">
        <v>3383.89255384615</v>
      </c>
      <c r="J91" s="85">
        <v>961.009266904615</v>
      </c>
      <c r="K91" s="86">
        <v>0.283995207180064</v>
      </c>
      <c r="L91" s="110">
        <v>1564.17</v>
      </c>
      <c r="M91" s="110">
        <v>470.41</v>
      </c>
      <c r="N91" s="90">
        <f t="shared" si="4"/>
        <v>0.300740968053345</v>
      </c>
      <c r="O91" s="93">
        <f t="shared" si="5"/>
        <v>0.554687824785272</v>
      </c>
      <c r="P91" s="86">
        <f t="shared" si="6"/>
        <v>0.462239853987727</v>
      </c>
      <c r="Q91" s="86">
        <f t="shared" si="7"/>
        <v>0.489495800092728</v>
      </c>
      <c r="R91" s="113"/>
    </row>
    <row r="92" spans="1:17">
      <c r="A92" s="20">
        <v>90</v>
      </c>
      <c r="B92" s="20">
        <v>581</v>
      </c>
      <c r="C92" s="21" t="s">
        <v>500</v>
      </c>
      <c r="D92" s="21" t="s">
        <v>40</v>
      </c>
      <c r="E92" s="20" t="s">
        <v>43</v>
      </c>
      <c r="F92" s="85">
        <v>13981.8775384615</v>
      </c>
      <c r="G92" s="85">
        <v>3786.14072630769</v>
      </c>
      <c r="H92" s="86">
        <v>0.270789149446684</v>
      </c>
      <c r="I92" s="85">
        <v>16778.2530461538</v>
      </c>
      <c r="J92" s="85">
        <v>4205.31124763077</v>
      </c>
      <c r="K92" s="86">
        <v>0.250640590296424</v>
      </c>
      <c r="L92" s="110">
        <v>7707.27</v>
      </c>
      <c r="M92" s="110">
        <v>2619.83</v>
      </c>
      <c r="N92" s="90">
        <f t="shared" si="4"/>
        <v>0.339916727972421</v>
      </c>
      <c r="O92" s="93">
        <f t="shared" si="5"/>
        <v>0.551232835418474</v>
      </c>
      <c r="P92" s="86">
        <f t="shared" si="6"/>
        <v>0.459360696182061</v>
      </c>
      <c r="Q92" s="86">
        <f t="shared" si="7"/>
        <v>0.622981236282091</v>
      </c>
    </row>
    <row r="93" spans="1:17">
      <c r="A93" s="20">
        <v>91</v>
      </c>
      <c r="B93" s="51">
        <v>329</v>
      </c>
      <c r="C93" s="52" t="s">
        <v>501</v>
      </c>
      <c r="D93" s="21" t="s">
        <v>46</v>
      </c>
      <c r="E93" s="20" t="s">
        <v>41</v>
      </c>
      <c r="F93" s="85">
        <v>8872.61076923077</v>
      </c>
      <c r="G93" s="85">
        <v>2414.24881961538</v>
      </c>
      <c r="H93" s="86">
        <v>0.272101288156101</v>
      </c>
      <c r="I93" s="85">
        <v>10647.1329230769</v>
      </c>
      <c r="J93" s="85">
        <v>2681.53469446154</v>
      </c>
      <c r="K93" s="86">
        <v>0.251855096938773</v>
      </c>
      <c r="L93" s="110">
        <v>4809.31</v>
      </c>
      <c r="M93" s="110">
        <v>1132.12</v>
      </c>
      <c r="N93" s="90">
        <f t="shared" si="4"/>
        <v>0.235401752018481</v>
      </c>
      <c r="O93" s="93">
        <f t="shared" si="5"/>
        <v>0.542040006609797</v>
      </c>
      <c r="P93" s="86">
        <f t="shared" si="6"/>
        <v>0.451700005508165</v>
      </c>
      <c r="Q93" s="86">
        <f t="shared" si="7"/>
        <v>0.422191069292629</v>
      </c>
    </row>
    <row r="94" spans="1:17">
      <c r="A94" s="20">
        <v>92</v>
      </c>
      <c r="B94" s="53">
        <v>102565</v>
      </c>
      <c r="C94" s="54" t="s">
        <v>502</v>
      </c>
      <c r="D94" s="54" t="s">
        <v>40</v>
      </c>
      <c r="E94" s="53" t="s">
        <v>41</v>
      </c>
      <c r="F94" s="101">
        <v>4588.64</v>
      </c>
      <c r="G94" s="101">
        <v>1603.877952</v>
      </c>
      <c r="H94" s="102">
        <v>0.349532312842149</v>
      </c>
      <c r="I94" s="101">
        <v>5506.368</v>
      </c>
      <c r="J94" s="101">
        <v>1781.4461952</v>
      </c>
      <c r="K94" s="102">
        <v>0.323524725408836</v>
      </c>
      <c r="L94" s="110">
        <v>2097.14</v>
      </c>
      <c r="M94" s="110">
        <v>744.15</v>
      </c>
      <c r="N94" s="90">
        <f t="shared" si="4"/>
        <v>0.354840401689921</v>
      </c>
      <c r="O94" s="93">
        <f t="shared" si="5"/>
        <v>0.457028662087241</v>
      </c>
      <c r="P94" s="86">
        <f t="shared" si="6"/>
        <v>0.380857218406035</v>
      </c>
      <c r="Q94" s="86">
        <f t="shared" si="7"/>
        <v>0.417722411153964</v>
      </c>
    </row>
    <row r="95" spans="1:17">
      <c r="A95" s="20">
        <v>93</v>
      </c>
      <c r="B95" s="20">
        <v>585</v>
      </c>
      <c r="C95" s="21" t="s">
        <v>503</v>
      </c>
      <c r="D95" s="21" t="s">
        <v>40</v>
      </c>
      <c r="E95" s="20" t="s">
        <v>43</v>
      </c>
      <c r="F95" s="85">
        <v>0</v>
      </c>
      <c r="G95" s="85">
        <v>0</v>
      </c>
      <c r="H95" s="86">
        <v>0</v>
      </c>
      <c r="I95" s="85">
        <v>0</v>
      </c>
      <c r="J95" s="85">
        <v>0</v>
      </c>
      <c r="K95" s="86">
        <v>0</v>
      </c>
      <c r="L95" s="110">
        <v>10215.19</v>
      </c>
      <c r="M95" s="110">
        <v>2543.69</v>
      </c>
      <c r="N95" s="90">
        <f t="shared" si="4"/>
        <v>0.249010542143612</v>
      </c>
      <c r="O95" s="93" t="e">
        <f t="shared" si="5"/>
        <v>#DIV/0!</v>
      </c>
      <c r="P95" s="86" t="e">
        <f t="shared" si="6"/>
        <v>#DIV/0!</v>
      </c>
      <c r="Q95" s="86" t="e">
        <f t="shared" si="7"/>
        <v>#DIV/0!</v>
      </c>
    </row>
    <row r="96" spans="1:17">
      <c r="A96" s="20">
        <v>94</v>
      </c>
      <c r="B96" s="57">
        <v>102934</v>
      </c>
      <c r="C96" s="58" t="s">
        <v>504</v>
      </c>
      <c r="D96" s="21" t="s">
        <v>40</v>
      </c>
      <c r="E96" s="20"/>
      <c r="F96" s="85"/>
      <c r="G96" s="85"/>
      <c r="H96" s="86"/>
      <c r="I96" s="85"/>
      <c r="J96" s="85"/>
      <c r="K96" s="86"/>
      <c r="L96" s="112">
        <v>1395.95</v>
      </c>
      <c r="M96" s="110">
        <v>362.2</v>
      </c>
      <c r="N96" s="90">
        <f t="shared" si="4"/>
        <v>0.259464880547298</v>
      </c>
      <c r="O96" s="93" t="e">
        <f t="shared" si="5"/>
        <v>#DIV/0!</v>
      </c>
      <c r="P96" s="86" t="e">
        <f t="shared" si="6"/>
        <v>#DIV/0!</v>
      </c>
      <c r="Q96" s="86" t="e">
        <f t="shared" si="7"/>
        <v>#DIV/0!</v>
      </c>
    </row>
    <row r="97" spans="1:18">
      <c r="A97" s="59" t="s">
        <v>234</v>
      </c>
      <c r="B97" s="59"/>
      <c r="C97" s="60"/>
      <c r="D97" s="60"/>
      <c r="E97" s="61"/>
      <c r="F97" s="103">
        <v>843866.58946044</v>
      </c>
      <c r="G97" s="103">
        <v>227946.338325181</v>
      </c>
      <c r="H97" s="104">
        <v>0.270121297811929</v>
      </c>
      <c r="I97" s="103">
        <v>1012639.90735253</v>
      </c>
      <c r="J97" s="103">
        <v>253182.69174584</v>
      </c>
      <c r="K97" s="104">
        <v>0.250022431377178</v>
      </c>
      <c r="L97" s="105">
        <f>SUM(L3:L96)</f>
        <v>790783.69</v>
      </c>
      <c r="M97" s="105">
        <f>SUM(M3:M96)</f>
        <v>220026.85</v>
      </c>
      <c r="N97" s="106">
        <f t="shared" si="4"/>
        <v>0.278238983406448</v>
      </c>
      <c r="O97" s="107">
        <f t="shared" si="5"/>
        <v>0.937095626105567</v>
      </c>
      <c r="P97" s="104">
        <f t="shared" si="6"/>
        <v>0.780913021754637</v>
      </c>
      <c r="Q97" s="104">
        <f t="shared" si="7"/>
        <v>0.869043805809901</v>
      </c>
      <c r="R97"/>
    </row>
    <row r="101" spans="3:3">
      <c r="C101" s="4" t="s">
        <v>235</v>
      </c>
    </row>
  </sheetData>
  <sortState ref="A3:Q101">
    <sortCondition ref="O3" descending="1"/>
  </sortState>
  <mergeCells count="1">
    <mergeCell ref="A1:R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1"/>
  <sheetViews>
    <sheetView workbookViewId="0">
      <selection activeCell="R2" sqref="A$1:R$1048576"/>
    </sheetView>
  </sheetViews>
  <sheetFormatPr defaultColWidth="9" defaultRowHeight="13.5"/>
  <cols>
    <col min="1" max="1" width="3.875" style="3" customWidth="1"/>
    <col min="2" max="2" width="5.75" style="3" customWidth="1"/>
    <col min="3" max="3" width="32" style="4" customWidth="1"/>
    <col min="4" max="4" width="7.125" style="4" customWidth="1"/>
    <col min="5" max="5" width="5.25" style="5" customWidth="1"/>
    <col min="6" max="6" width="10.625" style="76" hidden="1" customWidth="1"/>
    <col min="7" max="7" width="10.125" style="76" hidden="1" customWidth="1"/>
    <col min="8" max="8" width="7.625" style="77" hidden="1" customWidth="1"/>
    <col min="9" max="9" width="10" style="78" hidden="1" customWidth="1"/>
    <col min="10" max="10" width="9.25" style="78" hidden="1" customWidth="1"/>
    <col min="11" max="11" width="7.75" style="77" hidden="1" customWidth="1"/>
    <col min="12" max="12" width="9.375" style="79" hidden="1" customWidth="1"/>
    <col min="13" max="13" width="8.875" style="79" hidden="1" customWidth="1"/>
    <col min="14" max="14" width="8" style="80" hidden="1" customWidth="1"/>
    <col min="15" max="15" width="9" style="81" customWidth="1"/>
    <col min="16" max="16" width="9.375" style="82" customWidth="1"/>
    <col min="17" max="17" width="9.625" style="82" customWidth="1"/>
    <col min="18" max="18" width="9" style="78" customWidth="1"/>
  </cols>
  <sheetData>
    <row r="1" ht="21" customHeight="1" spans="1:18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45"/>
    </row>
    <row r="2" ht="27" customHeight="1" spans="1:18">
      <c r="A2" s="16" t="s">
        <v>10</v>
      </c>
      <c r="B2" s="16" t="s">
        <v>11</v>
      </c>
      <c r="C2" s="17" t="s">
        <v>12</v>
      </c>
      <c r="D2" s="17" t="s">
        <v>13</v>
      </c>
      <c r="E2" s="16" t="s">
        <v>14</v>
      </c>
      <c r="F2" s="83" t="s">
        <v>15</v>
      </c>
      <c r="G2" s="83" t="s">
        <v>17</v>
      </c>
      <c r="H2" s="84" t="s">
        <v>19</v>
      </c>
      <c r="I2" s="87" t="s">
        <v>20</v>
      </c>
      <c r="J2" s="83" t="s">
        <v>17</v>
      </c>
      <c r="K2" s="84" t="s">
        <v>19</v>
      </c>
      <c r="L2" s="88" t="s">
        <v>505</v>
      </c>
      <c r="M2" s="88" t="s">
        <v>506</v>
      </c>
      <c r="N2" s="89" t="s">
        <v>507</v>
      </c>
      <c r="O2" s="89" t="s">
        <v>438</v>
      </c>
      <c r="P2" s="89" t="s">
        <v>439</v>
      </c>
      <c r="Q2" s="89" t="s">
        <v>440</v>
      </c>
      <c r="R2" s="94" t="s">
        <v>441</v>
      </c>
    </row>
    <row r="3" spans="1:18">
      <c r="A3" s="24">
        <v>1</v>
      </c>
      <c r="B3" s="24">
        <v>747</v>
      </c>
      <c r="C3" s="25" t="s">
        <v>428</v>
      </c>
      <c r="D3" s="25" t="s">
        <v>49</v>
      </c>
      <c r="E3" s="24" t="s">
        <v>68</v>
      </c>
      <c r="F3" s="85">
        <v>8263.23638461539</v>
      </c>
      <c r="G3" s="85">
        <v>2018.98500844615</v>
      </c>
      <c r="H3" s="86">
        <v>0.244333444484915</v>
      </c>
      <c r="I3" s="85">
        <v>9915.88366153846</v>
      </c>
      <c r="J3" s="85">
        <v>2242.51050834462</v>
      </c>
      <c r="K3" s="86">
        <v>0.226153370177468</v>
      </c>
      <c r="L3" s="31">
        <v>16027.38</v>
      </c>
      <c r="M3" s="31">
        <v>4470.55</v>
      </c>
      <c r="N3" s="90">
        <f t="shared" ref="N3:N66" si="0">M3/L3</f>
        <v>0.278932052525116</v>
      </c>
      <c r="O3" s="36">
        <f t="shared" ref="O3:O66" si="1">L3/F3</f>
        <v>1.93960081183687</v>
      </c>
      <c r="P3" s="35">
        <f t="shared" ref="P3:P66" si="2">L3/I3</f>
        <v>1.61633400986406</v>
      </c>
      <c r="Q3" s="35">
        <f t="shared" ref="Q3:Q66" si="3">M3/J3</f>
        <v>1.99354695702188</v>
      </c>
      <c r="R3" s="47">
        <v>288</v>
      </c>
    </row>
    <row r="4" spans="1:18">
      <c r="A4" s="24">
        <v>2</v>
      </c>
      <c r="B4" s="24">
        <v>713</v>
      </c>
      <c r="C4" s="25" t="s">
        <v>422</v>
      </c>
      <c r="D4" s="25" t="s">
        <v>46</v>
      </c>
      <c r="E4" s="24" t="s">
        <v>68</v>
      </c>
      <c r="F4" s="85">
        <v>3108.25353846154</v>
      </c>
      <c r="G4" s="85">
        <v>979.003691076923</v>
      </c>
      <c r="H4" s="86">
        <v>0.31496905865713</v>
      </c>
      <c r="I4" s="85">
        <v>3729.90424615385</v>
      </c>
      <c r="J4" s="85">
        <v>1087.39096910769</v>
      </c>
      <c r="K4" s="86">
        <v>0.291533213011828</v>
      </c>
      <c r="L4" s="31">
        <v>5501.48</v>
      </c>
      <c r="M4" s="31">
        <v>1652.1</v>
      </c>
      <c r="N4" s="90">
        <f t="shared" si="0"/>
        <v>0.300301009910061</v>
      </c>
      <c r="O4" s="36">
        <f t="shared" si="1"/>
        <v>1.76995857381796</v>
      </c>
      <c r="P4" s="35">
        <f t="shared" si="2"/>
        <v>1.47496547818163</v>
      </c>
      <c r="Q4" s="35">
        <f t="shared" si="3"/>
        <v>1.51932473869606</v>
      </c>
      <c r="R4" s="47">
        <v>288</v>
      </c>
    </row>
    <row r="5" spans="1:18">
      <c r="A5" s="24">
        <v>3</v>
      </c>
      <c r="B5" s="24">
        <v>545</v>
      </c>
      <c r="C5" s="25" t="s">
        <v>417</v>
      </c>
      <c r="D5" s="25" t="s">
        <v>52</v>
      </c>
      <c r="E5" s="24" t="s">
        <v>68</v>
      </c>
      <c r="F5" s="85">
        <v>3681.968</v>
      </c>
      <c r="G5" s="85">
        <v>1095.75388430769</v>
      </c>
      <c r="H5" s="86">
        <v>0.297600056357821</v>
      </c>
      <c r="I5" s="85">
        <v>4418.3616</v>
      </c>
      <c r="J5" s="85">
        <v>1217.06678843077</v>
      </c>
      <c r="K5" s="86">
        <v>0.275456582917697</v>
      </c>
      <c r="L5" s="31">
        <v>6111.39</v>
      </c>
      <c r="M5" s="31">
        <v>1871.61</v>
      </c>
      <c r="N5" s="90">
        <f t="shared" si="0"/>
        <v>0.306249478432893</v>
      </c>
      <c r="O5" s="36">
        <f t="shared" si="1"/>
        <v>1.65981616352994</v>
      </c>
      <c r="P5" s="35">
        <f t="shared" si="2"/>
        <v>1.38318013627495</v>
      </c>
      <c r="Q5" s="35">
        <f t="shared" si="3"/>
        <v>1.53780385578771</v>
      </c>
      <c r="R5" s="47">
        <v>288</v>
      </c>
    </row>
    <row r="6" spans="1:18">
      <c r="A6" s="24">
        <v>4</v>
      </c>
      <c r="B6" s="24">
        <v>514</v>
      </c>
      <c r="C6" s="25" t="s">
        <v>415</v>
      </c>
      <c r="D6" s="25" t="s">
        <v>57</v>
      </c>
      <c r="E6" s="24" t="s">
        <v>43</v>
      </c>
      <c r="F6" s="85">
        <v>10016.9873076923</v>
      </c>
      <c r="G6" s="85">
        <v>3046.24499192308</v>
      </c>
      <c r="H6" s="86">
        <v>0.304107901742452</v>
      </c>
      <c r="I6" s="85">
        <v>12020.3847692308</v>
      </c>
      <c r="J6" s="85">
        <v>3383.50031169231</v>
      </c>
      <c r="K6" s="86">
        <v>0.281480200230631</v>
      </c>
      <c r="L6" s="31">
        <v>16244.69</v>
      </c>
      <c r="M6" s="31">
        <v>3872.59</v>
      </c>
      <c r="N6" s="90">
        <f t="shared" si="0"/>
        <v>0.23839112965529</v>
      </c>
      <c r="O6" s="36">
        <f t="shared" si="1"/>
        <v>1.62171414428421</v>
      </c>
      <c r="P6" s="35">
        <f t="shared" si="2"/>
        <v>1.35142845357017</v>
      </c>
      <c r="Q6" s="35">
        <f t="shared" si="3"/>
        <v>1.14455139448859</v>
      </c>
      <c r="R6" s="47">
        <v>288</v>
      </c>
    </row>
    <row r="7" spans="1:18">
      <c r="A7" s="20">
        <v>5</v>
      </c>
      <c r="B7" s="20">
        <v>102478</v>
      </c>
      <c r="C7" s="21" t="s">
        <v>448</v>
      </c>
      <c r="D7" s="21" t="s">
        <v>49</v>
      </c>
      <c r="E7" s="20" t="s">
        <v>68</v>
      </c>
      <c r="F7" s="85">
        <v>1320.87323076923</v>
      </c>
      <c r="G7" s="85">
        <v>350.848435569231</v>
      </c>
      <c r="H7" s="86">
        <v>0.265618552482064</v>
      </c>
      <c r="I7" s="85">
        <v>1585.04787692308</v>
      </c>
      <c r="J7" s="85">
        <v>389.691503556923</v>
      </c>
      <c r="K7" s="86">
        <v>0.245854721002749</v>
      </c>
      <c r="L7" s="31">
        <v>2012.76</v>
      </c>
      <c r="M7" s="31">
        <v>320.75</v>
      </c>
      <c r="N7" s="90">
        <f t="shared" si="0"/>
        <v>0.159358294083746</v>
      </c>
      <c r="O7" s="91">
        <f t="shared" si="1"/>
        <v>1.52381012281386</v>
      </c>
      <c r="P7" s="90">
        <f t="shared" si="2"/>
        <v>1.26984176901155</v>
      </c>
      <c r="Q7" s="92">
        <f t="shared" si="3"/>
        <v>0.823086972829387</v>
      </c>
      <c r="R7" s="95"/>
    </row>
    <row r="8" spans="1:18">
      <c r="A8" s="24">
        <v>6</v>
      </c>
      <c r="B8" s="24">
        <v>727</v>
      </c>
      <c r="C8" s="25" t="s">
        <v>425</v>
      </c>
      <c r="D8" s="25" t="s">
        <v>40</v>
      </c>
      <c r="E8" s="24" t="s">
        <v>68</v>
      </c>
      <c r="F8" s="22">
        <v>5527.69846153846</v>
      </c>
      <c r="G8" s="22">
        <v>1576.47382006154</v>
      </c>
      <c r="H8" s="23">
        <v>0.285195336002966</v>
      </c>
      <c r="I8" s="22">
        <v>6633.23815384615</v>
      </c>
      <c r="J8" s="22">
        <v>1751.00810200615</v>
      </c>
      <c r="K8" s="23">
        <v>0.263974858341377</v>
      </c>
      <c r="L8" s="31">
        <v>8100.91</v>
      </c>
      <c r="M8" s="31">
        <v>1904.27</v>
      </c>
      <c r="N8" s="32">
        <f t="shared" si="0"/>
        <v>0.235068652780984</v>
      </c>
      <c r="O8" s="36">
        <f t="shared" si="1"/>
        <v>1.46551228442829</v>
      </c>
      <c r="P8" s="35">
        <f t="shared" si="2"/>
        <v>1.22126023702358</v>
      </c>
      <c r="Q8" s="35">
        <f t="shared" si="3"/>
        <v>1.0875278063067</v>
      </c>
      <c r="R8" s="47">
        <v>288</v>
      </c>
    </row>
    <row r="9" spans="1:18">
      <c r="A9" s="24">
        <v>7</v>
      </c>
      <c r="B9" s="24">
        <v>573</v>
      </c>
      <c r="C9" s="25" t="s">
        <v>419</v>
      </c>
      <c r="D9" s="25" t="s">
        <v>52</v>
      </c>
      <c r="E9" s="24" t="s">
        <v>68</v>
      </c>
      <c r="F9" s="85">
        <v>5989.82892307692</v>
      </c>
      <c r="G9" s="85">
        <v>1832.73760910769</v>
      </c>
      <c r="H9" s="86">
        <v>0.305974950644539</v>
      </c>
      <c r="I9" s="85">
        <v>7187.79470769231</v>
      </c>
      <c r="J9" s="85">
        <v>2035.64332091077</v>
      </c>
      <c r="K9" s="86">
        <v>0.283208327963547</v>
      </c>
      <c r="L9" s="31">
        <v>8736.25</v>
      </c>
      <c r="M9" s="31">
        <v>2690.22</v>
      </c>
      <c r="N9" s="90">
        <f t="shared" si="0"/>
        <v>0.307937616254114</v>
      </c>
      <c r="O9" s="36">
        <f t="shared" si="1"/>
        <v>1.45851410986748</v>
      </c>
      <c r="P9" s="35">
        <f t="shared" si="2"/>
        <v>1.21542842488956</v>
      </c>
      <c r="Q9" s="35">
        <f t="shared" si="3"/>
        <v>1.32155764831943</v>
      </c>
      <c r="R9" s="47">
        <v>188</v>
      </c>
    </row>
    <row r="10" spans="1:18">
      <c r="A10" s="24">
        <v>8</v>
      </c>
      <c r="B10" s="24">
        <v>748</v>
      </c>
      <c r="C10" s="25" t="s">
        <v>429</v>
      </c>
      <c r="D10" s="25" t="s">
        <v>57</v>
      </c>
      <c r="E10" s="24" t="s">
        <v>68</v>
      </c>
      <c r="F10" s="85">
        <v>5969.72676923077</v>
      </c>
      <c r="G10" s="85">
        <v>1538.85858756923</v>
      </c>
      <c r="H10" s="86">
        <v>0.2577770553086</v>
      </c>
      <c r="I10" s="85">
        <v>7163.67212307692</v>
      </c>
      <c r="J10" s="85">
        <v>1709.22841875692</v>
      </c>
      <c r="K10" s="86">
        <v>0.23859668468785</v>
      </c>
      <c r="L10" s="31">
        <v>8622.52</v>
      </c>
      <c r="M10" s="31">
        <v>2195.44</v>
      </c>
      <c r="N10" s="90">
        <f t="shared" si="0"/>
        <v>0.254616979722865</v>
      </c>
      <c r="O10" s="36">
        <f t="shared" si="1"/>
        <v>1.44437431281483</v>
      </c>
      <c r="P10" s="35">
        <f t="shared" si="2"/>
        <v>1.20364526067903</v>
      </c>
      <c r="Q10" s="35">
        <f t="shared" si="3"/>
        <v>1.28446261243228</v>
      </c>
      <c r="R10" s="96">
        <v>188</v>
      </c>
    </row>
    <row r="11" spans="1:18">
      <c r="A11" s="24">
        <v>9</v>
      </c>
      <c r="B11" s="24">
        <v>738</v>
      </c>
      <c r="C11" s="25" t="s">
        <v>427</v>
      </c>
      <c r="D11" s="25" t="s">
        <v>46</v>
      </c>
      <c r="E11" s="24" t="s">
        <v>68</v>
      </c>
      <c r="F11" s="22">
        <v>5321.32061538462</v>
      </c>
      <c r="G11" s="22">
        <v>1362.19458018462</v>
      </c>
      <c r="H11" s="23">
        <v>0.25598806736928</v>
      </c>
      <c r="I11" s="22">
        <v>6385.58473846154</v>
      </c>
      <c r="J11" s="22">
        <v>1513.00561801846</v>
      </c>
      <c r="K11" s="23">
        <v>0.236940809649797</v>
      </c>
      <c r="L11" s="31">
        <v>7595.47</v>
      </c>
      <c r="M11" s="31">
        <v>2334.57</v>
      </c>
      <c r="N11" s="32">
        <f t="shared" si="0"/>
        <v>0.307363467961825</v>
      </c>
      <c r="O11" s="36">
        <f t="shared" si="1"/>
        <v>1.42736560132094</v>
      </c>
      <c r="P11" s="35">
        <f t="shared" si="2"/>
        <v>1.18947133443412</v>
      </c>
      <c r="Q11" s="35">
        <f t="shared" si="3"/>
        <v>1.54300154090473</v>
      </c>
      <c r="R11" s="96">
        <v>188</v>
      </c>
    </row>
    <row r="12" spans="1:18">
      <c r="A12" s="24">
        <v>10</v>
      </c>
      <c r="B12" s="24">
        <v>365</v>
      </c>
      <c r="C12" s="25" t="s">
        <v>411</v>
      </c>
      <c r="D12" s="25" t="s">
        <v>40</v>
      </c>
      <c r="E12" s="24" t="s">
        <v>43</v>
      </c>
      <c r="F12" s="85">
        <v>10718.8501538462</v>
      </c>
      <c r="G12" s="85">
        <v>3033.70905212308</v>
      </c>
      <c r="H12" s="86">
        <v>0.28302560522637</v>
      </c>
      <c r="I12" s="85">
        <v>12862.6201846154</v>
      </c>
      <c r="J12" s="85">
        <v>3369.57649521231</v>
      </c>
      <c r="K12" s="86">
        <v>0.261966570329315</v>
      </c>
      <c r="L12" s="31">
        <v>15097.48</v>
      </c>
      <c r="M12" s="31">
        <v>5515.43</v>
      </c>
      <c r="N12" s="90">
        <f t="shared" si="0"/>
        <v>0.365321232417596</v>
      </c>
      <c r="O12" s="36">
        <f t="shared" si="1"/>
        <v>1.40849809292115</v>
      </c>
      <c r="P12" s="35">
        <f t="shared" si="2"/>
        <v>1.17374841076763</v>
      </c>
      <c r="Q12" s="35">
        <f t="shared" si="3"/>
        <v>1.63683181190178</v>
      </c>
      <c r="R12" s="96">
        <v>188</v>
      </c>
    </row>
    <row r="13" spans="1:18">
      <c r="A13" s="20">
        <v>11</v>
      </c>
      <c r="B13" s="20">
        <v>351</v>
      </c>
      <c r="C13" s="21" t="s">
        <v>467</v>
      </c>
      <c r="D13" s="21" t="s">
        <v>46</v>
      </c>
      <c r="E13" s="20" t="s">
        <v>41</v>
      </c>
      <c r="F13" s="85">
        <v>6006.49807692308</v>
      </c>
      <c r="G13" s="85">
        <v>1680.38240030769</v>
      </c>
      <c r="H13" s="86">
        <v>0.279760748906873</v>
      </c>
      <c r="I13" s="85">
        <v>7207.79769230769</v>
      </c>
      <c r="J13" s="85">
        <v>1866.42059003077</v>
      </c>
      <c r="K13" s="86">
        <v>0.258944641582081</v>
      </c>
      <c r="L13" s="31">
        <v>8450.96</v>
      </c>
      <c r="M13" s="31">
        <v>2069.11</v>
      </c>
      <c r="N13" s="90">
        <f t="shared" si="0"/>
        <v>0.244837272925206</v>
      </c>
      <c r="O13" s="91">
        <f t="shared" si="1"/>
        <v>1.40696956725393</v>
      </c>
      <c r="P13" s="90">
        <f t="shared" si="2"/>
        <v>1.17247463937827</v>
      </c>
      <c r="Q13" s="90">
        <f t="shared" si="3"/>
        <v>1.10859792859759</v>
      </c>
      <c r="R13" s="97"/>
    </row>
    <row r="14" spans="1:18">
      <c r="A14" s="24">
        <v>12</v>
      </c>
      <c r="B14" s="24">
        <v>517</v>
      </c>
      <c r="C14" s="25" t="s">
        <v>416</v>
      </c>
      <c r="D14" s="25" t="s">
        <v>49</v>
      </c>
      <c r="E14" s="24" t="s">
        <v>43</v>
      </c>
      <c r="F14" s="22">
        <v>20678.0924230769</v>
      </c>
      <c r="G14" s="22">
        <v>4037.84382736154</v>
      </c>
      <c r="H14" s="23">
        <v>0.195271582346507</v>
      </c>
      <c r="I14" s="22">
        <v>24813.7109076923</v>
      </c>
      <c r="J14" s="22">
        <v>4484.88085648615</v>
      </c>
      <c r="K14" s="23">
        <v>0.18074204512054</v>
      </c>
      <c r="L14" s="31">
        <v>28349.36</v>
      </c>
      <c r="M14" s="31">
        <v>5275.57</v>
      </c>
      <c r="N14" s="32">
        <f t="shared" si="0"/>
        <v>0.186091326223943</v>
      </c>
      <c r="O14" s="36">
        <f t="shared" si="1"/>
        <v>1.37098526401603</v>
      </c>
      <c r="P14" s="35">
        <f t="shared" si="2"/>
        <v>1.14248772001336</v>
      </c>
      <c r="Q14" s="35">
        <f t="shared" si="3"/>
        <v>1.1763010364858</v>
      </c>
      <c r="R14" s="96">
        <v>188</v>
      </c>
    </row>
    <row r="15" spans="1:18">
      <c r="A15" s="20">
        <v>13</v>
      </c>
      <c r="B15" s="20">
        <v>570</v>
      </c>
      <c r="C15" s="21" t="s">
        <v>418</v>
      </c>
      <c r="D15" s="21" t="s">
        <v>40</v>
      </c>
      <c r="E15" s="20" t="s">
        <v>68</v>
      </c>
      <c r="F15" s="85">
        <v>6122.23730769231</v>
      </c>
      <c r="G15" s="85">
        <v>1619.71859492308</v>
      </c>
      <c r="H15" s="86">
        <v>0.264563183934078</v>
      </c>
      <c r="I15" s="85">
        <v>7346.68476923077</v>
      </c>
      <c r="J15" s="85">
        <v>1799.04058449231</v>
      </c>
      <c r="K15" s="86">
        <v>0.244877879070981</v>
      </c>
      <c r="L15" s="31">
        <v>8262.55</v>
      </c>
      <c r="M15" s="31">
        <v>2100.09</v>
      </c>
      <c r="N15" s="90">
        <f t="shared" si="0"/>
        <v>0.254169717581134</v>
      </c>
      <c r="O15" s="91">
        <f t="shared" si="1"/>
        <v>1.3495964930367</v>
      </c>
      <c r="P15" s="90">
        <f t="shared" si="2"/>
        <v>1.12466374419725</v>
      </c>
      <c r="Q15" s="90">
        <f t="shared" si="3"/>
        <v>1.16733886834056</v>
      </c>
      <c r="R15" s="97"/>
    </row>
    <row r="16" spans="1:18">
      <c r="A16" s="20">
        <v>14</v>
      </c>
      <c r="B16" s="20">
        <v>709</v>
      </c>
      <c r="C16" s="21" t="s">
        <v>443</v>
      </c>
      <c r="D16" s="21" t="s">
        <v>40</v>
      </c>
      <c r="E16" s="20" t="s">
        <v>41</v>
      </c>
      <c r="F16" s="85">
        <v>9178.59923076923</v>
      </c>
      <c r="G16" s="85">
        <v>2672.70588221538</v>
      </c>
      <c r="H16" s="86">
        <v>0.291188863901556</v>
      </c>
      <c r="I16" s="85">
        <v>11014.3190769231</v>
      </c>
      <c r="J16" s="85">
        <v>2968.60600822154</v>
      </c>
      <c r="K16" s="86">
        <v>0.269522426896211</v>
      </c>
      <c r="L16" s="31">
        <v>12249.32</v>
      </c>
      <c r="M16" s="31">
        <v>3302.93</v>
      </c>
      <c r="N16" s="90">
        <f t="shared" si="0"/>
        <v>0.269641906652777</v>
      </c>
      <c r="O16" s="91">
        <f t="shared" si="1"/>
        <v>1.33455222218842</v>
      </c>
      <c r="P16" s="90">
        <f t="shared" si="2"/>
        <v>1.11212685182368</v>
      </c>
      <c r="Q16" s="90">
        <f t="shared" si="3"/>
        <v>1.11261985957468</v>
      </c>
      <c r="R16" s="97"/>
    </row>
    <row r="17" spans="1:18">
      <c r="A17" s="20">
        <v>15</v>
      </c>
      <c r="B17" s="20">
        <v>578</v>
      </c>
      <c r="C17" s="21" t="s">
        <v>455</v>
      </c>
      <c r="D17" s="21" t="s">
        <v>49</v>
      </c>
      <c r="E17" s="20" t="s">
        <v>41</v>
      </c>
      <c r="F17" s="85">
        <v>9628.94692307692</v>
      </c>
      <c r="G17" s="85">
        <v>3014.06035043077</v>
      </c>
      <c r="H17" s="86">
        <v>0.313020766913484</v>
      </c>
      <c r="I17" s="85">
        <v>11554.7363076923</v>
      </c>
      <c r="J17" s="85">
        <v>3347.75245004308</v>
      </c>
      <c r="K17" s="86">
        <v>0.289729887458737</v>
      </c>
      <c r="L17" s="31">
        <v>12673</v>
      </c>
      <c r="M17" s="31">
        <v>3993.83</v>
      </c>
      <c r="N17" s="90">
        <f t="shared" si="0"/>
        <v>0.315144796023041</v>
      </c>
      <c r="O17" s="91">
        <f t="shared" si="1"/>
        <v>1.31613561703489</v>
      </c>
      <c r="P17" s="90">
        <f t="shared" si="2"/>
        <v>1.0967796808624</v>
      </c>
      <c r="Q17" s="90">
        <f t="shared" si="3"/>
        <v>1.19298844810004</v>
      </c>
      <c r="R17" s="97"/>
    </row>
    <row r="18" spans="1:18">
      <c r="A18" s="20">
        <v>16</v>
      </c>
      <c r="B18" s="20">
        <v>56</v>
      </c>
      <c r="C18" s="21" t="s">
        <v>489</v>
      </c>
      <c r="D18" s="21" t="s">
        <v>46</v>
      </c>
      <c r="E18" s="20" t="s">
        <v>68</v>
      </c>
      <c r="F18" s="85">
        <v>4283.86092307692</v>
      </c>
      <c r="G18" s="85">
        <v>1259.32169575385</v>
      </c>
      <c r="H18" s="86">
        <v>0.293968856217985</v>
      </c>
      <c r="I18" s="85">
        <v>5140.63310769231</v>
      </c>
      <c r="J18" s="85">
        <v>1398.74348957538</v>
      </c>
      <c r="K18" s="86">
        <v>0.27209556882835</v>
      </c>
      <c r="L18" s="31">
        <v>5473.52</v>
      </c>
      <c r="M18" s="31">
        <v>1360.89</v>
      </c>
      <c r="N18" s="90">
        <f t="shared" si="0"/>
        <v>0.248631593563192</v>
      </c>
      <c r="O18" s="91">
        <f t="shared" si="1"/>
        <v>1.27770721278892</v>
      </c>
      <c r="P18" s="90">
        <f t="shared" si="2"/>
        <v>1.06475601065744</v>
      </c>
      <c r="Q18" s="92">
        <f t="shared" si="3"/>
        <v>0.972937504369103</v>
      </c>
      <c r="R18" s="97"/>
    </row>
    <row r="19" spans="1:18">
      <c r="A19" s="20">
        <v>17</v>
      </c>
      <c r="B19" s="20">
        <v>102479</v>
      </c>
      <c r="C19" s="21" t="s">
        <v>452</v>
      </c>
      <c r="D19" s="21" t="s">
        <v>49</v>
      </c>
      <c r="E19" s="20" t="s">
        <v>68</v>
      </c>
      <c r="F19" s="85">
        <v>2521.09476923077</v>
      </c>
      <c r="G19" s="85">
        <v>672.519741230769</v>
      </c>
      <c r="H19" s="86">
        <v>0.266757025336246</v>
      </c>
      <c r="I19" s="85">
        <v>3025.31372307692</v>
      </c>
      <c r="J19" s="85">
        <v>746.975624123077</v>
      </c>
      <c r="K19" s="86">
        <v>0.246908483713669</v>
      </c>
      <c r="L19" s="31">
        <v>3173.32</v>
      </c>
      <c r="M19" s="31">
        <v>913.5</v>
      </c>
      <c r="N19" s="90">
        <f t="shared" si="0"/>
        <v>0.287868856591834</v>
      </c>
      <c r="O19" s="91">
        <f t="shared" si="1"/>
        <v>1.25870714529634</v>
      </c>
      <c r="P19" s="90">
        <f t="shared" si="2"/>
        <v>1.04892262108029</v>
      </c>
      <c r="Q19" s="90">
        <f t="shared" si="3"/>
        <v>1.22293147259312</v>
      </c>
      <c r="R19" s="97"/>
    </row>
    <row r="20" spans="1:18">
      <c r="A20" s="20">
        <v>18</v>
      </c>
      <c r="B20" s="20">
        <v>102564</v>
      </c>
      <c r="C20" s="21" t="s">
        <v>432</v>
      </c>
      <c r="D20" s="21" t="s">
        <v>57</v>
      </c>
      <c r="E20" s="20" t="s">
        <v>68</v>
      </c>
      <c r="F20" s="22">
        <v>1196.4324</v>
      </c>
      <c r="G20" s="22">
        <v>315.33058728</v>
      </c>
      <c r="H20" s="23">
        <v>0.263559050457009</v>
      </c>
      <c r="I20" s="22">
        <v>1435.71888</v>
      </c>
      <c r="J20" s="22">
        <v>350.241409728</v>
      </c>
      <c r="K20" s="23">
        <v>0.243948459971495</v>
      </c>
      <c r="L20" s="31">
        <v>1495.23</v>
      </c>
      <c r="M20" s="31">
        <v>394.65</v>
      </c>
      <c r="N20" s="32">
        <f t="shared" si="0"/>
        <v>0.263939327060051</v>
      </c>
      <c r="O20" s="33">
        <f t="shared" si="1"/>
        <v>1.24974047844241</v>
      </c>
      <c r="P20" s="32">
        <f t="shared" si="2"/>
        <v>1.04145039870201</v>
      </c>
      <c r="Q20" s="32">
        <f t="shared" si="3"/>
        <v>1.12679423117469</v>
      </c>
      <c r="R20" s="48"/>
    </row>
    <row r="21" spans="1:18">
      <c r="A21" s="20">
        <v>19</v>
      </c>
      <c r="B21" s="20">
        <v>753</v>
      </c>
      <c r="C21" s="21" t="s">
        <v>430</v>
      </c>
      <c r="D21" s="21" t="s">
        <v>52</v>
      </c>
      <c r="E21" s="20" t="s">
        <v>68</v>
      </c>
      <c r="F21" s="22">
        <v>4295.37807692308</v>
      </c>
      <c r="G21" s="22">
        <v>1112.53585638462</v>
      </c>
      <c r="H21" s="23">
        <v>0.259007667418548</v>
      </c>
      <c r="I21" s="22">
        <v>5154.45369230769</v>
      </c>
      <c r="J21" s="22">
        <v>1235.70672313846</v>
      </c>
      <c r="K21" s="23">
        <v>0.239735730865636</v>
      </c>
      <c r="L21" s="31">
        <v>5332.36</v>
      </c>
      <c r="M21" s="31">
        <v>1361.36</v>
      </c>
      <c r="N21" s="32">
        <f t="shared" si="0"/>
        <v>0.255301592540639</v>
      </c>
      <c r="O21" s="33">
        <f t="shared" si="1"/>
        <v>1.24141807880617</v>
      </c>
      <c r="P21" s="32">
        <f t="shared" si="2"/>
        <v>1.03451506567181</v>
      </c>
      <c r="Q21" s="32">
        <f t="shared" si="3"/>
        <v>1.10168535503506</v>
      </c>
      <c r="R21" s="48"/>
    </row>
    <row r="22" spans="1:18">
      <c r="A22" s="20">
        <v>20</v>
      </c>
      <c r="B22" s="20">
        <v>385</v>
      </c>
      <c r="C22" s="21" t="s">
        <v>412</v>
      </c>
      <c r="D22" s="21" t="s">
        <v>57</v>
      </c>
      <c r="E22" s="20" t="s">
        <v>43</v>
      </c>
      <c r="F22" s="22">
        <v>12641.5587692308</v>
      </c>
      <c r="G22" s="22">
        <v>2940.60722441539</v>
      </c>
      <c r="H22" s="23">
        <v>0.232614290539292</v>
      </c>
      <c r="I22" s="22">
        <v>15169.8705230769</v>
      </c>
      <c r="J22" s="22">
        <v>3266.16719494154</v>
      </c>
      <c r="K22" s="23">
        <v>0.215306201194858</v>
      </c>
      <c r="L22" s="31">
        <v>15635.16</v>
      </c>
      <c r="M22" s="31">
        <v>3980.36</v>
      </c>
      <c r="N22" s="32">
        <f t="shared" si="0"/>
        <v>0.254577503524109</v>
      </c>
      <c r="O22" s="33">
        <f t="shared" si="1"/>
        <v>1.23680633736842</v>
      </c>
      <c r="P22" s="32">
        <f t="shared" si="2"/>
        <v>1.03067194780702</v>
      </c>
      <c r="Q22" s="32">
        <f t="shared" si="3"/>
        <v>1.21866388412833</v>
      </c>
      <c r="R22" s="48"/>
    </row>
    <row r="23" spans="1:18">
      <c r="A23" s="20">
        <v>21</v>
      </c>
      <c r="B23" s="20">
        <v>718</v>
      </c>
      <c r="C23" s="21" t="s">
        <v>491</v>
      </c>
      <c r="D23" s="21" t="s">
        <v>49</v>
      </c>
      <c r="E23" s="20" t="s">
        <v>68</v>
      </c>
      <c r="F23" s="85">
        <v>3609.53476923077</v>
      </c>
      <c r="G23" s="85">
        <v>840.176106830769</v>
      </c>
      <c r="H23" s="86">
        <v>0.232765760837877</v>
      </c>
      <c r="I23" s="85">
        <v>4331.44172307692</v>
      </c>
      <c r="J23" s="85">
        <v>933.193530683077</v>
      </c>
      <c r="K23" s="86">
        <v>0.215446401070396</v>
      </c>
      <c r="L23" s="31">
        <v>4224.6</v>
      </c>
      <c r="M23" s="31">
        <v>1065.3</v>
      </c>
      <c r="N23" s="90">
        <f t="shared" si="0"/>
        <v>0.252165885527624</v>
      </c>
      <c r="O23" s="91">
        <f t="shared" si="1"/>
        <v>1.17040014020984</v>
      </c>
      <c r="P23" s="92">
        <f t="shared" si="2"/>
        <v>0.975333450174871</v>
      </c>
      <c r="Q23" s="92">
        <f t="shared" si="3"/>
        <v>1.14156385034112</v>
      </c>
      <c r="R23" s="97"/>
    </row>
    <row r="24" spans="1:18">
      <c r="A24" s="20">
        <v>22</v>
      </c>
      <c r="B24" s="20">
        <v>740</v>
      </c>
      <c r="C24" s="21" t="s">
        <v>442</v>
      </c>
      <c r="D24" s="21" t="s">
        <v>52</v>
      </c>
      <c r="E24" s="20" t="s">
        <v>68</v>
      </c>
      <c r="F24" s="85">
        <v>4879.62092307692</v>
      </c>
      <c r="G24" s="85">
        <v>1444.77883273846</v>
      </c>
      <c r="H24" s="86">
        <v>0.296084235950737</v>
      </c>
      <c r="I24" s="85">
        <v>5855.54510769231</v>
      </c>
      <c r="J24" s="85">
        <v>1604.73292327385</v>
      </c>
      <c r="K24" s="86">
        <v>0.274053549884833</v>
      </c>
      <c r="L24" s="31">
        <v>5672.38</v>
      </c>
      <c r="M24" s="31">
        <v>1315.31</v>
      </c>
      <c r="N24" s="90">
        <f t="shared" si="0"/>
        <v>0.231879740073831</v>
      </c>
      <c r="O24" s="91">
        <f t="shared" si="1"/>
        <v>1.16246325061316</v>
      </c>
      <c r="P24" s="92">
        <f t="shared" si="2"/>
        <v>0.968719375510968</v>
      </c>
      <c r="Q24" s="92">
        <f t="shared" si="3"/>
        <v>0.819644179366999</v>
      </c>
      <c r="R24" s="48"/>
    </row>
    <row r="25" s="71" customFormat="1" spans="1:18">
      <c r="A25" s="20">
        <v>23</v>
      </c>
      <c r="B25" s="20">
        <v>710</v>
      </c>
      <c r="C25" s="21" t="s">
        <v>447</v>
      </c>
      <c r="D25" s="21" t="s">
        <v>46</v>
      </c>
      <c r="E25" s="20" t="s">
        <v>68</v>
      </c>
      <c r="F25" s="85">
        <v>4602.80230769231</v>
      </c>
      <c r="G25" s="85">
        <v>1328.75472184615</v>
      </c>
      <c r="H25" s="86">
        <v>0.28868385670736</v>
      </c>
      <c r="I25" s="85">
        <v>5523.36276923077</v>
      </c>
      <c r="J25" s="85">
        <v>1475.86357218462</v>
      </c>
      <c r="K25" s="86">
        <v>0.26720380931817</v>
      </c>
      <c r="L25" s="31">
        <v>5315.82</v>
      </c>
      <c r="M25" s="31">
        <v>1436.91</v>
      </c>
      <c r="N25" s="90">
        <f t="shared" si="0"/>
        <v>0.270308249715002</v>
      </c>
      <c r="O25" s="91">
        <f t="shared" si="1"/>
        <v>1.15490947571571</v>
      </c>
      <c r="P25" s="92">
        <f t="shared" si="2"/>
        <v>0.962424563096428</v>
      </c>
      <c r="Q25" s="92">
        <f t="shared" si="3"/>
        <v>0.973606251337338</v>
      </c>
      <c r="R25" s="97"/>
    </row>
    <row r="26" spans="1:18">
      <c r="A26" s="20">
        <v>24</v>
      </c>
      <c r="B26" s="20">
        <v>724</v>
      </c>
      <c r="C26" s="21" t="s">
        <v>424</v>
      </c>
      <c r="D26" s="21" t="s">
        <v>52</v>
      </c>
      <c r="E26" s="20" t="s">
        <v>41</v>
      </c>
      <c r="F26" s="85">
        <v>10912.9815</v>
      </c>
      <c r="G26" s="85">
        <v>2919.36941619231</v>
      </c>
      <c r="H26" s="86">
        <v>0.267513457820148</v>
      </c>
      <c r="I26" s="85">
        <v>13095.5778</v>
      </c>
      <c r="J26" s="85">
        <v>3242.57811036923</v>
      </c>
      <c r="K26" s="86">
        <v>0.247608632462878</v>
      </c>
      <c r="L26" s="31">
        <v>12408.32</v>
      </c>
      <c r="M26" s="31">
        <v>3190.03</v>
      </c>
      <c r="N26" s="90">
        <f t="shared" si="0"/>
        <v>0.257087986125438</v>
      </c>
      <c r="O26" s="91">
        <f t="shared" si="1"/>
        <v>1.13702382799788</v>
      </c>
      <c r="P26" s="92">
        <f t="shared" si="2"/>
        <v>0.947519856664896</v>
      </c>
      <c r="Q26" s="92">
        <f t="shared" si="3"/>
        <v>0.983794342470521</v>
      </c>
      <c r="R26" s="98"/>
    </row>
    <row r="27" spans="1:18">
      <c r="A27" s="20">
        <v>25</v>
      </c>
      <c r="B27" s="20">
        <v>746</v>
      </c>
      <c r="C27" s="21" t="s">
        <v>471</v>
      </c>
      <c r="D27" s="21" t="s">
        <v>57</v>
      </c>
      <c r="E27" s="20" t="s">
        <v>41</v>
      </c>
      <c r="F27" s="85">
        <v>8099.80038461539</v>
      </c>
      <c r="G27" s="85">
        <v>2123.96915492308</v>
      </c>
      <c r="H27" s="86">
        <v>0.262224876425017</v>
      </c>
      <c r="I27" s="85">
        <v>9719.76046153846</v>
      </c>
      <c r="J27" s="85">
        <v>2359.11764049231</v>
      </c>
      <c r="K27" s="86">
        <v>0.242713557584824</v>
      </c>
      <c r="L27" s="31">
        <v>8828.76</v>
      </c>
      <c r="M27" s="31">
        <v>2155.06</v>
      </c>
      <c r="N27" s="90">
        <f t="shared" si="0"/>
        <v>0.244095433560319</v>
      </c>
      <c r="O27" s="91">
        <f t="shared" si="1"/>
        <v>1.08999723212552</v>
      </c>
      <c r="P27" s="92">
        <f t="shared" si="2"/>
        <v>0.908331026771268</v>
      </c>
      <c r="Q27" s="92">
        <f t="shared" si="3"/>
        <v>0.913502558333748</v>
      </c>
      <c r="R27" s="97"/>
    </row>
    <row r="28" spans="1:18">
      <c r="A28" s="20">
        <v>26</v>
      </c>
      <c r="B28" s="20">
        <v>343</v>
      </c>
      <c r="C28" s="21" t="s">
        <v>483</v>
      </c>
      <c r="D28" s="21" t="s">
        <v>40</v>
      </c>
      <c r="E28" s="20" t="s">
        <v>43</v>
      </c>
      <c r="F28" s="85">
        <v>24373.889</v>
      </c>
      <c r="G28" s="85">
        <v>6049.6401732</v>
      </c>
      <c r="H28" s="86">
        <v>0.248201678985245</v>
      </c>
      <c r="I28" s="85">
        <v>29248.6668</v>
      </c>
      <c r="J28" s="85">
        <v>6719.40683232</v>
      </c>
      <c r="K28" s="86">
        <v>0.229733781654622</v>
      </c>
      <c r="L28" s="31">
        <v>26345</v>
      </c>
      <c r="M28" s="31">
        <v>6225.18</v>
      </c>
      <c r="N28" s="90">
        <f t="shared" si="0"/>
        <v>0.236294553046119</v>
      </c>
      <c r="O28" s="91">
        <f t="shared" si="1"/>
        <v>1.08086977831072</v>
      </c>
      <c r="P28" s="92">
        <f t="shared" si="2"/>
        <v>0.90072481525893</v>
      </c>
      <c r="Q28" s="92">
        <f t="shared" si="3"/>
        <v>0.926447848053671</v>
      </c>
      <c r="R28" s="97"/>
    </row>
    <row r="29" spans="1:18">
      <c r="A29" s="20">
        <v>27</v>
      </c>
      <c r="B29" s="20">
        <v>341</v>
      </c>
      <c r="C29" s="21" t="s">
        <v>475</v>
      </c>
      <c r="D29" s="21" t="s">
        <v>57</v>
      </c>
      <c r="E29" s="20" t="s">
        <v>43</v>
      </c>
      <c r="F29" s="85">
        <v>23013.34</v>
      </c>
      <c r="G29" s="85">
        <v>6516.5720244</v>
      </c>
      <c r="H29" s="86">
        <v>0.283164982762172</v>
      </c>
      <c r="I29" s="85">
        <v>27616.008</v>
      </c>
      <c r="J29" s="85">
        <v>7238.03355744</v>
      </c>
      <c r="K29" s="86">
        <v>0.262095577226078</v>
      </c>
      <c r="L29" s="31">
        <v>24824.4</v>
      </c>
      <c r="M29" s="31">
        <v>7118.4</v>
      </c>
      <c r="N29" s="90">
        <f t="shared" si="0"/>
        <v>0.286750132933726</v>
      </c>
      <c r="O29" s="91">
        <f t="shared" si="1"/>
        <v>1.07869609539511</v>
      </c>
      <c r="P29" s="92">
        <f t="shared" si="2"/>
        <v>0.898913412829255</v>
      </c>
      <c r="Q29" s="92">
        <f t="shared" si="3"/>
        <v>0.983471538714127</v>
      </c>
      <c r="R29" s="97"/>
    </row>
    <row r="30" spans="1:18">
      <c r="A30" s="20">
        <v>28</v>
      </c>
      <c r="B30" s="20">
        <v>54</v>
      </c>
      <c r="C30" s="21" t="s">
        <v>407</v>
      </c>
      <c r="D30" s="21" t="s">
        <v>46</v>
      </c>
      <c r="E30" s="20" t="s">
        <v>41</v>
      </c>
      <c r="F30" s="22">
        <v>8882.64923076923</v>
      </c>
      <c r="G30" s="22">
        <v>2490.70985792308</v>
      </c>
      <c r="H30" s="23">
        <v>0.280401690218199</v>
      </c>
      <c r="I30" s="22">
        <v>10659.1790769231</v>
      </c>
      <c r="J30" s="22">
        <v>2766.46087329231</v>
      </c>
      <c r="K30" s="23">
        <v>0.259537892489455</v>
      </c>
      <c r="L30" s="31">
        <v>9569.49</v>
      </c>
      <c r="M30" s="31">
        <v>2832.45</v>
      </c>
      <c r="N30" s="32">
        <f t="shared" si="0"/>
        <v>0.295987560465605</v>
      </c>
      <c r="O30" s="33">
        <f t="shared" si="1"/>
        <v>1.07732386491764</v>
      </c>
      <c r="P30" s="43">
        <f t="shared" si="2"/>
        <v>0.897769887431364</v>
      </c>
      <c r="Q30" s="43">
        <f t="shared" si="3"/>
        <v>1.02385326586208</v>
      </c>
      <c r="R30" s="48"/>
    </row>
    <row r="31" spans="1:18">
      <c r="A31" s="20">
        <v>29</v>
      </c>
      <c r="B31" s="20">
        <v>399</v>
      </c>
      <c r="C31" s="21" t="s">
        <v>458</v>
      </c>
      <c r="D31" s="21" t="s">
        <v>52</v>
      </c>
      <c r="E31" s="20" t="s">
        <v>41</v>
      </c>
      <c r="F31" s="85">
        <v>8003.81076923077</v>
      </c>
      <c r="G31" s="85">
        <v>2304.47154129231</v>
      </c>
      <c r="H31" s="86">
        <v>0.287921792223204</v>
      </c>
      <c r="I31" s="85">
        <v>9604.57292307692</v>
      </c>
      <c r="J31" s="85">
        <v>2559.60377412923</v>
      </c>
      <c r="K31" s="86">
        <v>0.266498447627928</v>
      </c>
      <c r="L31" s="31">
        <v>8541.48</v>
      </c>
      <c r="M31" s="31">
        <v>2336.14</v>
      </c>
      <c r="N31" s="90">
        <f t="shared" si="0"/>
        <v>0.273505294164477</v>
      </c>
      <c r="O31" s="91">
        <f t="shared" si="1"/>
        <v>1.06717665450515</v>
      </c>
      <c r="P31" s="92">
        <f t="shared" si="2"/>
        <v>0.889313878754294</v>
      </c>
      <c r="Q31" s="92">
        <f t="shared" si="3"/>
        <v>0.912695950682737</v>
      </c>
      <c r="R31" s="97"/>
    </row>
    <row r="32" spans="1:18">
      <c r="A32" s="20">
        <v>30</v>
      </c>
      <c r="B32" s="20">
        <v>704</v>
      </c>
      <c r="C32" s="21" t="s">
        <v>421</v>
      </c>
      <c r="D32" s="21" t="s">
        <v>46</v>
      </c>
      <c r="E32" s="20" t="s">
        <v>41</v>
      </c>
      <c r="F32" s="85">
        <v>7277.00692307692</v>
      </c>
      <c r="G32" s="85">
        <v>1790.4480546</v>
      </c>
      <c r="H32" s="86">
        <v>0.246041823723173</v>
      </c>
      <c r="I32" s="85">
        <v>8732.40830769231</v>
      </c>
      <c r="J32" s="85">
        <v>1988.67181296</v>
      </c>
      <c r="K32" s="86">
        <v>0.227734634351465</v>
      </c>
      <c r="L32" s="31">
        <v>7762.78</v>
      </c>
      <c r="M32" s="31">
        <v>1578.29</v>
      </c>
      <c r="N32" s="90">
        <f t="shared" si="0"/>
        <v>0.203315049505461</v>
      </c>
      <c r="O32" s="91">
        <f t="shared" si="1"/>
        <v>1.06675451625346</v>
      </c>
      <c r="P32" s="92">
        <f t="shared" si="2"/>
        <v>0.888962096877883</v>
      </c>
      <c r="Q32" s="92">
        <f t="shared" si="3"/>
        <v>0.793640252612031</v>
      </c>
      <c r="R32" s="97"/>
    </row>
    <row r="33" spans="1:18">
      <c r="A33" s="20">
        <v>31</v>
      </c>
      <c r="B33" s="20">
        <v>707</v>
      </c>
      <c r="C33" s="21" t="s">
        <v>468</v>
      </c>
      <c r="D33" s="21" t="s">
        <v>52</v>
      </c>
      <c r="E33" s="20" t="s">
        <v>43</v>
      </c>
      <c r="F33" s="85">
        <v>12958.363</v>
      </c>
      <c r="G33" s="85">
        <v>3729.131709</v>
      </c>
      <c r="H33" s="86">
        <v>0.287777993948773</v>
      </c>
      <c r="I33" s="85">
        <v>15550.0356</v>
      </c>
      <c r="J33" s="85">
        <v>4141.9906584</v>
      </c>
      <c r="K33" s="86">
        <v>0.266365348925632</v>
      </c>
      <c r="L33" s="31">
        <v>13777.27</v>
      </c>
      <c r="M33" s="31">
        <v>3644.29</v>
      </c>
      <c r="N33" s="90">
        <f t="shared" si="0"/>
        <v>0.264514668000264</v>
      </c>
      <c r="O33" s="91">
        <f t="shared" si="1"/>
        <v>1.06319525081988</v>
      </c>
      <c r="P33" s="92">
        <f t="shared" si="2"/>
        <v>0.885996042349897</v>
      </c>
      <c r="Q33" s="92">
        <f t="shared" si="3"/>
        <v>0.879840226729952</v>
      </c>
      <c r="R33" s="97"/>
    </row>
    <row r="34" spans="1:18">
      <c r="A34" s="20">
        <v>32</v>
      </c>
      <c r="B34" s="20">
        <v>587</v>
      </c>
      <c r="C34" s="21" t="s">
        <v>420</v>
      </c>
      <c r="D34" s="21" t="s">
        <v>46</v>
      </c>
      <c r="E34" s="20" t="s">
        <v>41</v>
      </c>
      <c r="F34" s="85">
        <v>7107.44123076923</v>
      </c>
      <c r="G34" s="85">
        <v>1906.94012529231</v>
      </c>
      <c r="H34" s="86">
        <v>0.268301919548327</v>
      </c>
      <c r="I34" s="85">
        <v>8528.92947692308</v>
      </c>
      <c r="J34" s="85">
        <v>2118.06093252923</v>
      </c>
      <c r="K34" s="86">
        <v>0.248338427262192</v>
      </c>
      <c r="L34" s="31">
        <v>7514.23</v>
      </c>
      <c r="M34" s="31">
        <v>1827.96</v>
      </c>
      <c r="N34" s="90">
        <f t="shared" si="0"/>
        <v>0.243266442469821</v>
      </c>
      <c r="O34" s="91">
        <f t="shared" si="1"/>
        <v>1.057234207927</v>
      </c>
      <c r="P34" s="92">
        <f t="shared" si="2"/>
        <v>0.881028506605832</v>
      </c>
      <c r="Q34" s="92">
        <f t="shared" si="3"/>
        <v>0.863034661527507</v>
      </c>
      <c r="R34" s="97"/>
    </row>
    <row r="35" spans="1:18">
      <c r="A35" s="20">
        <v>33</v>
      </c>
      <c r="B35" s="20">
        <v>754</v>
      </c>
      <c r="C35" s="21" t="s">
        <v>431</v>
      </c>
      <c r="D35" s="21" t="s">
        <v>46</v>
      </c>
      <c r="E35" s="20" t="s">
        <v>41</v>
      </c>
      <c r="F35" s="22">
        <v>7348.75307692308</v>
      </c>
      <c r="G35" s="22">
        <v>2004.11975483077</v>
      </c>
      <c r="H35" s="23">
        <v>0.272715620439637</v>
      </c>
      <c r="I35" s="22">
        <v>8818.50369230769</v>
      </c>
      <c r="J35" s="22">
        <v>2225.99949548308</v>
      </c>
      <c r="K35" s="23">
        <v>0.252423718711463</v>
      </c>
      <c r="L35" s="31">
        <v>7640.44</v>
      </c>
      <c r="M35" s="31">
        <v>2009.92</v>
      </c>
      <c r="N35" s="32">
        <f t="shared" si="0"/>
        <v>0.26306338378418</v>
      </c>
      <c r="O35" s="33">
        <f t="shared" si="1"/>
        <v>1.03969202938562</v>
      </c>
      <c r="P35" s="43">
        <f t="shared" si="2"/>
        <v>0.86641002448802</v>
      </c>
      <c r="Q35" s="43">
        <f t="shared" si="3"/>
        <v>0.902929225311353</v>
      </c>
      <c r="R35" s="48"/>
    </row>
    <row r="36" spans="1:17">
      <c r="A36" s="20">
        <v>34</v>
      </c>
      <c r="B36" s="20">
        <v>513</v>
      </c>
      <c r="C36" s="21" t="s">
        <v>414</v>
      </c>
      <c r="D36" s="21" t="s">
        <v>40</v>
      </c>
      <c r="E36" s="20" t="s">
        <v>41</v>
      </c>
      <c r="F36" s="85">
        <v>9922.10323076923</v>
      </c>
      <c r="G36" s="85">
        <v>2704.41020875385</v>
      </c>
      <c r="H36" s="86">
        <v>0.272564207996471</v>
      </c>
      <c r="I36" s="85">
        <v>11906.5238769231</v>
      </c>
      <c r="J36" s="85">
        <v>3003.82037837538</v>
      </c>
      <c r="K36" s="86">
        <v>0.252283572386506</v>
      </c>
      <c r="L36" s="31">
        <v>10267.09</v>
      </c>
      <c r="M36" s="31">
        <v>2642.95</v>
      </c>
      <c r="N36" s="90">
        <f t="shared" si="0"/>
        <v>0.257419580426392</v>
      </c>
      <c r="O36" s="91">
        <f t="shared" si="1"/>
        <v>1.03476952025262</v>
      </c>
      <c r="P36" s="92">
        <f t="shared" si="2"/>
        <v>0.862307933543844</v>
      </c>
      <c r="Q36" s="92">
        <f t="shared" si="3"/>
        <v>0.879862863647474</v>
      </c>
    </row>
    <row r="37" spans="1:18">
      <c r="A37" s="20">
        <v>35</v>
      </c>
      <c r="B37" s="20">
        <v>721</v>
      </c>
      <c r="C37" s="21" t="s">
        <v>496</v>
      </c>
      <c r="D37" s="21" t="s">
        <v>57</v>
      </c>
      <c r="E37" s="20" t="s">
        <v>41</v>
      </c>
      <c r="F37" s="85">
        <v>7093.28369230769</v>
      </c>
      <c r="G37" s="85">
        <v>2301.50363298462</v>
      </c>
      <c r="H37" s="86">
        <v>0.324462369308657</v>
      </c>
      <c r="I37" s="85">
        <v>8511.94043076923</v>
      </c>
      <c r="J37" s="85">
        <v>2556.30728329846</v>
      </c>
      <c r="K37" s="86">
        <v>0.300320156618794</v>
      </c>
      <c r="L37" s="31">
        <v>7207.02</v>
      </c>
      <c r="M37" s="31">
        <v>2167.41</v>
      </c>
      <c r="N37" s="90">
        <f t="shared" si="0"/>
        <v>0.300735949116278</v>
      </c>
      <c r="O37" s="91">
        <f t="shared" si="1"/>
        <v>1.01603436611673</v>
      </c>
      <c r="P37" s="92">
        <f t="shared" si="2"/>
        <v>0.846695305097277</v>
      </c>
      <c r="Q37" s="92">
        <f t="shared" si="3"/>
        <v>0.847867552606329</v>
      </c>
      <c r="R37" s="97"/>
    </row>
    <row r="38" spans="1:18">
      <c r="A38" s="20">
        <v>36</v>
      </c>
      <c r="B38" s="20">
        <v>706</v>
      </c>
      <c r="C38" s="21" t="s">
        <v>454</v>
      </c>
      <c r="D38" s="21" t="s">
        <v>46</v>
      </c>
      <c r="E38" s="20" t="s">
        <v>68</v>
      </c>
      <c r="F38" s="85">
        <v>4294.05784615385</v>
      </c>
      <c r="G38" s="85">
        <v>1239.70197858462</v>
      </c>
      <c r="H38" s="86">
        <v>0.288701741569459</v>
      </c>
      <c r="I38" s="85">
        <v>5152.86941538462</v>
      </c>
      <c r="J38" s="85">
        <v>1376.95163785846</v>
      </c>
      <c r="K38" s="86">
        <v>0.267220363424576</v>
      </c>
      <c r="L38" s="31">
        <v>4349.22</v>
      </c>
      <c r="M38" s="31">
        <v>1189.37</v>
      </c>
      <c r="N38" s="90">
        <f t="shared" si="0"/>
        <v>0.273467426343114</v>
      </c>
      <c r="O38" s="91">
        <f t="shared" si="1"/>
        <v>1.01284615993135</v>
      </c>
      <c r="P38" s="92">
        <f t="shared" si="2"/>
        <v>0.844038466609456</v>
      </c>
      <c r="Q38" s="92">
        <f t="shared" si="3"/>
        <v>0.863770351331873</v>
      </c>
      <c r="R38" s="97"/>
    </row>
    <row r="39" spans="1:18">
      <c r="A39" s="20">
        <v>37</v>
      </c>
      <c r="B39" s="20">
        <v>515</v>
      </c>
      <c r="C39" s="21" t="s">
        <v>478</v>
      </c>
      <c r="D39" s="21" t="s">
        <v>49</v>
      </c>
      <c r="E39" s="20" t="s">
        <v>41</v>
      </c>
      <c r="F39" s="85">
        <v>8346.15692307692</v>
      </c>
      <c r="G39" s="85">
        <v>2436.62634069231</v>
      </c>
      <c r="H39" s="86">
        <v>0.29194590554068</v>
      </c>
      <c r="I39" s="85">
        <v>10015.3883076923</v>
      </c>
      <c r="J39" s="85">
        <v>2706.38967156923</v>
      </c>
      <c r="K39" s="86">
        <v>0.27022313947534</v>
      </c>
      <c r="L39" s="31">
        <v>8398.6</v>
      </c>
      <c r="M39" s="31">
        <v>2217.73</v>
      </c>
      <c r="N39" s="90">
        <f t="shared" si="0"/>
        <v>0.264059486104827</v>
      </c>
      <c r="O39" s="91">
        <f t="shared" si="1"/>
        <v>1.00628349998765</v>
      </c>
      <c r="P39" s="92">
        <f t="shared" si="2"/>
        <v>0.838569583323042</v>
      </c>
      <c r="Q39" s="92">
        <f t="shared" si="3"/>
        <v>0.819442234537537</v>
      </c>
      <c r="R39" s="97"/>
    </row>
    <row r="40" spans="1:18">
      <c r="A40" s="20">
        <v>38</v>
      </c>
      <c r="B40" s="20">
        <v>101453</v>
      </c>
      <c r="C40" s="21" t="s">
        <v>131</v>
      </c>
      <c r="D40" s="21" t="s">
        <v>46</v>
      </c>
      <c r="E40" s="20" t="s">
        <v>68</v>
      </c>
      <c r="F40" s="85">
        <v>5097.69346153846</v>
      </c>
      <c r="G40" s="85">
        <v>1488.07942618154</v>
      </c>
      <c r="H40" s="86">
        <v>0.291912300613784</v>
      </c>
      <c r="I40" s="85">
        <v>6117.23215384615</v>
      </c>
      <c r="J40" s="85">
        <v>1652.82740411815</v>
      </c>
      <c r="K40" s="86">
        <v>0.270192034984148</v>
      </c>
      <c r="L40" s="31">
        <v>5099.66</v>
      </c>
      <c r="M40" s="31">
        <v>1535.32</v>
      </c>
      <c r="N40" s="90">
        <f t="shared" si="0"/>
        <v>0.301063208135444</v>
      </c>
      <c r="O40" s="91">
        <f t="shared" si="1"/>
        <v>1.00038577024617</v>
      </c>
      <c r="P40" s="92">
        <f t="shared" si="2"/>
        <v>0.833654808538473</v>
      </c>
      <c r="Q40" s="92">
        <f t="shared" si="3"/>
        <v>0.928905217916056</v>
      </c>
      <c r="R40" s="97"/>
    </row>
    <row r="41" spans="1:18">
      <c r="A41" s="20">
        <v>39</v>
      </c>
      <c r="B41" s="20">
        <v>347</v>
      </c>
      <c r="C41" s="21" t="s">
        <v>484</v>
      </c>
      <c r="D41" s="21" t="s">
        <v>40</v>
      </c>
      <c r="E41" s="20" t="s">
        <v>41</v>
      </c>
      <c r="F41" s="85">
        <v>7111.12123076923</v>
      </c>
      <c r="G41" s="85">
        <v>2145.48622301538</v>
      </c>
      <c r="H41" s="86">
        <v>0.301708570757034</v>
      </c>
      <c r="I41" s="85">
        <v>8533.34547692308</v>
      </c>
      <c r="J41" s="85">
        <v>2383.01690230154</v>
      </c>
      <c r="K41" s="86">
        <v>0.27925939583086</v>
      </c>
      <c r="L41" s="31">
        <v>7014.3</v>
      </c>
      <c r="M41" s="31">
        <v>2410.08</v>
      </c>
      <c r="N41" s="90">
        <f t="shared" si="0"/>
        <v>0.343595226893632</v>
      </c>
      <c r="O41" s="93">
        <f t="shared" si="1"/>
        <v>0.986384533798933</v>
      </c>
      <c r="P41" s="92">
        <f t="shared" si="2"/>
        <v>0.82198711149911</v>
      </c>
      <c r="Q41" s="92">
        <f t="shared" si="3"/>
        <v>1.01135665369067</v>
      </c>
      <c r="R41" s="97"/>
    </row>
    <row r="42" spans="1:18">
      <c r="A42" s="20">
        <v>40</v>
      </c>
      <c r="B42" s="20">
        <v>379</v>
      </c>
      <c r="C42" s="21" t="s">
        <v>486</v>
      </c>
      <c r="D42" s="21" t="s">
        <v>40</v>
      </c>
      <c r="E42" s="20" t="s">
        <v>41</v>
      </c>
      <c r="F42" s="85">
        <v>7956.03630769231</v>
      </c>
      <c r="G42" s="85">
        <v>2059.65797455385</v>
      </c>
      <c r="H42" s="86">
        <v>0.258879911415495</v>
      </c>
      <c r="I42" s="85">
        <v>9547.24356923077</v>
      </c>
      <c r="J42" s="85">
        <v>2287.68645245538</v>
      </c>
      <c r="K42" s="86">
        <v>0.239617480780341</v>
      </c>
      <c r="L42" s="31">
        <v>7815.68</v>
      </c>
      <c r="M42" s="31">
        <v>1724</v>
      </c>
      <c r="N42" s="90">
        <f t="shared" si="0"/>
        <v>0.220582214215526</v>
      </c>
      <c r="O42" s="93">
        <f t="shared" si="1"/>
        <v>0.982358513427521</v>
      </c>
      <c r="P42" s="92">
        <f t="shared" si="2"/>
        <v>0.818632094522934</v>
      </c>
      <c r="Q42" s="92">
        <f t="shared" si="3"/>
        <v>0.753599776818028</v>
      </c>
      <c r="R42" s="97"/>
    </row>
    <row r="43" spans="1:18">
      <c r="A43" s="20">
        <v>41</v>
      </c>
      <c r="B43" s="20">
        <v>367</v>
      </c>
      <c r="C43" s="21" t="s">
        <v>497</v>
      </c>
      <c r="D43" s="21" t="s">
        <v>46</v>
      </c>
      <c r="E43" s="20" t="s">
        <v>41</v>
      </c>
      <c r="F43" s="85">
        <v>7386.88269230769</v>
      </c>
      <c r="G43" s="85">
        <v>2022.59812292308</v>
      </c>
      <c r="H43" s="86">
        <v>0.273809427761632</v>
      </c>
      <c r="I43" s="85">
        <v>8864.25923076923</v>
      </c>
      <c r="J43" s="85">
        <v>2246.52363729231</v>
      </c>
      <c r="K43" s="86">
        <v>0.253436139310352</v>
      </c>
      <c r="L43" s="31">
        <v>7229.4</v>
      </c>
      <c r="M43" s="31">
        <v>1887.69</v>
      </c>
      <c r="N43" s="90">
        <f t="shared" si="0"/>
        <v>0.261112955431986</v>
      </c>
      <c r="O43" s="93">
        <f t="shared" si="1"/>
        <v>0.978680764421549</v>
      </c>
      <c r="P43" s="92">
        <f t="shared" si="2"/>
        <v>0.815567303684624</v>
      </c>
      <c r="Q43" s="92">
        <f t="shared" si="3"/>
        <v>0.840271595038811</v>
      </c>
      <c r="R43" s="97"/>
    </row>
    <row r="44" spans="1:18">
      <c r="A44" s="20">
        <v>42</v>
      </c>
      <c r="B44" s="20">
        <v>541</v>
      </c>
      <c r="C44" s="27" t="s">
        <v>449</v>
      </c>
      <c r="D44" s="21" t="s">
        <v>52</v>
      </c>
      <c r="E44" s="20" t="s">
        <v>43</v>
      </c>
      <c r="F44" s="85">
        <v>11474.051</v>
      </c>
      <c r="G44" s="85">
        <v>3212.0743308</v>
      </c>
      <c r="H44" s="86">
        <v>0.27994248333043</v>
      </c>
      <c r="I44" s="85">
        <v>13768.8612</v>
      </c>
      <c r="J44" s="85">
        <v>3567.68891808</v>
      </c>
      <c r="K44" s="86">
        <v>0.259112853725332</v>
      </c>
      <c r="L44" s="31">
        <v>11194.85</v>
      </c>
      <c r="M44" s="31">
        <v>2846.21</v>
      </c>
      <c r="N44" s="90">
        <f t="shared" si="0"/>
        <v>0.254242799144249</v>
      </c>
      <c r="O44" s="93">
        <f t="shared" si="1"/>
        <v>0.975666745772701</v>
      </c>
      <c r="P44" s="92">
        <f t="shared" si="2"/>
        <v>0.813055621477251</v>
      </c>
      <c r="Q44" s="92">
        <f t="shared" si="3"/>
        <v>0.797774151657742</v>
      </c>
      <c r="R44" s="97"/>
    </row>
    <row r="45" spans="1:18">
      <c r="A45" s="20">
        <v>43</v>
      </c>
      <c r="B45" s="20">
        <v>730</v>
      </c>
      <c r="C45" s="21" t="s">
        <v>474</v>
      </c>
      <c r="D45" s="21" t="s">
        <v>40</v>
      </c>
      <c r="E45" s="20" t="s">
        <v>43</v>
      </c>
      <c r="F45" s="85">
        <v>11427.5387692308</v>
      </c>
      <c r="G45" s="85">
        <v>3158.98203083077</v>
      </c>
      <c r="H45" s="86">
        <v>0.276435905808212</v>
      </c>
      <c r="I45" s="85">
        <v>13713.0465230769</v>
      </c>
      <c r="J45" s="85">
        <v>3508.71867308308</v>
      </c>
      <c r="K45" s="86">
        <v>0.255867189481086</v>
      </c>
      <c r="L45" s="31">
        <v>11074.14</v>
      </c>
      <c r="M45" s="31">
        <v>2858.08</v>
      </c>
      <c r="N45" s="90">
        <f t="shared" si="0"/>
        <v>0.258085955207357</v>
      </c>
      <c r="O45" s="93">
        <f t="shared" si="1"/>
        <v>0.969074813363806</v>
      </c>
      <c r="P45" s="92">
        <f t="shared" si="2"/>
        <v>0.807562344469842</v>
      </c>
      <c r="Q45" s="92">
        <f t="shared" si="3"/>
        <v>0.814565163609606</v>
      </c>
      <c r="R45" s="97"/>
    </row>
    <row r="46" spans="1:18">
      <c r="A46" s="20">
        <v>44</v>
      </c>
      <c r="B46" s="20">
        <v>572</v>
      </c>
      <c r="C46" s="21" t="s">
        <v>480</v>
      </c>
      <c r="D46" s="21" t="s">
        <v>49</v>
      </c>
      <c r="E46" s="20" t="s">
        <v>41</v>
      </c>
      <c r="F46" s="85">
        <v>8034.24692307692</v>
      </c>
      <c r="G46" s="85">
        <v>2296.12520076923</v>
      </c>
      <c r="H46" s="86">
        <v>0.285792212108147</v>
      </c>
      <c r="I46" s="85">
        <v>9641.09630769231</v>
      </c>
      <c r="J46" s="85">
        <v>2550.33339507692</v>
      </c>
      <c r="K46" s="86">
        <v>0.264527322794411</v>
      </c>
      <c r="L46" s="31">
        <v>7750.59</v>
      </c>
      <c r="M46" s="31">
        <v>2189.54</v>
      </c>
      <c r="N46" s="90">
        <f t="shared" si="0"/>
        <v>0.28249978388742</v>
      </c>
      <c r="O46" s="93">
        <f t="shared" si="1"/>
        <v>0.964694024742734</v>
      </c>
      <c r="P46" s="92">
        <f t="shared" si="2"/>
        <v>0.803911687285611</v>
      </c>
      <c r="Q46" s="92">
        <f t="shared" si="3"/>
        <v>0.858530890206989</v>
      </c>
      <c r="R46" s="97"/>
    </row>
    <row r="47" spans="1:18">
      <c r="A47" s="20">
        <v>45</v>
      </c>
      <c r="B47" s="20">
        <v>329</v>
      </c>
      <c r="C47" s="21" t="s">
        <v>501</v>
      </c>
      <c r="D47" s="21" t="s">
        <v>46</v>
      </c>
      <c r="E47" s="20" t="s">
        <v>41</v>
      </c>
      <c r="F47" s="85">
        <v>8872.61076923077</v>
      </c>
      <c r="G47" s="85">
        <v>2414.24881961538</v>
      </c>
      <c r="H47" s="86">
        <v>0.272101288156101</v>
      </c>
      <c r="I47" s="85">
        <v>10647.1329230769</v>
      </c>
      <c r="J47" s="85">
        <v>2681.53469446154</v>
      </c>
      <c r="K47" s="86">
        <v>0.251855096938773</v>
      </c>
      <c r="L47" s="31">
        <v>8488.46</v>
      </c>
      <c r="M47" s="31">
        <v>1756.67</v>
      </c>
      <c r="N47" s="90">
        <f t="shared" si="0"/>
        <v>0.206948021195835</v>
      </c>
      <c r="O47" s="93">
        <f t="shared" si="1"/>
        <v>0.956703750539473</v>
      </c>
      <c r="P47" s="92">
        <f t="shared" si="2"/>
        <v>0.797253125449563</v>
      </c>
      <c r="Q47" s="92">
        <f t="shared" si="3"/>
        <v>0.65509874014617</v>
      </c>
      <c r="R47" s="97"/>
    </row>
    <row r="48" spans="1:18">
      <c r="A48" s="20">
        <v>46</v>
      </c>
      <c r="B48" s="20">
        <v>337</v>
      </c>
      <c r="C48" s="21" t="s">
        <v>485</v>
      </c>
      <c r="D48" s="21" t="s">
        <v>49</v>
      </c>
      <c r="E48" s="20" t="s">
        <v>43</v>
      </c>
      <c r="F48" s="85">
        <v>27559.9707692308</v>
      </c>
      <c r="G48" s="85">
        <v>6595.11326990769</v>
      </c>
      <c r="H48" s="86">
        <v>0.239300445023359</v>
      </c>
      <c r="I48" s="85">
        <v>33071.9649230769</v>
      </c>
      <c r="J48" s="85">
        <v>7325.27024699077</v>
      </c>
      <c r="K48" s="86">
        <v>0.221494860194392</v>
      </c>
      <c r="L48" s="31">
        <v>25924.87</v>
      </c>
      <c r="M48" s="31">
        <v>6914.45</v>
      </c>
      <c r="N48" s="90">
        <f t="shared" si="0"/>
        <v>0.266711077046867</v>
      </c>
      <c r="O48" s="93">
        <f t="shared" si="1"/>
        <v>0.940671171862914</v>
      </c>
      <c r="P48" s="92">
        <f t="shared" si="2"/>
        <v>0.783892643219097</v>
      </c>
      <c r="Q48" s="92">
        <f t="shared" si="3"/>
        <v>0.943917393742636</v>
      </c>
      <c r="R48" s="97"/>
    </row>
    <row r="49" spans="1:18">
      <c r="A49" s="20">
        <v>47</v>
      </c>
      <c r="B49" s="20">
        <v>726</v>
      </c>
      <c r="C49" s="21" t="s">
        <v>481</v>
      </c>
      <c r="D49" s="21" t="s">
        <v>40</v>
      </c>
      <c r="E49" s="20" t="s">
        <v>43</v>
      </c>
      <c r="F49" s="85">
        <v>10080.104</v>
      </c>
      <c r="G49" s="85">
        <v>2848.8263964</v>
      </c>
      <c r="H49" s="86">
        <v>0.282618750401782</v>
      </c>
      <c r="I49" s="85">
        <v>12096.1248</v>
      </c>
      <c r="J49" s="85">
        <v>3164.22514464</v>
      </c>
      <c r="K49" s="86">
        <v>0.261589988277899</v>
      </c>
      <c r="L49" s="31">
        <v>9436.42</v>
      </c>
      <c r="M49" s="31">
        <v>3206.49</v>
      </c>
      <c r="N49" s="90">
        <f t="shared" si="0"/>
        <v>0.339799415456285</v>
      </c>
      <c r="O49" s="93">
        <f t="shared" si="1"/>
        <v>0.936143119158295</v>
      </c>
      <c r="P49" s="92">
        <f t="shared" si="2"/>
        <v>0.780119265965245</v>
      </c>
      <c r="Q49" s="92">
        <f t="shared" si="3"/>
        <v>1.01335709484251</v>
      </c>
      <c r="R49" s="97"/>
    </row>
    <row r="50" spans="1:18">
      <c r="A50" s="20">
        <v>48</v>
      </c>
      <c r="B50" s="20">
        <v>357</v>
      </c>
      <c r="C50" s="21" t="s">
        <v>444</v>
      </c>
      <c r="D50" s="21" t="s">
        <v>40</v>
      </c>
      <c r="E50" s="20" t="s">
        <v>41</v>
      </c>
      <c r="F50" s="85">
        <v>8088.53984615384</v>
      </c>
      <c r="G50" s="85">
        <v>2040.48985495385</v>
      </c>
      <c r="H50" s="86">
        <v>0.252269246831258</v>
      </c>
      <c r="I50" s="85">
        <v>9706.24781538461</v>
      </c>
      <c r="J50" s="85">
        <v>2266.39619549538</v>
      </c>
      <c r="K50" s="86">
        <v>0.233498694717345</v>
      </c>
      <c r="L50" s="31">
        <v>7543.86</v>
      </c>
      <c r="M50" s="31">
        <v>1842.26</v>
      </c>
      <c r="N50" s="90">
        <f t="shared" si="0"/>
        <v>0.244206546781091</v>
      </c>
      <c r="O50" s="93">
        <f t="shared" si="1"/>
        <v>0.932660300064808</v>
      </c>
      <c r="P50" s="92">
        <f t="shared" si="2"/>
        <v>0.777216916720674</v>
      </c>
      <c r="Q50" s="92">
        <f t="shared" si="3"/>
        <v>0.812858759497399</v>
      </c>
      <c r="R50" s="97"/>
    </row>
    <row r="51" spans="1:18">
      <c r="A51" s="20">
        <v>49</v>
      </c>
      <c r="B51" s="20">
        <v>591</v>
      </c>
      <c r="C51" s="21" t="s">
        <v>476</v>
      </c>
      <c r="D51" s="21" t="s">
        <v>57</v>
      </c>
      <c r="E51" s="20" t="s">
        <v>41</v>
      </c>
      <c r="F51" s="85">
        <v>6689.286</v>
      </c>
      <c r="G51" s="85">
        <v>2075.14692969231</v>
      </c>
      <c r="H51" s="86">
        <v>0.310219495726795</v>
      </c>
      <c r="I51" s="85">
        <v>8027.1432</v>
      </c>
      <c r="J51" s="85">
        <v>2304.89021796923</v>
      </c>
      <c r="K51" s="86">
        <v>0.287137049949381</v>
      </c>
      <c r="L51" s="31">
        <v>6235.46</v>
      </c>
      <c r="M51" s="31">
        <v>1469.76</v>
      </c>
      <c r="N51" s="90">
        <f t="shared" si="0"/>
        <v>0.235709955640803</v>
      </c>
      <c r="O51" s="93">
        <f t="shared" si="1"/>
        <v>0.932156286934061</v>
      </c>
      <c r="P51" s="92">
        <f t="shared" si="2"/>
        <v>0.776796905778384</v>
      </c>
      <c r="Q51" s="92">
        <f t="shared" si="3"/>
        <v>0.637670284051516</v>
      </c>
      <c r="R51" s="97"/>
    </row>
    <row r="52" spans="1:18">
      <c r="A52" s="20">
        <v>50</v>
      </c>
      <c r="B52" s="20">
        <v>571</v>
      </c>
      <c r="C52" s="21" t="s">
        <v>460</v>
      </c>
      <c r="D52" s="21" t="s">
        <v>52</v>
      </c>
      <c r="E52" s="20" t="s">
        <v>43</v>
      </c>
      <c r="F52" s="85">
        <v>21165.6512307692</v>
      </c>
      <c r="G52" s="85">
        <v>5855.38790307692</v>
      </c>
      <c r="H52" s="86">
        <v>0.27664577098222</v>
      </c>
      <c r="I52" s="85">
        <v>25398.7814769231</v>
      </c>
      <c r="J52" s="85">
        <v>6503.64854030769</v>
      </c>
      <c r="K52" s="86">
        <v>0.256061439255139</v>
      </c>
      <c r="L52" s="31">
        <v>19632.68</v>
      </c>
      <c r="M52" s="31">
        <v>5767.82</v>
      </c>
      <c r="N52" s="90">
        <f t="shared" si="0"/>
        <v>0.293786686280223</v>
      </c>
      <c r="O52" s="93">
        <f t="shared" si="1"/>
        <v>0.927572687745101</v>
      </c>
      <c r="P52" s="92">
        <f t="shared" si="2"/>
        <v>0.772977239787583</v>
      </c>
      <c r="Q52" s="92">
        <f t="shared" si="3"/>
        <v>0.886859116733132</v>
      </c>
      <c r="R52" s="99"/>
    </row>
    <row r="53" spans="1:18">
      <c r="A53" s="20">
        <v>51</v>
      </c>
      <c r="B53" s="20">
        <v>102567</v>
      </c>
      <c r="C53" s="21" t="s">
        <v>499</v>
      </c>
      <c r="D53" s="21" t="s">
        <v>57</v>
      </c>
      <c r="E53" s="20" t="s">
        <v>68</v>
      </c>
      <c r="F53" s="85">
        <v>2819.91046153846</v>
      </c>
      <c r="G53" s="85">
        <v>865.219269046154</v>
      </c>
      <c r="H53" s="86">
        <v>0.306825085706486</v>
      </c>
      <c r="I53" s="85">
        <v>3383.89255384615</v>
      </c>
      <c r="J53" s="85">
        <v>961.009266904615</v>
      </c>
      <c r="K53" s="86">
        <v>0.283995207180064</v>
      </c>
      <c r="L53" s="31">
        <v>2615.36</v>
      </c>
      <c r="M53" s="31">
        <v>744.69</v>
      </c>
      <c r="N53" s="90">
        <f t="shared" si="0"/>
        <v>0.284737091643215</v>
      </c>
      <c r="O53" s="93">
        <f t="shared" si="1"/>
        <v>0.927462072172723</v>
      </c>
      <c r="P53" s="92">
        <f t="shared" si="2"/>
        <v>0.772885060143936</v>
      </c>
      <c r="Q53" s="92">
        <f t="shared" si="3"/>
        <v>0.774904078083062</v>
      </c>
      <c r="R53" s="100"/>
    </row>
    <row r="54" spans="1:18">
      <c r="A54" s="20">
        <v>52</v>
      </c>
      <c r="B54" s="20">
        <v>307</v>
      </c>
      <c r="C54" s="21" t="s">
        <v>479</v>
      </c>
      <c r="D54" s="21" t="s">
        <v>231</v>
      </c>
      <c r="E54" s="20" t="s">
        <v>232</v>
      </c>
      <c r="F54" s="85">
        <v>77005.5069230769</v>
      </c>
      <c r="G54" s="85">
        <v>20361.9383439231</v>
      </c>
      <c r="H54" s="86">
        <v>0.264421846664333</v>
      </c>
      <c r="I54" s="85">
        <v>92406.6083076923</v>
      </c>
      <c r="J54" s="85">
        <v>22616.2455468923</v>
      </c>
      <c r="K54" s="86">
        <v>0.244747058257841</v>
      </c>
      <c r="L54" s="31">
        <v>70077.12</v>
      </c>
      <c r="M54" s="31">
        <v>18435.41</v>
      </c>
      <c r="N54" s="90">
        <f t="shared" si="0"/>
        <v>0.26307316853204</v>
      </c>
      <c r="O54" s="93">
        <f t="shared" si="1"/>
        <v>0.910027383755841</v>
      </c>
      <c r="P54" s="92">
        <f t="shared" si="2"/>
        <v>0.758356153129868</v>
      </c>
      <c r="Q54" s="92">
        <f t="shared" si="3"/>
        <v>0.815140159394547</v>
      </c>
      <c r="R54" s="99"/>
    </row>
    <row r="55" spans="1:18">
      <c r="A55" s="20">
        <v>53</v>
      </c>
      <c r="B55" s="20">
        <v>52</v>
      </c>
      <c r="C55" s="21" t="s">
        <v>464</v>
      </c>
      <c r="D55" s="21" t="s">
        <v>46</v>
      </c>
      <c r="E55" s="20" t="s">
        <v>41</v>
      </c>
      <c r="F55" s="85">
        <v>8136.84184615385</v>
      </c>
      <c r="G55" s="85">
        <v>2458.31604701538</v>
      </c>
      <c r="H55" s="86">
        <v>0.302121645411775</v>
      </c>
      <c r="I55" s="85">
        <v>9764.21021538462</v>
      </c>
      <c r="J55" s="85">
        <v>2730.48068470154</v>
      </c>
      <c r="K55" s="86">
        <v>0.279641734914654</v>
      </c>
      <c r="L55" s="31">
        <v>7388.39</v>
      </c>
      <c r="M55" s="31">
        <v>2147.32</v>
      </c>
      <c r="N55" s="90">
        <f t="shared" si="0"/>
        <v>0.290634360124466</v>
      </c>
      <c r="O55" s="93">
        <f t="shared" si="1"/>
        <v>0.908016911191701</v>
      </c>
      <c r="P55" s="92">
        <f t="shared" si="2"/>
        <v>0.756680759326418</v>
      </c>
      <c r="Q55" s="92">
        <f t="shared" si="3"/>
        <v>0.786425632684787</v>
      </c>
      <c r="R55" s="97"/>
    </row>
    <row r="56" spans="1:17">
      <c r="A56" s="20">
        <v>54</v>
      </c>
      <c r="B56" s="20">
        <v>598</v>
      </c>
      <c r="C56" s="21" t="s">
        <v>482</v>
      </c>
      <c r="D56" s="21" t="s">
        <v>52</v>
      </c>
      <c r="E56" s="20" t="s">
        <v>41</v>
      </c>
      <c r="F56" s="85">
        <v>8943.01565384615</v>
      </c>
      <c r="G56" s="85">
        <v>2563.26024293538</v>
      </c>
      <c r="H56" s="86">
        <v>0.286621464408708</v>
      </c>
      <c r="I56" s="85">
        <v>10731.6187846154</v>
      </c>
      <c r="J56" s="85">
        <v>2847.04344329354</v>
      </c>
      <c r="K56" s="86">
        <v>0.265294873069382</v>
      </c>
      <c r="L56" s="31">
        <v>8105.5</v>
      </c>
      <c r="M56" s="31">
        <v>2880.1</v>
      </c>
      <c r="N56" s="90">
        <f t="shared" si="0"/>
        <v>0.355326630066005</v>
      </c>
      <c r="O56" s="93">
        <f t="shared" si="1"/>
        <v>0.906349749764113</v>
      </c>
      <c r="P56" s="92">
        <f t="shared" si="2"/>
        <v>0.755291458136759</v>
      </c>
      <c r="Q56" s="92">
        <f t="shared" si="3"/>
        <v>1.01161083677326</v>
      </c>
    </row>
    <row r="57" spans="1:18">
      <c r="A57" s="20">
        <v>55</v>
      </c>
      <c r="B57" s="20">
        <v>359</v>
      </c>
      <c r="C57" s="21" t="s">
        <v>410</v>
      </c>
      <c r="D57" s="21" t="s">
        <v>40</v>
      </c>
      <c r="E57" s="20" t="s">
        <v>41</v>
      </c>
      <c r="F57" s="85">
        <v>10822.5869230769</v>
      </c>
      <c r="G57" s="85">
        <v>3005.33226904615</v>
      </c>
      <c r="H57" s="86">
        <v>0.277690749023961</v>
      </c>
      <c r="I57" s="85">
        <v>12987.1043076923</v>
      </c>
      <c r="J57" s="85">
        <v>3338.05806690462</v>
      </c>
      <c r="K57" s="86">
        <v>0.257028663805177</v>
      </c>
      <c r="L57" s="31">
        <v>9783.18</v>
      </c>
      <c r="M57" s="31">
        <v>2745.47</v>
      </c>
      <c r="N57" s="90">
        <f t="shared" si="0"/>
        <v>0.28063165555576</v>
      </c>
      <c r="O57" s="93">
        <f t="shared" si="1"/>
        <v>0.903959475635111</v>
      </c>
      <c r="P57" s="92">
        <f t="shared" si="2"/>
        <v>0.753299563029258</v>
      </c>
      <c r="Q57" s="92">
        <f t="shared" si="3"/>
        <v>0.822475207133192</v>
      </c>
      <c r="R57" s="97"/>
    </row>
    <row r="58" spans="1:18">
      <c r="A58" s="20">
        <v>56</v>
      </c>
      <c r="B58" s="20">
        <v>373</v>
      </c>
      <c r="C58" s="21" t="s">
        <v>470</v>
      </c>
      <c r="D58" s="21" t="s">
        <v>49</v>
      </c>
      <c r="E58" s="20" t="s">
        <v>41</v>
      </c>
      <c r="F58" s="85">
        <v>11717.167</v>
      </c>
      <c r="G58" s="85">
        <v>2974.2917148</v>
      </c>
      <c r="H58" s="86">
        <v>0.25384051578338</v>
      </c>
      <c r="I58" s="85">
        <v>14060.6004</v>
      </c>
      <c r="J58" s="85">
        <v>3303.58095648</v>
      </c>
      <c r="K58" s="86">
        <v>0.234953050545409</v>
      </c>
      <c r="L58" s="31">
        <v>10525.31</v>
      </c>
      <c r="M58" s="31">
        <v>3440.95</v>
      </c>
      <c r="N58" s="90">
        <f t="shared" si="0"/>
        <v>0.326921487348116</v>
      </c>
      <c r="O58" s="93">
        <f t="shared" si="1"/>
        <v>0.898281128876972</v>
      </c>
      <c r="P58" s="92">
        <f t="shared" si="2"/>
        <v>0.748567607397476</v>
      </c>
      <c r="Q58" s="92">
        <f t="shared" si="3"/>
        <v>1.04158186081396</v>
      </c>
      <c r="R58" s="97"/>
    </row>
    <row r="59" spans="1:18">
      <c r="A59" s="20">
        <v>57</v>
      </c>
      <c r="B59" s="20">
        <v>744</v>
      </c>
      <c r="C59" s="21" t="s">
        <v>450</v>
      </c>
      <c r="D59" s="21" t="s">
        <v>49</v>
      </c>
      <c r="E59" s="20" t="s">
        <v>41</v>
      </c>
      <c r="F59" s="85">
        <v>8858.05846153846</v>
      </c>
      <c r="G59" s="85">
        <v>2043.22134572308</v>
      </c>
      <c r="H59" s="86">
        <v>0.230662436310926</v>
      </c>
      <c r="I59" s="85">
        <v>10629.6701538462</v>
      </c>
      <c r="J59" s="85">
        <v>2269.43009457231</v>
      </c>
      <c r="K59" s="86">
        <v>0.213499578230201</v>
      </c>
      <c r="L59" s="31">
        <v>7751.41</v>
      </c>
      <c r="M59" s="31">
        <v>1919.11</v>
      </c>
      <c r="N59" s="90">
        <f t="shared" si="0"/>
        <v>0.247582052813617</v>
      </c>
      <c r="O59" s="93">
        <f t="shared" si="1"/>
        <v>0.875068733589476</v>
      </c>
      <c r="P59" s="92">
        <f t="shared" si="2"/>
        <v>0.729223944657893</v>
      </c>
      <c r="Q59" s="92">
        <f t="shared" si="3"/>
        <v>0.8456352123777</v>
      </c>
      <c r="R59" s="97"/>
    </row>
    <row r="60" spans="1:18">
      <c r="A60" s="20">
        <v>58</v>
      </c>
      <c r="B60" s="20">
        <v>546</v>
      </c>
      <c r="C60" s="21" t="s">
        <v>462</v>
      </c>
      <c r="D60" s="21" t="s">
        <v>52</v>
      </c>
      <c r="E60" s="20" t="s">
        <v>43</v>
      </c>
      <c r="F60" s="85">
        <v>11810.7661538462</v>
      </c>
      <c r="G60" s="85">
        <v>3748.74227667692</v>
      </c>
      <c r="H60" s="86">
        <v>0.31740043176252</v>
      </c>
      <c r="I60" s="85">
        <v>14172.9193846154</v>
      </c>
      <c r="J60" s="85">
        <v>4163.77234766769</v>
      </c>
      <c r="K60" s="86">
        <v>0.293783675379361</v>
      </c>
      <c r="L60" s="31">
        <v>10322.45</v>
      </c>
      <c r="M60" s="31">
        <v>3656.37</v>
      </c>
      <c r="N60" s="90">
        <f t="shared" si="0"/>
        <v>0.35421532678773</v>
      </c>
      <c r="O60" s="93">
        <f t="shared" si="1"/>
        <v>0.873986485342314</v>
      </c>
      <c r="P60" s="92">
        <f t="shared" si="2"/>
        <v>0.728322071118597</v>
      </c>
      <c r="Q60" s="92">
        <f t="shared" si="3"/>
        <v>0.878138787306201</v>
      </c>
      <c r="R60" s="97"/>
    </row>
    <row r="61" spans="1:18">
      <c r="A61" s="20">
        <v>59</v>
      </c>
      <c r="B61" s="20">
        <v>387</v>
      </c>
      <c r="C61" s="21" t="s">
        <v>446</v>
      </c>
      <c r="D61" s="21" t="s">
        <v>52</v>
      </c>
      <c r="E61" s="20" t="s">
        <v>43</v>
      </c>
      <c r="F61" s="85">
        <v>13200.6010769231</v>
      </c>
      <c r="G61" s="85">
        <v>3486.03123443077</v>
      </c>
      <c r="H61" s="86">
        <v>0.264081250097388</v>
      </c>
      <c r="I61" s="85">
        <v>15840.7212923077</v>
      </c>
      <c r="J61" s="85">
        <v>3871.97608844308</v>
      </c>
      <c r="K61" s="86">
        <v>0.244431804397905</v>
      </c>
      <c r="L61" s="31">
        <v>11486.74</v>
      </c>
      <c r="M61" s="31">
        <v>3195.69</v>
      </c>
      <c r="N61" s="90">
        <f t="shared" si="0"/>
        <v>0.278206871575399</v>
      </c>
      <c r="O61" s="93">
        <f t="shared" si="1"/>
        <v>0.870167951676138</v>
      </c>
      <c r="P61" s="92">
        <f t="shared" si="2"/>
        <v>0.725139959730116</v>
      </c>
      <c r="Q61" s="92">
        <f t="shared" si="3"/>
        <v>0.825338258037897</v>
      </c>
      <c r="R61" s="97"/>
    </row>
    <row r="62" spans="1:18">
      <c r="A62" s="20">
        <v>60</v>
      </c>
      <c r="B62" s="20">
        <v>581</v>
      </c>
      <c r="C62" s="21" t="s">
        <v>500</v>
      </c>
      <c r="D62" s="21" t="s">
        <v>40</v>
      </c>
      <c r="E62" s="20" t="s">
        <v>43</v>
      </c>
      <c r="F62" s="85">
        <v>13981.8775384615</v>
      </c>
      <c r="G62" s="85">
        <v>3786.14072630769</v>
      </c>
      <c r="H62" s="86">
        <v>0.270789149446684</v>
      </c>
      <c r="I62" s="85">
        <v>16778.2530461538</v>
      </c>
      <c r="J62" s="85">
        <v>4205.31124763077</v>
      </c>
      <c r="K62" s="86">
        <v>0.250640590296424</v>
      </c>
      <c r="L62" s="31">
        <v>12165.89</v>
      </c>
      <c r="M62" s="31">
        <v>2900.74</v>
      </c>
      <c r="N62" s="90">
        <f t="shared" si="0"/>
        <v>0.238432206768268</v>
      </c>
      <c r="O62" s="93">
        <f t="shared" si="1"/>
        <v>0.870118477760511</v>
      </c>
      <c r="P62" s="92">
        <f t="shared" si="2"/>
        <v>0.725098731467092</v>
      </c>
      <c r="Q62" s="92">
        <f t="shared" si="3"/>
        <v>0.689780096927248</v>
      </c>
      <c r="R62" s="97"/>
    </row>
    <row r="63" spans="1:18">
      <c r="A63" s="20">
        <v>61</v>
      </c>
      <c r="B63" s="20">
        <v>743</v>
      </c>
      <c r="C63" s="21" t="s">
        <v>461</v>
      </c>
      <c r="D63" s="21" t="s">
        <v>52</v>
      </c>
      <c r="E63" s="20" t="s">
        <v>68</v>
      </c>
      <c r="F63" s="85">
        <v>5760.46030769231</v>
      </c>
      <c r="G63" s="85">
        <v>1659.07837513846</v>
      </c>
      <c r="H63" s="86">
        <v>0.28801142383066</v>
      </c>
      <c r="I63" s="85">
        <v>6912.55236923077</v>
      </c>
      <c r="J63" s="85">
        <v>1842.75795751385</v>
      </c>
      <c r="K63" s="86">
        <v>0.266581410032617</v>
      </c>
      <c r="L63" s="31">
        <v>4987.76</v>
      </c>
      <c r="M63" s="31">
        <v>1475.09</v>
      </c>
      <c r="N63" s="90">
        <f t="shared" si="0"/>
        <v>0.295741976358125</v>
      </c>
      <c r="O63" s="93">
        <f t="shared" si="1"/>
        <v>0.865861360651948</v>
      </c>
      <c r="P63" s="92">
        <f t="shared" si="2"/>
        <v>0.721551133876623</v>
      </c>
      <c r="Q63" s="92">
        <f t="shared" si="3"/>
        <v>0.80047951712015</v>
      </c>
      <c r="R63" s="97"/>
    </row>
    <row r="64" spans="1:18">
      <c r="A64" s="20">
        <v>62</v>
      </c>
      <c r="B64" s="20">
        <v>377</v>
      </c>
      <c r="C64" s="21" t="s">
        <v>466</v>
      </c>
      <c r="D64" s="21" t="s">
        <v>52</v>
      </c>
      <c r="E64" s="20" t="s">
        <v>41</v>
      </c>
      <c r="F64" s="85">
        <v>10147.1386153846</v>
      </c>
      <c r="G64" s="85">
        <v>2918.26930661539</v>
      </c>
      <c r="H64" s="86">
        <v>0.287595293336275</v>
      </c>
      <c r="I64" s="85">
        <v>12176.5663384615</v>
      </c>
      <c r="J64" s="85">
        <v>3241.35620566154</v>
      </c>
      <c r="K64" s="86">
        <v>0.266196242484486</v>
      </c>
      <c r="L64" s="31">
        <v>8749.73</v>
      </c>
      <c r="M64" s="31">
        <v>1888.32</v>
      </c>
      <c r="N64" s="90">
        <f t="shared" si="0"/>
        <v>0.215814659423777</v>
      </c>
      <c r="O64" s="93">
        <f t="shared" si="1"/>
        <v>0.862285451263481</v>
      </c>
      <c r="P64" s="92">
        <f t="shared" si="2"/>
        <v>0.718571209386235</v>
      </c>
      <c r="Q64" s="92">
        <f t="shared" si="3"/>
        <v>0.582570961100095</v>
      </c>
      <c r="R64" s="97"/>
    </row>
    <row r="65" spans="1:18">
      <c r="A65" s="20">
        <v>63</v>
      </c>
      <c r="B65" s="20">
        <v>716</v>
      </c>
      <c r="C65" s="21" t="s">
        <v>423</v>
      </c>
      <c r="D65" s="21" t="s">
        <v>57</v>
      </c>
      <c r="E65" s="20" t="s">
        <v>68</v>
      </c>
      <c r="F65" s="85">
        <v>5521.22707692308</v>
      </c>
      <c r="G65" s="85">
        <v>1480.94510621539</v>
      </c>
      <c r="H65" s="86">
        <v>0.268227530869949</v>
      </c>
      <c r="I65" s="85">
        <v>6625.47249230769</v>
      </c>
      <c r="J65" s="85">
        <v>1644.90323062154</v>
      </c>
      <c r="K65" s="86">
        <v>0.248269573608721</v>
      </c>
      <c r="L65" s="31">
        <v>4756.23</v>
      </c>
      <c r="M65" s="31">
        <v>1325.72</v>
      </c>
      <c r="N65" s="90">
        <f t="shared" si="0"/>
        <v>0.278733366552921</v>
      </c>
      <c r="O65" s="93">
        <f t="shared" si="1"/>
        <v>0.861444373458118</v>
      </c>
      <c r="P65" s="92">
        <f t="shared" si="2"/>
        <v>0.717870311215099</v>
      </c>
      <c r="Q65" s="92">
        <f t="shared" si="3"/>
        <v>0.805956226068731</v>
      </c>
      <c r="R65" s="97"/>
    </row>
    <row r="66" spans="1:18">
      <c r="A66" s="20">
        <v>64</v>
      </c>
      <c r="B66" s="20">
        <v>712</v>
      </c>
      <c r="C66" s="21" t="s">
        <v>445</v>
      </c>
      <c r="D66" s="21" t="s">
        <v>52</v>
      </c>
      <c r="E66" s="20" t="s">
        <v>43</v>
      </c>
      <c r="F66" s="85">
        <v>14257.1487692308</v>
      </c>
      <c r="G66" s="85">
        <v>4282.34547655385</v>
      </c>
      <c r="H66" s="86">
        <v>0.300364788631219</v>
      </c>
      <c r="I66" s="85">
        <v>17108.5785230769</v>
      </c>
      <c r="J66" s="85">
        <v>4756.45172765538</v>
      </c>
      <c r="K66" s="86">
        <v>0.27801560025806</v>
      </c>
      <c r="L66" s="31">
        <v>12247.34</v>
      </c>
      <c r="M66" s="31">
        <v>3249.6</v>
      </c>
      <c r="N66" s="90">
        <f t="shared" si="0"/>
        <v>0.265331084137453</v>
      </c>
      <c r="O66" s="93">
        <f t="shared" si="1"/>
        <v>0.859031507508129</v>
      </c>
      <c r="P66" s="92">
        <f t="shared" si="2"/>
        <v>0.71585958959011</v>
      </c>
      <c r="Q66" s="92">
        <f t="shared" si="3"/>
        <v>0.683198355847047</v>
      </c>
      <c r="R66" s="97"/>
    </row>
    <row r="67" spans="1:18">
      <c r="A67" s="20">
        <v>65</v>
      </c>
      <c r="B67" s="20">
        <v>733</v>
      </c>
      <c r="C67" s="21" t="s">
        <v>426</v>
      </c>
      <c r="D67" s="21" t="s">
        <v>52</v>
      </c>
      <c r="E67" s="20" t="s">
        <v>68</v>
      </c>
      <c r="F67" s="22">
        <v>5330.33353846154</v>
      </c>
      <c r="G67" s="22">
        <v>1352.98471458462</v>
      </c>
      <c r="H67" s="23">
        <v>0.253827402135724</v>
      </c>
      <c r="I67" s="22">
        <v>6396.40024615385</v>
      </c>
      <c r="J67" s="22">
        <v>1502.77611145846</v>
      </c>
      <c r="K67" s="23">
        <v>0.234940912642557</v>
      </c>
      <c r="L67" s="31">
        <v>4461.29</v>
      </c>
      <c r="M67" s="31">
        <v>1168.6</v>
      </c>
      <c r="N67" s="32">
        <f t="shared" ref="N67:N97" si="4">M67/L67</f>
        <v>0.261942173676224</v>
      </c>
      <c r="O67" s="44">
        <f t="shared" ref="O67:O97" si="5">L67/F67</f>
        <v>0.836962634290918</v>
      </c>
      <c r="P67" s="43">
        <f t="shared" ref="P67:P97" si="6">L67/I67</f>
        <v>0.697468861909098</v>
      </c>
      <c r="Q67" s="43">
        <f t="shared" ref="Q67:Q97" si="7">M67/J67</f>
        <v>0.777627479628926</v>
      </c>
      <c r="R67" s="48"/>
    </row>
    <row r="68" spans="1:18">
      <c r="A68" s="20">
        <v>66</v>
      </c>
      <c r="B68" s="53">
        <v>102565</v>
      </c>
      <c r="C68" s="54" t="s">
        <v>502</v>
      </c>
      <c r="D68" s="54" t="s">
        <v>40</v>
      </c>
      <c r="E68" s="53" t="s">
        <v>41</v>
      </c>
      <c r="F68" s="101">
        <v>4588.64</v>
      </c>
      <c r="G68" s="101">
        <v>1603.877952</v>
      </c>
      <c r="H68" s="102">
        <v>0.349532312842149</v>
      </c>
      <c r="I68" s="101">
        <v>5506.368</v>
      </c>
      <c r="J68" s="101">
        <v>1781.4461952</v>
      </c>
      <c r="K68" s="102">
        <v>0.323524725408836</v>
      </c>
      <c r="L68" s="31">
        <v>3754.14</v>
      </c>
      <c r="M68" s="31">
        <v>1129.59</v>
      </c>
      <c r="N68" s="90">
        <f t="shared" si="4"/>
        <v>0.300891815435759</v>
      </c>
      <c r="O68" s="93">
        <f t="shared" si="5"/>
        <v>0.818137836047282</v>
      </c>
      <c r="P68" s="92">
        <f t="shared" si="6"/>
        <v>0.681781530039402</v>
      </c>
      <c r="Q68" s="92">
        <f t="shared" si="7"/>
        <v>0.634085948283823</v>
      </c>
      <c r="R68" s="97"/>
    </row>
    <row r="69" spans="1:18">
      <c r="A69" s="20">
        <v>67</v>
      </c>
      <c r="B69" s="20">
        <v>539</v>
      </c>
      <c r="C69" s="21" t="s">
        <v>494</v>
      </c>
      <c r="D69" s="21" t="s">
        <v>57</v>
      </c>
      <c r="E69" s="20" t="s">
        <v>68</v>
      </c>
      <c r="F69" s="85">
        <v>5514.44307692308</v>
      </c>
      <c r="G69" s="85">
        <v>1384.48995618462</v>
      </c>
      <c r="H69" s="86">
        <v>0.251066143375103</v>
      </c>
      <c r="I69" s="85">
        <v>6617.33169230769</v>
      </c>
      <c r="J69" s="85">
        <v>1537.76935561846</v>
      </c>
      <c r="K69" s="86">
        <v>0.232385110361936</v>
      </c>
      <c r="L69" s="31">
        <v>4500.21</v>
      </c>
      <c r="M69" s="31">
        <v>1129.29</v>
      </c>
      <c r="N69" s="90">
        <f t="shared" si="4"/>
        <v>0.250941622724273</v>
      </c>
      <c r="O69" s="93">
        <f t="shared" si="5"/>
        <v>0.816076970461903</v>
      </c>
      <c r="P69" s="92">
        <f t="shared" si="6"/>
        <v>0.680064142051586</v>
      </c>
      <c r="Q69" s="92">
        <f t="shared" si="7"/>
        <v>0.734368906412381</v>
      </c>
      <c r="R69" s="97"/>
    </row>
    <row r="70" spans="1:18">
      <c r="A70" s="20">
        <v>68</v>
      </c>
      <c r="B70" s="20">
        <v>750</v>
      </c>
      <c r="C70" s="21" t="s">
        <v>221</v>
      </c>
      <c r="D70" s="21" t="s">
        <v>52</v>
      </c>
      <c r="E70" s="20" t="s">
        <v>43</v>
      </c>
      <c r="F70" s="85">
        <v>16013.6253846154</v>
      </c>
      <c r="G70" s="85">
        <v>4998.54275695385</v>
      </c>
      <c r="H70" s="86">
        <v>0.312143105442947</v>
      </c>
      <c r="I70" s="85">
        <v>19216.3504615385</v>
      </c>
      <c r="J70" s="85">
        <v>5551.94051069538</v>
      </c>
      <c r="K70" s="86">
        <v>0.288917529986123</v>
      </c>
      <c r="L70" s="31">
        <v>12900.89</v>
      </c>
      <c r="M70" s="31">
        <v>4031.2</v>
      </c>
      <c r="N70" s="90">
        <f t="shared" si="4"/>
        <v>0.312474565708257</v>
      </c>
      <c r="O70" s="93">
        <f t="shared" si="5"/>
        <v>0.80561957021888</v>
      </c>
      <c r="P70" s="92">
        <f t="shared" si="6"/>
        <v>0.671349641849066</v>
      </c>
      <c r="Q70" s="92">
        <f t="shared" si="7"/>
        <v>0.726088471631533</v>
      </c>
      <c r="R70" s="97"/>
    </row>
    <row r="71" spans="1:18">
      <c r="A71" s="20">
        <v>69</v>
      </c>
      <c r="B71" s="20">
        <v>745</v>
      </c>
      <c r="C71" s="21" t="s">
        <v>495</v>
      </c>
      <c r="D71" s="21" t="s">
        <v>40</v>
      </c>
      <c r="E71" s="20" t="s">
        <v>41</v>
      </c>
      <c r="F71" s="85">
        <v>6748.55261538461</v>
      </c>
      <c r="G71" s="85">
        <v>1992.58578461538</v>
      </c>
      <c r="H71" s="86">
        <v>0.295261206095201</v>
      </c>
      <c r="I71" s="85">
        <v>8098.26313846154</v>
      </c>
      <c r="J71" s="85">
        <v>2213.18857846154</v>
      </c>
      <c r="K71" s="86">
        <v>0.273291759062547</v>
      </c>
      <c r="L71" s="31">
        <v>5365.75</v>
      </c>
      <c r="M71" s="31">
        <v>1532.17</v>
      </c>
      <c r="N71" s="90">
        <f t="shared" si="4"/>
        <v>0.2855462889624</v>
      </c>
      <c r="O71" s="93">
        <f t="shared" si="5"/>
        <v>0.795096416343817</v>
      </c>
      <c r="P71" s="92">
        <f t="shared" si="6"/>
        <v>0.662580346953181</v>
      </c>
      <c r="Q71" s="92">
        <f t="shared" si="7"/>
        <v>0.692290758641571</v>
      </c>
      <c r="R71" s="97"/>
    </row>
    <row r="72" spans="1:18">
      <c r="A72" s="20">
        <v>70</v>
      </c>
      <c r="B72" s="20">
        <v>720</v>
      </c>
      <c r="C72" s="21" t="s">
        <v>465</v>
      </c>
      <c r="D72" s="21" t="s">
        <v>57</v>
      </c>
      <c r="E72" s="20" t="s">
        <v>68</v>
      </c>
      <c r="F72" s="85">
        <v>5160.55015384615</v>
      </c>
      <c r="G72" s="85">
        <v>1353.42950012308</v>
      </c>
      <c r="H72" s="86">
        <v>0.262264576406523</v>
      </c>
      <c r="I72" s="85">
        <v>6192.66018461538</v>
      </c>
      <c r="J72" s="85">
        <v>1503.27014001231</v>
      </c>
      <c r="K72" s="86">
        <v>0.242750303617003</v>
      </c>
      <c r="L72" s="31">
        <v>4028.07</v>
      </c>
      <c r="M72" s="31">
        <v>1018.31</v>
      </c>
      <c r="N72" s="90">
        <f t="shared" si="4"/>
        <v>0.252803451777154</v>
      </c>
      <c r="O72" s="93">
        <f t="shared" si="5"/>
        <v>0.780550499445856</v>
      </c>
      <c r="P72" s="92">
        <f t="shared" si="6"/>
        <v>0.650458749538213</v>
      </c>
      <c r="Q72" s="92">
        <f t="shared" si="7"/>
        <v>0.677396545634613</v>
      </c>
      <c r="R72" s="97"/>
    </row>
    <row r="73" spans="1:18">
      <c r="A73" s="20">
        <v>71</v>
      </c>
      <c r="B73" s="20">
        <v>549</v>
      </c>
      <c r="C73" s="21" t="s">
        <v>463</v>
      </c>
      <c r="D73" s="21" t="s">
        <v>57</v>
      </c>
      <c r="E73" s="20" t="s">
        <v>68</v>
      </c>
      <c r="F73" s="85">
        <v>5729.02769230769</v>
      </c>
      <c r="G73" s="85">
        <v>1404.64074461538</v>
      </c>
      <c r="H73" s="86">
        <v>0.245179604647641</v>
      </c>
      <c r="I73" s="85">
        <v>6874.83323076923</v>
      </c>
      <c r="J73" s="85">
        <v>1560.15107446154</v>
      </c>
      <c r="K73" s="86">
        <v>0.22693657025437</v>
      </c>
      <c r="L73" s="31">
        <v>4423.06</v>
      </c>
      <c r="M73" s="31">
        <v>984.68</v>
      </c>
      <c r="N73" s="90">
        <f t="shared" si="4"/>
        <v>0.222624156127206</v>
      </c>
      <c r="O73" s="93">
        <f t="shared" si="5"/>
        <v>0.77204374591151</v>
      </c>
      <c r="P73" s="92">
        <f t="shared" si="6"/>
        <v>0.643369788259591</v>
      </c>
      <c r="Q73" s="92">
        <f t="shared" si="7"/>
        <v>0.631144006576316</v>
      </c>
      <c r="R73" s="97"/>
    </row>
    <row r="74" spans="1:18">
      <c r="A74" s="20">
        <v>72</v>
      </c>
      <c r="B74" s="20">
        <v>717</v>
      </c>
      <c r="C74" s="21" t="s">
        <v>469</v>
      </c>
      <c r="D74" s="21" t="s">
        <v>57</v>
      </c>
      <c r="E74" s="20" t="s">
        <v>68</v>
      </c>
      <c r="F74" s="85">
        <v>6113.69107692308</v>
      </c>
      <c r="G74" s="85">
        <v>1651.74809575385</v>
      </c>
      <c r="H74" s="86">
        <v>0.270171991841162</v>
      </c>
      <c r="I74" s="85">
        <v>7336.42929230769</v>
      </c>
      <c r="J74" s="85">
        <v>1834.61612957538</v>
      </c>
      <c r="K74" s="86">
        <v>0.250069353424969</v>
      </c>
      <c r="L74" s="31">
        <v>4677.91</v>
      </c>
      <c r="M74" s="31">
        <v>1183.36</v>
      </c>
      <c r="N74" s="90">
        <f t="shared" si="4"/>
        <v>0.252967671460118</v>
      </c>
      <c r="O74" s="93">
        <f t="shared" si="5"/>
        <v>0.765153152349712</v>
      </c>
      <c r="P74" s="92">
        <f t="shared" si="6"/>
        <v>0.637627626958094</v>
      </c>
      <c r="Q74" s="92">
        <f t="shared" si="7"/>
        <v>0.645017767435571</v>
      </c>
      <c r="R74" s="97"/>
    </row>
    <row r="75" spans="1:18">
      <c r="A75" s="20">
        <v>73</v>
      </c>
      <c r="B75" s="20">
        <v>594</v>
      </c>
      <c r="C75" s="21" t="s">
        <v>451</v>
      </c>
      <c r="D75" s="21" t="s">
        <v>57</v>
      </c>
      <c r="E75" s="20" t="s">
        <v>68</v>
      </c>
      <c r="F75" s="85">
        <v>4617.53353846154</v>
      </c>
      <c r="G75" s="85">
        <v>1254.43413046154</v>
      </c>
      <c r="H75" s="86">
        <v>0.271667573177928</v>
      </c>
      <c r="I75" s="85">
        <v>5541.04024615385</v>
      </c>
      <c r="J75" s="85">
        <v>1393.31481304615</v>
      </c>
      <c r="K75" s="86">
        <v>0.251453653312351</v>
      </c>
      <c r="L75" s="31">
        <v>3487.77</v>
      </c>
      <c r="M75" s="31">
        <v>944.85</v>
      </c>
      <c r="N75" s="90">
        <f t="shared" si="4"/>
        <v>0.270903757988629</v>
      </c>
      <c r="O75" s="93">
        <f t="shared" si="5"/>
        <v>0.755331817505769</v>
      </c>
      <c r="P75" s="92">
        <f t="shared" si="6"/>
        <v>0.629443181254807</v>
      </c>
      <c r="Q75" s="92">
        <f t="shared" si="7"/>
        <v>0.678131023335861</v>
      </c>
      <c r="R75" s="97"/>
    </row>
    <row r="76" spans="1:18">
      <c r="A76" s="20">
        <v>74</v>
      </c>
      <c r="B76" s="20">
        <v>584</v>
      </c>
      <c r="C76" s="21" t="s">
        <v>487</v>
      </c>
      <c r="D76" s="21" t="s">
        <v>52</v>
      </c>
      <c r="E76" s="20" t="s">
        <v>68</v>
      </c>
      <c r="F76" s="85">
        <v>6394.32115384615</v>
      </c>
      <c r="G76" s="85">
        <v>1755.31507269231</v>
      </c>
      <c r="H76" s="86">
        <v>0.274511559626074</v>
      </c>
      <c r="I76" s="85">
        <v>7673.18538461538</v>
      </c>
      <c r="J76" s="85">
        <v>1949.64919476923</v>
      </c>
      <c r="K76" s="86">
        <v>0.254086027776449</v>
      </c>
      <c r="L76" s="31">
        <v>4765.19</v>
      </c>
      <c r="M76" s="31">
        <v>1188.57</v>
      </c>
      <c r="N76" s="90">
        <f t="shared" si="4"/>
        <v>0.249427619885041</v>
      </c>
      <c r="O76" s="93">
        <f t="shared" si="5"/>
        <v>0.745222187836744</v>
      </c>
      <c r="P76" s="92">
        <f t="shared" si="6"/>
        <v>0.621018489863953</v>
      </c>
      <c r="Q76" s="92">
        <f t="shared" si="7"/>
        <v>0.609632749926935</v>
      </c>
      <c r="R76" s="97"/>
    </row>
    <row r="77" spans="1:18">
      <c r="A77" s="20">
        <v>75</v>
      </c>
      <c r="B77" s="20">
        <v>737</v>
      </c>
      <c r="C77" s="21" t="s">
        <v>457</v>
      </c>
      <c r="D77" s="21" t="s">
        <v>52</v>
      </c>
      <c r="E77" s="20" t="s">
        <v>41</v>
      </c>
      <c r="F77" s="85">
        <v>8235.19738461539</v>
      </c>
      <c r="G77" s="85">
        <v>2677.13022941538</v>
      </c>
      <c r="H77" s="86">
        <v>0.325083917771865</v>
      </c>
      <c r="I77" s="85">
        <v>9882.23686153846</v>
      </c>
      <c r="J77" s="85">
        <v>2973.52018294154</v>
      </c>
      <c r="K77" s="86">
        <v>0.300895457638183</v>
      </c>
      <c r="L77" s="31">
        <v>6125.79</v>
      </c>
      <c r="M77" s="31">
        <v>2186.9</v>
      </c>
      <c r="N77" s="90">
        <f t="shared" si="4"/>
        <v>0.356998852392916</v>
      </c>
      <c r="O77" s="93">
        <f t="shared" si="5"/>
        <v>0.743854666002774</v>
      </c>
      <c r="P77" s="92">
        <f t="shared" si="6"/>
        <v>0.619878888335646</v>
      </c>
      <c r="Q77" s="92">
        <f t="shared" si="7"/>
        <v>0.73545826678621</v>
      </c>
      <c r="R77" s="97"/>
    </row>
    <row r="78" spans="1:18">
      <c r="A78" s="20">
        <v>76</v>
      </c>
      <c r="B78" s="20">
        <v>752</v>
      </c>
      <c r="C78" s="21" t="s">
        <v>473</v>
      </c>
      <c r="D78" s="21" t="s">
        <v>40</v>
      </c>
      <c r="E78" s="20" t="s">
        <v>68</v>
      </c>
      <c r="F78" s="85">
        <v>4400.46276923077</v>
      </c>
      <c r="G78" s="85">
        <v>1005.83881809231</v>
      </c>
      <c r="H78" s="86">
        <v>0.228575690976278</v>
      </c>
      <c r="I78" s="85">
        <v>5280.55532307692</v>
      </c>
      <c r="J78" s="85">
        <v>1117.19706180923</v>
      </c>
      <c r="K78" s="86">
        <v>0.211568100977352</v>
      </c>
      <c r="L78" s="31">
        <v>3233.44</v>
      </c>
      <c r="M78" s="31">
        <v>840.75</v>
      </c>
      <c r="N78" s="90">
        <f t="shared" si="4"/>
        <v>0.260017195309021</v>
      </c>
      <c r="O78" s="93">
        <f t="shared" si="5"/>
        <v>0.734795445290229</v>
      </c>
      <c r="P78" s="92">
        <f t="shared" si="6"/>
        <v>0.612329537741858</v>
      </c>
      <c r="Q78" s="92">
        <f t="shared" si="7"/>
        <v>0.752552999592085</v>
      </c>
      <c r="R78" s="97"/>
    </row>
    <row r="79" spans="1:18">
      <c r="A79" s="20">
        <v>77</v>
      </c>
      <c r="B79" s="20">
        <v>723</v>
      </c>
      <c r="C79" s="21" t="s">
        <v>488</v>
      </c>
      <c r="D79" s="21" t="s">
        <v>49</v>
      </c>
      <c r="E79" s="20" t="s">
        <v>68</v>
      </c>
      <c r="F79" s="85">
        <v>5471.61107692308</v>
      </c>
      <c r="G79" s="85">
        <v>1481.01990498462</v>
      </c>
      <c r="H79" s="86">
        <v>0.270673460551852</v>
      </c>
      <c r="I79" s="85">
        <v>6565.93329230769</v>
      </c>
      <c r="J79" s="85">
        <v>1644.98631049846</v>
      </c>
      <c r="K79" s="86">
        <v>0.250533509444216</v>
      </c>
      <c r="L79" s="31">
        <v>3938.43</v>
      </c>
      <c r="M79" s="31">
        <v>745.11</v>
      </c>
      <c r="N79" s="90">
        <f t="shared" si="4"/>
        <v>0.189189600932351</v>
      </c>
      <c r="O79" s="93">
        <f t="shared" si="5"/>
        <v>0.71979348397232</v>
      </c>
      <c r="P79" s="92">
        <f t="shared" si="6"/>
        <v>0.599827903310267</v>
      </c>
      <c r="Q79" s="92">
        <f t="shared" si="7"/>
        <v>0.452958176760887</v>
      </c>
      <c r="R79" s="97"/>
    </row>
    <row r="80" spans="1:18">
      <c r="A80" s="20">
        <v>78</v>
      </c>
      <c r="B80" s="20">
        <v>582</v>
      </c>
      <c r="C80" s="21" t="s">
        <v>477</v>
      </c>
      <c r="D80" s="21" t="s">
        <v>40</v>
      </c>
      <c r="E80" s="20" t="s">
        <v>43</v>
      </c>
      <c r="F80" s="85">
        <v>27204.6147692308</v>
      </c>
      <c r="G80" s="85">
        <v>6016.21647673846</v>
      </c>
      <c r="H80" s="86">
        <v>0.221146909367119</v>
      </c>
      <c r="I80" s="85">
        <v>32645.5377230769</v>
      </c>
      <c r="J80" s="85">
        <v>6682.28273767384</v>
      </c>
      <c r="K80" s="86">
        <v>0.204692071374587</v>
      </c>
      <c r="L80" s="31">
        <v>19510.83</v>
      </c>
      <c r="M80" s="31">
        <v>4797.14</v>
      </c>
      <c r="N80" s="90">
        <f t="shared" si="4"/>
        <v>0.245870626723722</v>
      </c>
      <c r="O80" s="93">
        <f t="shared" si="5"/>
        <v>0.717188247858129</v>
      </c>
      <c r="P80" s="92">
        <f t="shared" si="6"/>
        <v>0.597656873215108</v>
      </c>
      <c r="Q80" s="92">
        <f t="shared" si="7"/>
        <v>0.717889408203929</v>
      </c>
      <c r="R80" s="99"/>
    </row>
    <row r="81" spans="1:18">
      <c r="A81" s="20">
        <v>79</v>
      </c>
      <c r="B81" s="20">
        <v>371</v>
      </c>
      <c r="C81" s="21" t="s">
        <v>490</v>
      </c>
      <c r="D81" s="21" t="s">
        <v>57</v>
      </c>
      <c r="E81" s="20" t="s">
        <v>68</v>
      </c>
      <c r="F81" s="85">
        <v>4450.88246153846</v>
      </c>
      <c r="G81" s="85">
        <v>1264.88351852308</v>
      </c>
      <c r="H81" s="86">
        <v>0.284187131305612</v>
      </c>
      <c r="I81" s="85">
        <v>5341.05895384615</v>
      </c>
      <c r="J81" s="85">
        <v>1404.92107185231</v>
      </c>
      <c r="K81" s="86">
        <v>0.263041670948157</v>
      </c>
      <c r="L81" s="31">
        <v>3158.42</v>
      </c>
      <c r="M81" s="31">
        <v>882.23</v>
      </c>
      <c r="N81" s="90">
        <f t="shared" si="4"/>
        <v>0.279326372046783</v>
      </c>
      <c r="O81" s="93">
        <f t="shared" si="5"/>
        <v>0.709616582170602</v>
      </c>
      <c r="P81" s="92">
        <f t="shared" si="6"/>
        <v>0.591347151808836</v>
      </c>
      <c r="Q81" s="92">
        <f t="shared" si="7"/>
        <v>0.627956984684434</v>
      </c>
      <c r="R81" s="97"/>
    </row>
    <row r="82" spans="1:18">
      <c r="A82" s="20">
        <v>80</v>
      </c>
      <c r="B82" s="20">
        <v>102935</v>
      </c>
      <c r="C82" s="21" t="s">
        <v>433</v>
      </c>
      <c r="D82" s="21" t="s">
        <v>49</v>
      </c>
      <c r="E82" s="20" t="s">
        <v>41</v>
      </c>
      <c r="F82" s="22">
        <v>1937.712</v>
      </c>
      <c r="G82" s="22">
        <v>556.2279576</v>
      </c>
      <c r="H82" s="23">
        <v>0.287053988208774</v>
      </c>
      <c r="I82" s="22">
        <v>2325.2544</v>
      </c>
      <c r="J82" s="22">
        <v>617.80896576</v>
      </c>
      <c r="K82" s="23">
        <v>0.265695214149471</v>
      </c>
      <c r="L82" s="31">
        <v>1358.44</v>
      </c>
      <c r="M82" s="31">
        <v>319.55</v>
      </c>
      <c r="N82" s="32">
        <f t="shared" si="4"/>
        <v>0.235233061452843</v>
      </c>
      <c r="O82" s="44">
        <f t="shared" si="5"/>
        <v>0.701053613746522</v>
      </c>
      <c r="P82" s="43">
        <f t="shared" si="6"/>
        <v>0.584211344788768</v>
      </c>
      <c r="Q82" s="43">
        <f t="shared" si="7"/>
        <v>0.517231082276225</v>
      </c>
      <c r="R82" s="48"/>
    </row>
    <row r="83" spans="1:18">
      <c r="A83" s="20">
        <v>81</v>
      </c>
      <c r="B83" s="20">
        <v>103198</v>
      </c>
      <c r="C83" s="21" t="s">
        <v>434</v>
      </c>
      <c r="D83" s="21" t="s">
        <v>40</v>
      </c>
      <c r="E83" s="20" t="s">
        <v>41</v>
      </c>
      <c r="F83" s="22">
        <v>2161.02071428571</v>
      </c>
      <c r="G83" s="22">
        <v>586.818860571428</v>
      </c>
      <c r="H83" s="23">
        <v>0.271547078050749</v>
      </c>
      <c r="I83" s="22">
        <v>2593.22485714286</v>
      </c>
      <c r="J83" s="22">
        <v>651.7866432</v>
      </c>
      <c r="K83" s="23">
        <v>0.251342123844255</v>
      </c>
      <c r="L83" s="31">
        <v>1512.24</v>
      </c>
      <c r="M83" s="31">
        <v>491.49</v>
      </c>
      <c r="N83" s="32">
        <f t="shared" si="4"/>
        <v>0.325007935248373</v>
      </c>
      <c r="O83" s="44">
        <f t="shared" si="5"/>
        <v>0.699780427833542</v>
      </c>
      <c r="P83" s="43">
        <f t="shared" si="6"/>
        <v>0.58315035652795</v>
      </c>
      <c r="Q83" s="43">
        <f t="shared" si="7"/>
        <v>0.754065774632922</v>
      </c>
      <c r="R83" s="48"/>
    </row>
    <row r="84" spans="1:18">
      <c r="A84" s="20">
        <v>82</v>
      </c>
      <c r="B84" s="20">
        <v>355</v>
      </c>
      <c r="C84" s="21" t="s">
        <v>472</v>
      </c>
      <c r="D84" s="21" t="s">
        <v>49</v>
      </c>
      <c r="E84" s="20" t="s">
        <v>41</v>
      </c>
      <c r="F84" s="85">
        <v>10730.2673076923</v>
      </c>
      <c r="G84" s="85">
        <v>3118.43949507692</v>
      </c>
      <c r="H84" s="86">
        <v>0.29062085833047</v>
      </c>
      <c r="I84" s="85">
        <v>12876.3207692308</v>
      </c>
      <c r="J84" s="85">
        <v>3463.68759950769</v>
      </c>
      <c r="K84" s="86">
        <v>0.268996684812677</v>
      </c>
      <c r="L84" s="31">
        <v>7289.87</v>
      </c>
      <c r="M84" s="31">
        <v>2234.49</v>
      </c>
      <c r="N84" s="90">
        <f t="shared" si="4"/>
        <v>0.306519869352951</v>
      </c>
      <c r="O84" s="93">
        <f t="shared" si="5"/>
        <v>0.679374501208749</v>
      </c>
      <c r="P84" s="92">
        <f t="shared" si="6"/>
        <v>0.566145417673956</v>
      </c>
      <c r="Q84" s="92">
        <f t="shared" si="7"/>
        <v>0.645118803531126</v>
      </c>
      <c r="R84" s="97"/>
    </row>
    <row r="85" s="72" customFormat="1" spans="1:18">
      <c r="A85" s="20">
        <v>83</v>
      </c>
      <c r="B85" s="20">
        <v>732</v>
      </c>
      <c r="C85" s="21" t="s">
        <v>456</v>
      </c>
      <c r="D85" s="21" t="s">
        <v>57</v>
      </c>
      <c r="E85" s="20" t="s">
        <v>68</v>
      </c>
      <c r="F85" s="85">
        <v>4583.92615384615</v>
      </c>
      <c r="G85" s="85">
        <v>1270.77445587692</v>
      </c>
      <c r="H85" s="86">
        <v>0.277224024390244</v>
      </c>
      <c r="I85" s="85">
        <v>5500.71138461539</v>
      </c>
      <c r="J85" s="85">
        <v>1411.46420558769</v>
      </c>
      <c r="K85" s="86">
        <v>0.256596666666667</v>
      </c>
      <c r="L85" s="31">
        <v>3015.96</v>
      </c>
      <c r="M85" s="31">
        <v>915.2</v>
      </c>
      <c r="N85" s="90">
        <f t="shared" si="4"/>
        <v>0.303452300428388</v>
      </c>
      <c r="O85" s="93">
        <f t="shared" si="5"/>
        <v>0.65794253632761</v>
      </c>
      <c r="P85" s="92">
        <f t="shared" si="6"/>
        <v>0.548285446939674</v>
      </c>
      <c r="Q85" s="92">
        <f t="shared" si="7"/>
        <v>0.648404682440345</v>
      </c>
      <c r="R85" s="97"/>
    </row>
    <row r="86" spans="1:18">
      <c r="A86" s="20">
        <v>84</v>
      </c>
      <c r="B86" s="20">
        <v>349</v>
      </c>
      <c r="C86" s="27" t="s">
        <v>409</v>
      </c>
      <c r="D86" s="21" t="s">
        <v>49</v>
      </c>
      <c r="E86" s="20" t="s">
        <v>41</v>
      </c>
      <c r="F86" s="85">
        <v>7596.22692307692</v>
      </c>
      <c r="G86" s="85">
        <v>2311.4414175</v>
      </c>
      <c r="H86" s="86">
        <v>0.304288094722127</v>
      </c>
      <c r="I86" s="85">
        <v>9115.47230769231</v>
      </c>
      <c r="J86" s="85">
        <v>2567.345298</v>
      </c>
      <c r="K86" s="86">
        <v>0.281646985623936</v>
      </c>
      <c r="L86" s="31">
        <v>4964.85</v>
      </c>
      <c r="M86" s="31">
        <v>1811.74</v>
      </c>
      <c r="N86" s="90">
        <f t="shared" si="4"/>
        <v>0.364913340785724</v>
      </c>
      <c r="O86" s="93">
        <f t="shared" si="5"/>
        <v>0.653594218587265</v>
      </c>
      <c r="P86" s="92">
        <f t="shared" si="6"/>
        <v>0.54466184882272</v>
      </c>
      <c r="Q86" s="92">
        <f t="shared" si="7"/>
        <v>0.705686142573565</v>
      </c>
      <c r="R86" s="97"/>
    </row>
    <row r="87" spans="1:18">
      <c r="A87" s="20">
        <v>85</v>
      </c>
      <c r="B87" s="51">
        <v>339</v>
      </c>
      <c r="C87" s="52" t="s">
        <v>492</v>
      </c>
      <c r="D87" s="21" t="s">
        <v>40</v>
      </c>
      <c r="E87" s="20" t="s">
        <v>41</v>
      </c>
      <c r="F87" s="85">
        <v>5220.91692307692</v>
      </c>
      <c r="G87" s="85">
        <v>1479.75794289231</v>
      </c>
      <c r="H87" s="86">
        <v>0.283428747228604</v>
      </c>
      <c r="I87" s="85">
        <v>6265.10030769231</v>
      </c>
      <c r="J87" s="85">
        <v>1643.58463428923</v>
      </c>
      <c r="K87" s="86">
        <v>0.262339715817675</v>
      </c>
      <c r="L87" s="31">
        <v>3245.94</v>
      </c>
      <c r="M87" s="31">
        <v>873.46</v>
      </c>
      <c r="N87" s="90">
        <f t="shared" si="4"/>
        <v>0.269093082435288</v>
      </c>
      <c r="O87" s="93">
        <f t="shared" si="5"/>
        <v>0.621718377791582</v>
      </c>
      <c r="P87" s="92">
        <f t="shared" si="6"/>
        <v>0.518098648159651</v>
      </c>
      <c r="Q87" s="92">
        <f t="shared" si="7"/>
        <v>0.531435973406827</v>
      </c>
      <c r="R87" s="97"/>
    </row>
    <row r="88" spans="1:18">
      <c r="A88" s="20">
        <v>86</v>
      </c>
      <c r="B88" s="20">
        <v>741</v>
      </c>
      <c r="C88" s="21" t="s">
        <v>453</v>
      </c>
      <c r="D88" s="21" t="s">
        <v>40</v>
      </c>
      <c r="E88" s="20" t="s">
        <v>68</v>
      </c>
      <c r="F88" s="85">
        <v>3443.57169230769</v>
      </c>
      <c r="G88" s="85">
        <v>965.564489353846</v>
      </c>
      <c r="H88" s="86">
        <v>0.280396221025611</v>
      </c>
      <c r="I88" s="85">
        <v>4132.28603076923</v>
      </c>
      <c r="J88" s="85">
        <v>1072.46388893538</v>
      </c>
      <c r="K88" s="86">
        <v>0.259532830242089</v>
      </c>
      <c r="L88" s="31">
        <v>2049.97</v>
      </c>
      <c r="M88" s="31">
        <v>586.33</v>
      </c>
      <c r="N88" s="90">
        <f t="shared" si="4"/>
        <v>0.286018819787607</v>
      </c>
      <c r="O88" s="93">
        <f t="shared" si="5"/>
        <v>0.595303418418515</v>
      </c>
      <c r="P88" s="92">
        <f t="shared" si="6"/>
        <v>0.496086182015429</v>
      </c>
      <c r="Q88" s="92">
        <f t="shared" si="7"/>
        <v>0.546713046517624</v>
      </c>
      <c r="R88" s="97"/>
    </row>
    <row r="89" spans="1:18">
      <c r="A89" s="20">
        <v>87</v>
      </c>
      <c r="B89" s="20">
        <v>511</v>
      </c>
      <c r="C89" s="21" t="s">
        <v>413</v>
      </c>
      <c r="D89" s="21" t="s">
        <v>49</v>
      </c>
      <c r="E89" s="20" t="s">
        <v>41</v>
      </c>
      <c r="F89" s="85">
        <v>7965.39807692308</v>
      </c>
      <c r="G89" s="85">
        <v>2138.285439</v>
      </c>
      <c r="H89" s="86">
        <v>0.268446776714767</v>
      </c>
      <c r="I89" s="85">
        <v>9558.47769230769</v>
      </c>
      <c r="J89" s="85">
        <v>2375.0189064</v>
      </c>
      <c r="K89" s="86">
        <v>0.248472506067711</v>
      </c>
      <c r="L89" s="31">
        <v>4631.07</v>
      </c>
      <c r="M89" s="31">
        <v>1286.5</v>
      </c>
      <c r="N89" s="90">
        <f t="shared" si="4"/>
        <v>0.277797571619518</v>
      </c>
      <c r="O89" s="93">
        <f t="shared" si="5"/>
        <v>0.581398438003605</v>
      </c>
      <c r="P89" s="92">
        <f t="shared" si="6"/>
        <v>0.484498698336338</v>
      </c>
      <c r="Q89" s="92">
        <f t="shared" si="7"/>
        <v>0.541679898435018</v>
      </c>
      <c r="R89" s="97"/>
    </row>
    <row r="90" spans="1:18">
      <c r="A90" s="20">
        <v>88</v>
      </c>
      <c r="B90" s="20">
        <v>755</v>
      </c>
      <c r="C90" s="21" t="s">
        <v>166</v>
      </c>
      <c r="D90" s="21" t="s">
        <v>46</v>
      </c>
      <c r="E90" s="20" t="s">
        <v>68</v>
      </c>
      <c r="F90" s="85">
        <v>2157.33415384615</v>
      </c>
      <c r="G90" s="85">
        <v>628.561840246154</v>
      </c>
      <c r="H90" s="86">
        <v>0.291360445541335</v>
      </c>
      <c r="I90" s="85">
        <v>2588.80098461539</v>
      </c>
      <c r="J90" s="85">
        <v>698.151064024615</v>
      </c>
      <c r="K90" s="86">
        <v>0.269681241692026</v>
      </c>
      <c r="L90" s="31">
        <v>1247.17</v>
      </c>
      <c r="M90" s="31">
        <v>430.03</v>
      </c>
      <c r="N90" s="90">
        <f t="shared" si="4"/>
        <v>0.344804637699752</v>
      </c>
      <c r="O90" s="93">
        <f t="shared" si="5"/>
        <v>0.578107011274315</v>
      </c>
      <c r="P90" s="92">
        <f t="shared" si="6"/>
        <v>0.481755842728594</v>
      </c>
      <c r="Q90" s="92">
        <f t="shared" si="7"/>
        <v>0.61595551759388</v>
      </c>
      <c r="R90" s="97"/>
    </row>
    <row r="91" spans="1:18">
      <c r="A91" s="20">
        <v>89</v>
      </c>
      <c r="B91" s="20">
        <v>308</v>
      </c>
      <c r="C91" s="27" t="s">
        <v>408</v>
      </c>
      <c r="D91" s="21" t="s">
        <v>49</v>
      </c>
      <c r="E91" s="20" t="s">
        <v>43</v>
      </c>
      <c r="F91" s="85">
        <v>9661.72765384615</v>
      </c>
      <c r="G91" s="85">
        <v>2774.63927406923</v>
      </c>
      <c r="H91" s="86">
        <v>0.287178377768152</v>
      </c>
      <c r="I91" s="85">
        <v>11594.0731846154</v>
      </c>
      <c r="J91" s="85">
        <v>3081.82463115692</v>
      </c>
      <c r="K91" s="86">
        <v>0.265810348277455</v>
      </c>
      <c r="L91" s="31">
        <v>5240.65</v>
      </c>
      <c r="M91" s="31">
        <v>1313.32</v>
      </c>
      <c r="N91" s="90">
        <f t="shared" si="4"/>
        <v>0.250602501598084</v>
      </c>
      <c r="O91" s="93">
        <f t="shared" si="5"/>
        <v>0.542413343426607</v>
      </c>
      <c r="P91" s="92">
        <f t="shared" si="6"/>
        <v>0.452011119522172</v>
      </c>
      <c r="Q91" s="92">
        <f t="shared" si="7"/>
        <v>0.426150140641513</v>
      </c>
      <c r="R91" s="97"/>
    </row>
    <row r="92" spans="1:18">
      <c r="A92" s="20">
        <v>90</v>
      </c>
      <c r="B92" s="20">
        <v>742</v>
      </c>
      <c r="C92" s="27" t="s">
        <v>493</v>
      </c>
      <c r="D92" s="21" t="s">
        <v>49</v>
      </c>
      <c r="E92" s="20" t="s">
        <v>43</v>
      </c>
      <c r="F92" s="85">
        <v>11228.2746538462</v>
      </c>
      <c r="G92" s="85">
        <v>2868.80598246923</v>
      </c>
      <c r="H92" s="86">
        <v>0.255498379841158</v>
      </c>
      <c r="I92" s="85">
        <v>13473.9295846154</v>
      </c>
      <c r="J92" s="85">
        <v>3186.41670699692</v>
      </c>
      <c r="K92" s="86">
        <v>0.236487558212802</v>
      </c>
      <c r="L92" s="31">
        <v>5719.3</v>
      </c>
      <c r="M92" s="31">
        <v>1494.99</v>
      </c>
      <c r="N92" s="90">
        <f t="shared" si="4"/>
        <v>0.261393876873044</v>
      </c>
      <c r="O92" s="93">
        <f t="shared" si="5"/>
        <v>0.509365880005516</v>
      </c>
      <c r="P92" s="92">
        <f t="shared" si="6"/>
        <v>0.424471566671265</v>
      </c>
      <c r="Q92" s="92">
        <f t="shared" si="7"/>
        <v>0.469175923135607</v>
      </c>
      <c r="R92" s="95"/>
    </row>
    <row r="93" spans="1:18">
      <c r="A93" s="20">
        <v>91</v>
      </c>
      <c r="B93" s="20">
        <v>391</v>
      </c>
      <c r="C93" s="27" t="s">
        <v>459</v>
      </c>
      <c r="D93" s="21" t="s">
        <v>49</v>
      </c>
      <c r="E93" s="20" t="s">
        <v>41</v>
      </c>
      <c r="F93" s="85">
        <v>9631.52423076923</v>
      </c>
      <c r="G93" s="85">
        <v>2885.71147269231</v>
      </c>
      <c r="H93" s="86">
        <v>0.299611089953292</v>
      </c>
      <c r="I93" s="85">
        <v>11557.8290769231</v>
      </c>
      <c r="J93" s="85">
        <v>3205.19383476923</v>
      </c>
      <c r="K93" s="86">
        <v>0.27731798190102</v>
      </c>
      <c r="L93" s="31">
        <v>4602.41</v>
      </c>
      <c r="M93" s="31">
        <v>989.05</v>
      </c>
      <c r="N93" s="90">
        <f t="shared" si="4"/>
        <v>0.214898281552491</v>
      </c>
      <c r="O93" s="93">
        <f t="shared" si="5"/>
        <v>0.477848561632329</v>
      </c>
      <c r="P93" s="92">
        <f t="shared" si="6"/>
        <v>0.398207134693607</v>
      </c>
      <c r="Q93" s="92">
        <f t="shared" si="7"/>
        <v>0.308577281433343</v>
      </c>
      <c r="R93" s="95"/>
    </row>
    <row r="94" spans="1:18">
      <c r="A94" s="20">
        <v>92</v>
      </c>
      <c r="B94" s="20">
        <v>311</v>
      </c>
      <c r="C94" s="21" t="s">
        <v>498</v>
      </c>
      <c r="D94" s="21" t="s">
        <v>40</v>
      </c>
      <c r="E94" s="20" t="s">
        <v>43</v>
      </c>
      <c r="F94" s="85">
        <v>8339.12538461538</v>
      </c>
      <c r="G94" s="85">
        <v>1893.81367592308</v>
      </c>
      <c r="H94" s="86">
        <v>0.227099796270832</v>
      </c>
      <c r="I94" s="85">
        <v>10006.9504615385</v>
      </c>
      <c r="J94" s="85">
        <v>2103.48123009231</v>
      </c>
      <c r="K94" s="86">
        <v>0.210202022901682</v>
      </c>
      <c r="L94" s="31">
        <v>2319.45</v>
      </c>
      <c r="M94" s="31">
        <v>419.95</v>
      </c>
      <c r="N94" s="90">
        <f t="shared" si="4"/>
        <v>0.181055853758434</v>
      </c>
      <c r="O94" s="93">
        <f t="shared" si="5"/>
        <v>0.278140679390562</v>
      </c>
      <c r="P94" s="92">
        <f t="shared" si="6"/>
        <v>0.231783899492134</v>
      </c>
      <c r="Q94" s="92">
        <f t="shared" si="7"/>
        <v>0.199645232860752</v>
      </c>
      <c r="R94" s="97"/>
    </row>
    <row r="95" spans="1:18">
      <c r="A95" s="20">
        <v>93</v>
      </c>
      <c r="B95" s="20">
        <v>585</v>
      </c>
      <c r="C95" s="21" t="s">
        <v>503</v>
      </c>
      <c r="D95" s="21" t="s">
        <v>40</v>
      </c>
      <c r="E95" s="20" t="s">
        <v>43</v>
      </c>
      <c r="F95" s="85">
        <v>0</v>
      </c>
      <c r="G95" s="85">
        <v>0</v>
      </c>
      <c r="H95" s="86">
        <v>0</v>
      </c>
      <c r="I95" s="85">
        <v>0</v>
      </c>
      <c r="J95" s="85">
        <v>0</v>
      </c>
      <c r="K95" s="86">
        <v>0</v>
      </c>
      <c r="L95" s="31">
        <v>13768.13</v>
      </c>
      <c r="M95" s="31">
        <v>4363.32</v>
      </c>
      <c r="N95" s="90">
        <f t="shared" si="4"/>
        <v>0.31691449746625</v>
      </c>
      <c r="O95" s="93" t="e">
        <f t="shared" si="5"/>
        <v>#DIV/0!</v>
      </c>
      <c r="P95" s="92" t="e">
        <f t="shared" si="6"/>
        <v>#DIV/0!</v>
      </c>
      <c r="Q95" s="92" t="e">
        <f t="shared" si="7"/>
        <v>#DIV/0!</v>
      </c>
      <c r="R95" s="95"/>
    </row>
    <row r="96" s="13" customFormat="1" spans="1:18">
      <c r="A96" s="20">
        <v>94</v>
      </c>
      <c r="B96" s="57">
        <v>102934</v>
      </c>
      <c r="C96" s="58" t="s">
        <v>504</v>
      </c>
      <c r="D96" s="21" t="s">
        <v>40</v>
      </c>
      <c r="E96" s="20"/>
      <c r="F96" s="85"/>
      <c r="G96" s="85"/>
      <c r="H96" s="86"/>
      <c r="I96" s="85"/>
      <c r="J96" s="85"/>
      <c r="K96" s="86"/>
      <c r="L96" s="31">
        <v>7719.73</v>
      </c>
      <c r="M96" s="31">
        <v>1563.39</v>
      </c>
      <c r="N96" s="90">
        <f t="shared" si="4"/>
        <v>0.202518740940422</v>
      </c>
      <c r="O96" s="93" t="e">
        <f t="shared" si="5"/>
        <v>#DIV/0!</v>
      </c>
      <c r="P96" s="92" t="e">
        <f t="shared" si="6"/>
        <v>#DIV/0!</v>
      </c>
      <c r="Q96" s="92" t="e">
        <f t="shared" si="7"/>
        <v>#DIV/0!</v>
      </c>
      <c r="R96" s="95"/>
    </row>
    <row r="97" spans="1:18">
      <c r="A97" s="59" t="s">
        <v>234</v>
      </c>
      <c r="B97" s="59"/>
      <c r="C97" s="60"/>
      <c r="D97" s="60"/>
      <c r="E97" s="61"/>
      <c r="F97" s="103">
        <v>843866.58946044</v>
      </c>
      <c r="G97" s="103">
        <v>227946.338325181</v>
      </c>
      <c r="H97" s="104">
        <v>0.270121297811929</v>
      </c>
      <c r="I97" s="103">
        <v>1012639.90735253</v>
      </c>
      <c r="J97" s="103">
        <v>253182.69174584</v>
      </c>
      <c r="K97" s="104">
        <v>0.250022431377178</v>
      </c>
      <c r="L97" s="105">
        <f>SUM(L3:L96)</f>
        <v>840211.16</v>
      </c>
      <c r="M97" s="105">
        <f>SUM(M3:M96)</f>
        <v>225801.03</v>
      </c>
      <c r="N97" s="106">
        <f t="shared" si="4"/>
        <v>0.268743193080178</v>
      </c>
      <c r="O97" s="107">
        <f t="shared" si="5"/>
        <v>0.995668237721347</v>
      </c>
      <c r="P97" s="108">
        <f t="shared" si="6"/>
        <v>0.829723531434454</v>
      </c>
      <c r="Q97" s="108">
        <f t="shared" si="7"/>
        <v>0.891850183134448</v>
      </c>
      <c r="R97" s="99"/>
    </row>
    <row r="101" spans="3:3">
      <c r="C101" s="4" t="s">
        <v>235</v>
      </c>
    </row>
  </sheetData>
  <sortState ref="A3:R101">
    <sortCondition ref="O3" descending="1"/>
  </sortState>
  <mergeCells count="1">
    <mergeCell ref="A1:R1"/>
  </mergeCell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1"/>
  <sheetViews>
    <sheetView workbookViewId="0">
      <selection activeCell="R1" sqref="R$1:R$1048576"/>
    </sheetView>
  </sheetViews>
  <sheetFormatPr defaultColWidth="9" defaultRowHeight="13.5"/>
  <cols>
    <col min="1" max="1" width="3.875" style="3" customWidth="1"/>
    <col min="2" max="2" width="5.75" style="3" customWidth="1"/>
    <col min="3" max="3" width="32" style="4" customWidth="1"/>
    <col min="4" max="4" width="7.125" style="4" customWidth="1"/>
    <col min="5" max="5" width="5.25" style="5" customWidth="1"/>
    <col min="6" max="6" width="10.625" style="6" hidden="1" customWidth="1"/>
    <col min="7" max="7" width="10.125" style="6" hidden="1" customWidth="1"/>
    <col min="8" max="8" width="7.625" style="7" hidden="1" customWidth="1"/>
    <col min="9" max="9" width="10" style="8" hidden="1" customWidth="1"/>
    <col min="10" max="10" width="9.25" style="8" hidden="1" customWidth="1"/>
    <col min="11" max="11" width="7.75" style="7" hidden="1" customWidth="1"/>
    <col min="12" max="12" width="9.375" style="9" hidden="1" customWidth="1"/>
    <col min="13" max="13" width="8.875" style="9" hidden="1" customWidth="1"/>
    <col min="14" max="14" width="8" style="10" hidden="1" customWidth="1"/>
    <col min="15" max="15" width="9" style="11" customWidth="1"/>
    <col min="16" max="16" width="9.375" style="12" customWidth="1"/>
    <col min="17" max="17" width="9.625" style="12" customWidth="1"/>
    <col min="18" max="18" width="9" style="8" customWidth="1"/>
  </cols>
  <sheetData>
    <row r="1" ht="21" customHeight="1" spans="1:18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73"/>
    </row>
    <row r="2" ht="27" customHeight="1" spans="1:18">
      <c r="A2" s="16" t="s">
        <v>10</v>
      </c>
      <c r="B2" s="16" t="s">
        <v>11</v>
      </c>
      <c r="C2" s="17" t="s">
        <v>12</v>
      </c>
      <c r="D2" s="17" t="s">
        <v>13</v>
      </c>
      <c r="E2" s="16" t="s">
        <v>14</v>
      </c>
      <c r="F2" s="18" t="s">
        <v>15</v>
      </c>
      <c r="G2" s="18" t="s">
        <v>17</v>
      </c>
      <c r="H2" s="19" t="s">
        <v>19</v>
      </c>
      <c r="I2" s="28" t="s">
        <v>20</v>
      </c>
      <c r="J2" s="18" t="s">
        <v>17</v>
      </c>
      <c r="K2" s="19" t="s">
        <v>19</v>
      </c>
      <c r="L2" s="29" t="s">
        <v>508</v>
      </c>
      <c r="M2" s="29" t="s">
        <v>509</v>
      </c>
      <c r="N2" s="30" t="s">
        <v>510</v>
      </c>
      <c r="O2" s="30" t="s">
        <v>438</v>
      </c>
      <c r="P2" s="30" t="s">
        <v>439</v>
      </c>
      <c r="Q2" s="30" t="s">
        <v>440</v>
      </c>
      <c r="R2" s="46" t="s">
        <v>441</v>
      </c>
    </row>
    <row r="3" spans="1:18">
      <c r="A3" s="20">
        <v>1</v>
      </c>
      <c r="B3" s="20">
        <v>329</v>
      </c>
      <c r="C3" s="21" t="s">
        <v>501</v>
      </c>
      <c r="D3" s="21" t="s">
        <v>46</v>
      </c>
      <c r="E3" s="20" t="s">
        <v>41</v>
      </c>
      <c r="F3" s="22">
        <v>8872.61076923077</v>
      </c>
      <c r="G3" s="22">
        <v>2414.24881961538</v>
      </c>
      <c r="H3" s="23">
        <v>0.272101288156101</v>
      </c>
      <c r="I3" s="22">
        <v>10647.1329230769</v>
      </c>
      <c r="J3" s="22">
        <v>2681.53469446154</v>
      </c>
      <c r="K3" s="23">
        <v>0.251855096938773</v>
      </c>
      <c r="L3" s="31">
        <v>58041.95</v>
      </c>
      <c r="M3" s="31">
        <v>15377.84</v>
      </c>
      <c r="N3" s="32">
        <f t="shared" ref="N3:N66" si="0">M3/L3</f>
        <v>0.26494354514278</v>
      </c>
      <c r="O3" s="33">
        <f t="shared" ref="O3:O66" si="1">L3/F3</f>
        <v>6.54169911310468</v>
      </c>
      <c r="P3" s="32">
        <f t="shared" ref="P3:P66" si="2">L3/I3</f>
        <v>5.45141592758725</v>
      </c>
      <c r="Q3" s="32">
        <f t="shared" ref="Q3:Q66" si="3">M3/J3</f>
        <v>5.73471603099579</v>
      </c>
      <c r="R3" s="46"/>
    </row>
    <row r="4" spans="1:18">
      <c r="A4" s="24">
        <v>2</v>
      </c>
      <c r="B4" s="24">
        <v>308</v>
      </c>
      <c r="C4" s="26" t="s">
        <v>408</v>
      </c>
      <c r="D4" s="25" t="s">
        <v>49</v>
      </c>
      <c r="E4" s="24" t="s">
        <v>43</v>
      </c>
      <c r="F4" s="22">
        <v>9661.72765384615</v>
      </c>
      <c r="G4" s="22">
        <v>2774.63927406923</v>
      </c>
      <c r="H4" s="23">
        <v>0.287178377768152</v>
      </c>
      <c r="I4" s="22">
        <v>11594.0731846154</v>
      </c>
      <c r="J4" s="22">
        <v>3081.82463115692</v>
      </c>
      <c r="K4" s="23">
        <v>0.265810348277455</v>
      </c>
      <c r="L4" s="31">
        <v>16283.78</v>
      </c>
      <c r="M4" s="31">
        <v>4619.53</v>
      </c>
      <c r="N4" s="32">
        <f t="shared" si="0"/>
        <v>0.283689045172558</v>
      </c>
      <c r="O4" s="36">
        <f t="shared" si="1"/>
        <v>1.68539008585258</v>
      </c>
      <c r="P4" s="35">
        <f t="shared" si="2"/>
        <v>1.40449173821048</v>
      </c>
      <c r="Q4" s="35">
        <f t="shared" si="3"/>
        <v>1.49895939999215</v>
      </c>
      <c r="R4" s="47">
        <v>288</v>
      </c>
    </row>
    <row r="5" spans="1:18">
      <c r="A5" s="24">
        <v>3</v>
      </c>
      <c r="B5" s="24">
        <v>54</v>
      </c>
      <c r="C5" s="25" t="s">
        <v>407</v>
      </c>
      <c r="D5" s="25" t="s">
        <v>46</v>
      </c>
      <c r="E5" s="24" t="s">
        <v>41</v>
      </c>
      <c r="F5" s="22">
        <v>8882.64923076923</v>
      </c>
      <c r="G5" s="22">
        <v>2490.70985792308</v>
      </c>
      <c r="H5" s="23">
        <v>0.280401690218199</v>
      </c>
      <c r="I5" s="22">
        <v>10659.1790769231</v>
      </c>
      <c r="J5" s="22">
        <v>2766.46087329231</v>
      </c>
      <c r="K5" s="23">
        <v>0.259537892489455</v>
      </c>
      <c r="L5" s="31">
        <v>12937.38</v>
      </c>
      <c r="M5" s="31">
        <v>2689.48</v>
      </c>
      <c r="N5" s="32">
        <f t="shared" si="0"/>
        <v>0.207884440280799</v>
      </c>
      <c r="O5" s="36">
        <f t="shared" si="1"/>
        <v>1.45647764128581</v>
      </c>
      <c r="P5" s="35">
        <f t="shared" si="2"/>
        <v>1.21373136773817</v>
      </c>
      <c r="Q5" s="35">
        <f t="shared" si="3"/>
        <v>0.972173518145335</v>
      </c>
      <c r="R5" s="47">
        <v>288</v>
      </c>
    </row>
    <row r="6" spans="1:18">
      <c r="A6" s="24">
        <v>4</v>
      </c>
      <c r="B6" s="24">
        <v>359</v>
      </c>
      <c r="C6" s="25" t="s">
        <v>410</v>
      </c>
      <c r="D6" s="25" t="s">
        <v>40</v>
      </c>
      <c r="E6" s="24" t="s">
        <v>41</v>
      </c>
      <c r="F6" s="22">
        <v>10822.5869230769</v>
      </c>
      <c r="G6" s="22">
        <v>3005.33226904615</v>
      </c>
      <c r="H6" s="23">
        <v>0.277690749023961</v>
      </c>
      <c r="I6" s="22">
        <v>12987.1043076923</v>
      </c>
      <c r="J6" s="22">
        <v>3338.05806690462</v>
      </c>
      <c r="K6" s="23">
        <v>0.257028663805177</v>
      </c>
      <c r="L6" s="31">
        <v>15211.23</v>
      </c>
      <c r="M6" s="31">
        <v>3606.96</v>
      </c>
      <c r="N6" s="32">
        <f t="shared" si="0"/>
        <v>0.237124808447443</v>
      </c>
      <c r="O6" s="36">
        <f t="shared" si="1"/>
        <v>1.40550776890184</v>
      </c>
      <c r="P6" s="35">
        <f t="shared" si="2"/>
        <v>1.17125647408486</v>
      </c>
      <c r="Q6" s="35">
        <f t="shared" si="3"/>
        <v>1.08055639767367</v>
      </c>
      <c r="R6" s="47">
        <v>288</v>
      </c>
    </row>
    <row r="7" spans="1:18">
      <c r="A7" s="24">
        <v>5</v>
      </c>
      <c r="B7" s="24">
        <v>753</v>
      </c>
      <c r="C7" s="25" t="s">
        <v>430</v>
      </c>
      <c r="D7" s="25" t="s">
        <v>52</v>
      </c>
      <c r="E7" s="24" t="s">
        <v>68</v>
      </c>
      <c r="F7" s="22">
        <v>4295.37807692308</v>
      </c>
      <c r="G7" s="22">
        <v>1112.53585638462</v>
      </c>
      <c r="H7" s="23">
        <v>0.259007667418548</v>
      </c>
      <c r="I7" s="22">
        <v>5154.45369230769</v>
      </c>
      <c r="J7" s="22">
        <v>1235.70672313846</v>
      </c>
      <c r="K7" s="23">
        <v>0.239735730865636</v>
      </c>
      <c r="L7" s="31">
        <v>5565.16</v>
      </c>
      <c r="M7" s="31">
        <v>1425.15</v>
      </c>
      <c r="N7" s="32">
        <f t="shared" si="0"/>
        <v>0.256084281494153</v>
      </c>
      <c r="O7" s="36">
        <f t="shared" si="1"/>
        <v>1.29561586904278</v>
      </c>
      <c r="P7" s="35">
        <f t="shared" si="2"/>
        <v>1.07967989086898</v>
      </c>
      <c r="Q7" s="35">
        <f t="shared" si="3"/>
        <v>1.15330763628152</v>
      </c>
      <c r="R7" s="47">
        <v>288</v>
      </c>
    </row>
    <row r="8" spans="1:18">
      <c r="A8" s="24">
        <v>6</v>
      </c>
      <c r="B8" s="24">
        <v>517</v>
      </c>
      <c r="C8" s="25" t="s">
        <v>416</v>
      </c>
      <c r="D8" s="25" t="s">
        <v>49</v>
      </c>
      <c r="E8" s="24" t="s">
        <v>43</v>
      </c>
      <c r="F8" s="22">
        <v>20678.0924230769</v>
      </c>
      <c r="G8" s="22">
        <v>4037.84382736154</v>
      </c>
      <c r="H8" s="23">
        <v>0.195271582346507</v>
      </c>
      <c r="I8" s="22">
        <v>24813.7109076923</v>
      </c>
      <c r="J8" s="22">
        <v>4484.88085648615</v>
      </c>
      <c r="K8" s="23">
        <v>0.18074204512054</v>
      </c>
      <c r="L8" s="31">
        <v>25510.26</v>
      </c>
      <c r="M8" s="31">
        <v>5286.6</v>
      </c>
      <c r="N8" s="32">
        <f t="shared" si="0"/>
        <v>0.20723426574249</v>
      </c>
      <c r="O8" s="36">
        <f t="shared" si="1"/>
        <v>1.23368536507412</v>
      </c>
      <c r="P8" s="35">
        <f t="shared" si="2"/>
        <v>1.02807113756177</v>
      </c>
      <c r="Q8" s="35">
        <f t="shared" si="3"/>
        <v>1.17876041062593</v>
      </c>
      <c r="R8" s="47">
        <v>188</v>
      </c>
    </row>
    <row r="9" spans="1:18">
      <c r="A9" s="24">
        <v>7</v>
      </c>
      <c r="B9" s="24">
        <v>587</v>
      </c>
      <c r="C9" s="25" t="s">
        <v>420</v>
      </c>
      <c r="D9" s="25" t="s">
        <v>46</v>
      </c>
      <c r="E9" s="24" t="s">
        <v>41</v>
      </c>
      <c r="F9" s="22">
        <v>7107.44123076923</v>
      </c>
      <c r="G9" s="22">
        <v>1906.94012529231</v>
      </c>
      <c r="H9" s="23">
        <v>0.268301919548327</v>
      </c>
      <c r="I9" s="22">
        <v>8528.92947692308</v>
      </c>
      <c r="J9" s="22">
        <v>2118.06093252923</v>
      </c>
      <c r="K9" s="23">
        <v>0.248338427262192</v>
      </c>
      <c r="L9" s="31">
        <v>8532.43</v>
      </c>
      <c r="M9" s="31">
        <v>2532.07</v>
      </c>
      <c r="N9" s="32">
        <f t="shared" si="0"/>
        <v>0.296758367780339</v>
      </c>
      <c r="O9" s="36">
        <f t="shared" si="1"/>
        <v>1.20049251523344</v>
      </c>
      <c r="P9" s="35">
        <f t="shared" si="2"/>
        <v>1.0004104293612</v>
      </c>
      <c r="Q9" s="35">
        <f t="shared" si="3"/>
        <v>1.19546607989997</v>
      </c>
      <c r="R9" s="47">
        <v>188</v>
      </c>
    </row>
    <row r="10" spans="1:18">
      <c r="A10" s="20">
        <v>8</v>
      </c>
      <c r="B10" s="20">
        <v>733</v>
      </c>
      <c r="C10" s="21" t="s">
        <v>426</v>
      </c>
      <c r="D10" s="21" t="s">
        <v>52</v>
      </c>
      <c r="E10" s="20" t="s">
        <v>68</v>
      </c>
      <c r="F10" s="22">
        <v>5330.33353846154</v>
      </c>
      <c r="G10" s="22">
        <v>1352.98471458462</v>
      </c>
      <c r="H10" s="23">
        <v>0.253827402135724</v>
      </c>
      <c r="I10" s="22">
        <v>6396.40024615385</v>
      </c>
      <c r="J10" s="22">
        <v>1502.77611145846</v>
      </c>
      <c r="K10" s="23">
        <v>0.234940912642557</v>
      </c>
      <c r="L10" s="31">
        <v>6346.39</v>
      </c>
      <c r="M10" s="31">
        <v>790.77</v>
      </c>
      <c r="N10" s="32">
        <f t="shared" si="0"/>
        <v>0.124601545130381</v>
      </c>
      <c r="O10" s="33">
        <f t="shared" si="1"/>
        <v>1.19061780172048</v>
      </c>
      <c r="P10" s="43">
        <f t="shared" si="2"/>
        <v>0.992181501433729</v>
      </c>
      <c r="Q10" s="43">
        <f t="shared" si="3"/>
        <v>0.526206128757629</v>
      </c>
      <c r="R10" s="48"/>
    </row>
    <row r="11" spans="1:18">
      <c r="A11" s="20">
        <v>9</v>
      </c>
      <c r="B11" s="20">
        <v>709</v>
      </c>
      <c r="C11" s="21" t="s">
        <v>443</v>
      </c>
      <c r="D11" s="21" t="s">
        <v>40</v>
      </c>
      <c r="E11" s="20" t="s">
        <v>41</v>
      </c>
      <c r="F11" s="22">
        <v>9178.59923076923</v>
      </c>
      <c r="G11" s="22">
        <v>2672.70588221538</v>
      </c>
      <c r="H11" s="23">
        <v>0.291188863901556</v>
      </c>
      <c r="I11" s="22">
        <v>11014.3190769231</v>
      </c>
      <c r="J11" s="22">
        <v>2968.60600822154</v>
      </c>
      <c r="K11" s="23">
        <v>0.269522426896211</v>
      </c>
      <c r="L11" s="31">
        <v>10742.16</v>
      </c>
      <c r="M11" s="31">
        <v>2897.65</v>
      </c>
      <c r="N11" s="32">
        <f t="shared" si="0"/>
        <v>0.269745563275915</v>
      </c>
      <c r="O11" s="33">
        <f t="shared" si="1"/>
        <v>1.17034851723227</v>
      </c>
      <c r="P11" s="43">
        <f t="shared" si="2"/>
        <v>0.975290431026888</v>
      </c>
      <c r="Q11" s="43">
        <f t="shared" si="3"/>
        <v>0.97609786949665</v>
      </c>
      <c r="R11" s="48"/>
    </row>
    <row r="12" spans="1:18">
      <c r="A12" s="20">
        <v>10</v>
      </c>
      <c r="B12" s="20">
        <v>102935</v>
      </c>
      <c r="C12" s="21" t="s">
        <v>433</v>
      </c>
      <c r="D12" s="21" t="s">
        <v>49</v>
      </c>
      <c r="E12" s="20" t="s">
        <v>41</v>
      </c>
      <c r="F12" s="22">
        <v>1937.712</v>
      </c>
      <c r="G12" s="22">
        <v>556.2279576</v>
      </c>
      <c r="H12" s="23">
        <v>0.287053988208774</v>
      </c>
      <c r="I12" s="22">
        <v>2325.2544</v>
      </c>
      <c r="J12" s="22">
        <v>617.80896576</v>
      </c>
      <c r="K12" s="23">
        <v>0.265695214149471</v>
      </c>
      <c r="L12" s="31">
        <v>2184.78</v>
      </c>
      <c r="M12" s="31">
        <v>215.06</v>
      </c>
      <c r="N12" s="32">
        <f t="shared" si="0"/>
        <v>0.0984355404205458</v>
      </c>
      <c r="O12" s="33">
        <f t="shared" si="1"/>
        <v>1.12750501622532</v>
      </c>
      <c r="P12" s="43">
        <f t="shared" si="2"/>
        <v>0.939587513521101</v>
      </c>
      <c r="Q12" s="43">
        <f t="shared" si="3"/>
        <v>0.348101131448365</v>
      </c>
      <c r="R12" s="48"/>
    </row>
    <row r="13" spans="1:18">
      <c r="A13" s="20">
        <v>11</v>
      </c>
      <c r="B13" s="20">
        <v>385</v>
      </c>
      <c r="C13" s="21" t="s">
        <v>412</v>
      </c>
      <c r="D13" s="21" t="s">
        <v>57</v>
      </c>
      <c r="E13" s="20" t="s">
        <v>43</v>
      </c>
      <c r="F13" s="22">
        <v>12641.5587692308</v>
      </c>
      <c r="G13" s="22">
        <v>2940.60722441539</v>
      </c>
      <c r="H13" s="23">
        <v>0.232614290539292</v>
      </c>
      <c r="I13" s="22">
        <v>15169.8705230769</v>
      </c>
      <c r="J13" s="22">
        <v>3266.16719494154</v>
      </c>
      <c r="K13" s="23">
        <v>0.215306201194858</v>
      </c>
      <c r="L13" s="31">
        <v>14062.63</v>
      </c>
      <c r="M13" s="31">
        <v>3831.76</v>
      </c>
      <c r="N13" s="32">
        <f t="shared" si="0"/>
        <v>0.272478192201601</v>
      </c>
      <c r="O13" s="33">
        <f t="shared" si="1"/>
        <v>1.11241265865314</v>
      </c>
      <c r="P13" s="43">
        <f t="shared" si="2"/>
        <v>0.927010548877624</v>
      </c>
      <c r="Q13" s="43">
        <f t="shared" si="3"/>
        <v>1.17316713177893</v>
      </c>
      <c r="R13" s="48"/>
    </row>
    <row r="14" spans="1:18">
      <c r="A14" s="20">
        <v>12</v>
      </c>
      <c r="B14" s="20">
        <v>740</v>
      </c>
      <c r="C14" s="21" t="s">
        <v>442</v>
      </c>
      <c r="D14" s="21" t="s">
        <v>52</v>
      </c>
      <c r="E14" s="20" t="s">
        <v>68</v>
      </c>
      <c r="F14" s="22">
        <v>4879.62092307692</v>
      </c>
      <c r="G14" s="22">
        <v>1444.77883273846</v>
      </c>
      <c r="H14" s="23">
        <v>0.296084235950737</v>
      </c>
      <c r="I14" s="22">
        <v>5855.54510769231</v>
      </c>
      <c r="J14" s="22">
        <v>1604.73292327385</v>
      </c>
      <c r="K14" s="23">
        <v>0.274053549884833</v>
      </c>
      <c r="L14" s="31">
        <v>5178.66</v>
      </c>
      <c r="M14" s="31">
        <v>1172.36</v>
      </c>
      <c r="N14" s="32">
        <f t="shared" si="0"/>
        <v>0.226382886692697</v>
      </c>
      <c r="O14" s="33">
        <f t="shared" si="1"/>
        <v>1.06128325983456</v>
      </c>
      <c r="P14" s="43">
        <f t="shared" si="2"/>
        <v>0.884402716528799</v>
      </c>
      <c r="Q14" s="43">
        <f t="shared" si="3"/>
        <v>0.730563935591378</v>
      </c>
      <c r="R14" s="48"/>
    </row>
    <row r="15" spans="1:18">
      <c r="A15" s="20">
        <v>13</v>
      </c>
      <c r="B15" s="20">
        <v>582</v>
      </c>
      <c r="C15" s="21" t="s">
        <v>477</v>
      </c>
      <c r="D15" s="21" t="s">
        <v>40</v>
      </c>
      <c r="E15" s="20" t="s">
        <v>43</v>
      </c>
      <c r="F15" s="22">
        <v>27204.6147692308</v>
      </c>
      <c r="G15" s="22">
        <v>6016.21647673846</v>
      </c>
      <c r="H15" s="23">
        <v>0.221146909367119</v>
      </c>
      <c r="I15" s="22">
        <v>32645.5377230769</v>
      </c>
      <c r="J15" s="22">
        <v>6682.28273767384</v>
      </c>
      <c r="K15" s="23">
        <v>0.204692071374587</v>
      </c>
      <c r="L15" s="31">
        <v>28101.48</v>
      </c>
      <c r="M15" s="31">
        <v>6121.46</v>
      </c>
      <c r="N15" s="32">
        <f t="shared" si="0"/>
        <v>0.217834078489816</v>
      </c>
      <c r="O15" s="33">
        <f t="shared" si="1"/>
        <v>1.03296739315653</v>
      </c>
      <c r="P15" s="43">
        <f t="shared" si="2"/>
        <v>0.860806160963777</v>
      </c>
      <c r="Q15" s="43">
        <f t="shared" si="3"/>
        <v>0.916073180425007</v>
      </c>
      <c r="R15" s="50"/>
    </row>
    <row r="16" spans="1:18">
      <c r="A16" s="20">
        <v>14</v>
      </c>
      <c r="B16" s="20">
        <v>349</v>
      </c>
      <c r="C16" s="27" t="s">
        <v>409</v>
      </c>
      <c r="D16" s="21" t="s">
        <v>49</v>
      </c>
      <c r="E16" s="20" t="s">
        <v>41</v>
      </c>
      <c r="F16" s="22">
        <v>7596.22692307692</v>
      </c>
      <c r="G16" s="22">
        <v>2311.4414175</v>
      </c>
      <c r="H16" s="23">
        <v>0.304288094722127</v>
      </c>
      <c r="I16" s="22">
        <v>9115.47230769231</v>
      </c>
      <c r="J16" s="22">
        <v>2567.345298</v>
      </c>
      <c r="K16" s="23">
        <v>0.281646985623936</v>
      </c>
      <c r="L16" s="31">
        <v>7793.38</v>
      </c>
      <c r="M16" s="31">
        <v>2714.19</v>
      </c>
      <c r="N16" s="32">
        <f t="shared" si="0"/>
        <v>0.348268658784763</v>
      </c>
      <c r="O16" s="33">
        <f t="shared" si="1"/>
        <v>1.02595407942911</v>
      </c>
      <c r="P16" s="43">
        <f t="shared" si="2"/>
        <v>0.854961732857591</v>
      </c>
      <c r="Q16" s="43">
        <f t="shared" si="3"/>
        <v>1.05719709854159</v>
      </c>
      <c r="R16" s="48"/>
    </row>
    <row r="17" spans="1:18">
      <c r="A17" s="20">
        <v>15</v>
      </c>
      <c r="B17" s="20">
        <v>341</v>
      </c>
      <c r="C17" s="21" t="s">
        <v>475</v>
      </c>
      <c r="D17" s="21" t="s">
        <v>57</v>
      </c>
      <c r="E17" s="20" t="s">
        <v>43</v>
      </c>
      <c r="F17" s="22">
        <v>23013.34</v>
      </c>
      <c r="G17" s="22">
        <v>6516.5720244</v>
      </c>
      <c r="H17" s="23">
        <v>0.283164982762172</v>
      </c>
      <c r="I17" s="22">
        <v>27616.008</v>
      </c>
      <c r="J17" s="22">
        <v>7238.03355744</v>
      </c>
      <c r="K17" s="23">
        <v>0.262095577226078</v>
      </c>
      <c r="L17" s="31">
        <v>23416.38</v>
      </c>
      <c r="M17" s="31">
        <v>6863.19</v>
      </c>
      <c r="N17" s="32">
        <f t="shared" si="0"/>
        <v>0.293093552461995</v>
      </c>
      <c r="O17" s="33">
        <f t="shared" si="1"/>
        <v>1.01751332053496</v>
      </c>
      <c r="P17" s="43">
        <f t="shared" si="2"/>
        <v>0.847927767112466</v>
      </c>
      <c r="Q17" s="43">
        <f t="shared" si="3"/>
        <v>0.948211961927878</v>
      </c>
      <c r="R17" s="48"/>
    </row>
    <row r="18" spans="1:18">
      <c r="A18" s="20">
        <v>16</v>
      </c>
      <c r="B18" s="20">
        <v>598</v>
      </c>
      <c r="C18" s="21" t="s">
        <v>482</v>
      </c>
      <c r="D18" s="21" t="s">
        <v>52</v>
      </c>
      <c r="E18" s="20" t="s">
        <v>41</v>
      </c>
      <c r="F18" s="22">
        <v>8943.01565384615</v>
      </c>
      <c r="G18" s="22">
        <v>2563.26024293538</v>
      </c>
      <c r="H18" s="23">
        <v>0.286621464408708</v>
      </c>
      <c r="I18" s="22">
        <v>10731.6187846154</v>
      </c>
      <c r="J18" s="22">
        <v>2847.04344329354</v>
      </c>
      <c r="K18" s="23">
        <v>0.265294873069382</v>
      </c>
      <c r="L18" s="31">
        <v>9076.26</v>
      </c>
      <c r="M18" s="31">
        <v>2150.16</v>
      </c>
      <c r="N18" s="32">
        <f t="shared" si="0"/>
        <v>0.236899339595825</v>
      </c>
      <c r="O18" s="33">
        <f t="shared" si="1"/>
        <v>1.01489926343767</v>
      </c>
      <c r="P18" s="43">
        <f t="shared" si="2"/>
        <v>0.845749386198056</v>
      </c>
      <c r="Q18" s="43">
        <f t="shared" si="3"/>
        <v>0.755225567444322</v>
      </c>
      <c r="R18" s="48"/>
    </row>
    <row r="19" spans="1:18">
      <c r="A19" s="20">
        <v>17</v>
      </c>
      <c r="B19" s="20">
        <v>102478</v>
      </c>
      <c r="C19" s="21" t="s">
        <v>448</v>
      </c>
      <c r="D19" s="21" t="s">
        <v>49</v>
      </c>
      <c r="E19" s="20" t="s">
        <v>68</v>
      </c>
      <c r="F19" s="22">
        <v>1320.87323076923</v>
      </c>
      <c r="G19" s="22">
        <v>350.848435569231</v>
      </c>
      <c r="H19" s="23">
        <v>0.265618552482064</v>
      </c>
      <c r="I19" s="22">
        <v>1585.04787692308</v>
      </c>
      <c r="J19" s="22">
        <v>389.691503556923</v>
      </c>
      <c r="K19" s="23">
        <v>0.245854721002749</v>
      </c>
      <c r="L19" s="31">
        <v>1277.77</v>
      </c>
      <c r="M19" s="31">
        <v>304.51</v>
      </c>
      <c r="N19" s="32">
        <f t="shared" si="0"/>
        <v>0.238313624517714</v>
      </c>
      <c r="O19" s="44">
        <f t="shared" si="1"/>
        <v>0.967367624867279</v>
      </c>
      <c r="P19" s="43">
        <f t="shared" si="2"/>
        <v>0.806139687389398</v>
      </c>
      <c r="Q19" s="43">
        <f t="shared" si="3"/>
        <v>0.781412982373427</v>
      </c>
      <c r="R19" s="48"/>
    </row>
    <row r="20" spans="1:18">
      <c r="A20" s="20">
        <v>18</v>
      </c>
      <c r="B20" s="20">
        <v>713</v>
      </c>
      <c r="C20" s="21" t="s">
        <v>422</v>
      </c>
      <c r="D20" s="21" t="s">
        <v>46</v>
      </c>
      <c r="E20" s="20" t="s">
        <v>68</v>
      </c>
      <c r="F20" s="22">
        <v>3108.25353846154</v>
      </c>
      <c r="G20" s="22">
        <v>979.003691076923</v>
      </c>
      <c r="H20" s="23">
        <v>0.31496905865713</v>
      </c>
      <c r="I20" s="22">
        <v>3729.90424615385</v>
      </c>
      <c r="J20" s="22">
        <v>1087.39096910769</v>
      </c>
      <c r="K20" s="23">
        <v>0.291533213011828</v>
      </c>
      <c r="L20" s="31">
        <v>2918.15</v>
      </c>
      <c r="M20" s="31">
        <v>691.01</v>
      </c>
      <c r="N20" s="32">
        <f t="shared" si="0"/>
        <v>0.236797285951716</v>
      </c>
      <c r="O20" s="44">
        <f t="shared" si="1"/>
        <v>0.938839114599502</v>
      </c>
      <c r="P20" s="43">
        <f t="shared" si="2"/>
        <v>0.782365928832918</v>
      </c>
      <c r="Q20" s="43">
        <f t="shared" si="3"/>
        <v>0.635475205911486</v>
      </c>
      <c r="R20" s="48"/>
    </row>
    <row r="21" spans="1:18">
      <c r="A21" s="20">
        <v>19</v>
      </c>
      <c r="B21" s="20">
        <v>591</v>
      </c>
      <c r="C21" s="21" t="s">
        <v>476</v>
      </c>
      <c r="D21" s="21" t="s">
        <v>57</v>
      </c>
      <c r="E21" s="20" t="s">
        <v>41</v>
      </c>
      <c r="F21" s="22">
        <v>6689.286</v>
      </c>
      <c r="G21" s="22">
        <v>2075.14692969231</v>
      </c>
      <c r="H21" s="23">
        <v>0.310219495726795</v>
      </c>
      <c r="I21" s="22">
        <v>8027.1432</v>
      </c>
      <c r="J21" s="22">
        <v>2304.89021796923</v>
      </c>
      <c r="K21" s="23">
        <v>0.287137049949381</v>
      </c>
      <c r="L21" s="31">
        <v>6186.91</v>
      </c>
      <c r="M21" s="31">
        <v>1879.83</v>
      </c>
      <c r="N21" s="32">
        <f t="shared" si="0"/>
        <v>0.303839881297772</v>
      </c>
      <c r="O21" s="44">
        <f t="shared" si="1"/>
        <v>0.924898412177323</v>
      </c>
      <c r="P21" s="43">
        <f t="shared" si="2"/>
        <v>0.770748676814436</v>
      </c>
      <c r="Q21" s="43">
        <f t="shared" si="3"/>
        <v>0.815583312968486</v>
      </c>
      <c r="R21" s="48"/>
    </row>
    <row r="22" spans="1:18">
      <c r="A22" s="20">
        <v>20</v>
      </c>
      <c r="B22" s="20">
        <v>752</v>
      </c>
      <c r="C22" s="21" t="s">
        <v>473</v>
      </c>
      <c r="D22" s="21" t="s">
        <v>40</v>
      </c>
      <c r="E22" s="20" t="s">
        <v>68</v>
      </c>
      <c r="F22" s="22">
        <v>4400.46276923077</v>
      </c>
      <c r="G22" s="22">
        <v>1005.83881809231</v>
      </c>
      <c r="H22" s="23">
        <v>0.228575690976278</v>
      </c>
      <c r="I22" s="22">
        <v>5280.55532307692</v>
      </c>
      <c r="J22" s="22">
        <v>1117.19706180923</v>
      </c>
      <c r="K22" s="23">
        <v>0.211568100977352</v>
      </c>
      <c r="L22" s="31">
        <v>3931.41</v>
      </c>
      <c r="M22" s="31">
        <v>699.65</v>
      </c>
      <c r="N22" s="32">
        <f t="shared" si="0"/>
        <v>0.177964140092232</v>
      </c>
      <c r="O22" s="44">
        <f t="shared" si="1"/>
        <v>0.893408308664599</v>
      </c>
      <c r="P22" s="43">
        <f t="shared" si="2"/>
        <v>0.744506923887166</v>
      </c>
      <c r="Q22" s="43">
        <f t="shared" si="3"/>
        <v>0.626254779856797</v>
      </c>
      <c r="R22" s="48"/>
    </row>
    <row r="23" s="71" customFormat="1" spans="1:18">
      <c r="A23" s="20">
        <v>21</v>
      </c>
      <c r="B23" s="20">
        <v>103198</v>
      </c>
      <c r="C23" s="21" t="s">
        <v>434</v>
      </c>
      <c r="D23" s="21" t="s">
        <v>40</v>
      </c>
      <c r="E23" s="20" t="s">
        <v>41</v>
      </c>
      <c r="F23" s="22">
        <v>2161.02071428571</v>
      </c>
      <c r="G23" s="22">
        <v>586.818860571428</v>
      </c>
      <c r="H23" s="23">
        <v>0.271547078050749</v>
      </c>
      <c r="I23" s="22">
        <v>2593.22485714286</v>
      </c>
      <c r="J23" s="22">
        <v>651.7866432</v>
      </c>
      <c r="K23" s="23">
        <v>0.251342123844255</v>
      </c>
      <c r="L23" s="31">
        <v>1912.53</v>
      </c>
      <c r="M23" s="31">
        <v>431.95</v>
      </c>
      <c r="N23" s="32">
        <f t="shared" si="0"/>
        <v>0.225852666363403</v>
      </c>
      <c r="O23" s="44">
        <f t="shared" si="1"/>
        <v>0.885012340398669</v>
      </c>
      <c r="P23" s="43">
        <f t="shared" si="2"/>
        <v>0.737510283665555</v>
      </c>
      <c r="Q23" s="43">
        <f t="shared" si="3"/>
        <v>0.662716863725998</v>
      </c>
      <c r="R23" s="48"/>
    </row>
    <row r="24" spans="1:18">
      <c r="A24" s="20">
        <v>22</v>
      </c>
      <c r="B24" s="20">
        <v>584</v>
      </c>
      <c r="C24" s="21" t="s">
        <v>487</v>
      </c>
      <c r="D24" s="21" t="s">
        <v>52</v>
      </c>
      <c r="E24" s="20" t="s">
        <v>68</v>
      </c>
      <c r="F24" s="22">
        <v>6394.32115384615</v>
      </c>
      <c r="G24" s="22">
        <v>1755.31507269231</v>
      </c>
      <c r="H24" s="23">
        <v>0.274511559626074</v>
      </c>
      <c r="I24" s="22">
        <v>7673.18538461538</v>
      </c>
      <c r="J24" s="22">
        <v>1949.64919476923</v>
      </c>
      <c r="K24" s="23">
        <v>0.254086027776449</v>
      </c>
      <c r="L24" s="31">
        <v>5639.08</v>
      </c>
      <c r="M24" s="31">
        <v>1641.75</v>
      </c>
      <c r="N24" s="32">
        <f t="shared" si="0"/>
        <v>0.291137916113976</v>
      </c>
      <c r="O24" s="44">
        <f t="shared" si="1"/>
        <v>0.881888767286598</v>
      </c>
      <c r="P24" s="43">
        <f t="shared" si="2"/>
        <v>0.734907306072165</v>
      </c>
      <c r="Q24" s="43">
        <f t="shared" si="3"/>
        <v>0.842074566237197</v>
      </c>
      <c r="R24" s="48"/>
    </row>
    <row r="25" spans="1:18">
      <c r="A25" s="20">
        <v>23</v>
      </c>
      <c r="B25" s="20">
        <v>750</v>
      </c>
      <c r="C25" s="21" t="s">
        <v>221</v>
      </c>
      <c r="D25" s="21" t="s">
        <v>52</v>
      </c>
      <c r="E25" s="20" t="s">
        <v>43</v>
      </c>
      <c r="F25" s="22">
        <v>16013.6253846154</v>
      </c>
      <c r="G25" s="22">
        <v>4998.54275695385</v>
      </c>
      <c r="H25" s="23">
        <v>0.312143105442947</v>
      </c>
      <c r="I25" s="22">
        <v>19216.3504615385</v>
      </c>
      <c r="J25" s="22">
        <v>5551.94051069538</v>
      </c>
      <c r="K25" s="23">
        <v>0.288917529986123</v>
      </c>
      <c r="L25" s="31">
        <v>14027.7</v>
      </c>
      <c r="M25" s="31">
        <v>3979.94</v>
      </c>
      <c r="N25" s="32">
        <f t="shared" si="0"/>
        <v>0.283720068150873</v>
      </c>
      <c r="O25" s="44">
        <f t="shared" si="1"/>
        <v>0.875985272733849</v>
      </c>
      <c r="P25" s="43">
        <f t="shared" si="2"/>
        <v>0.729987727278206</v>
      </c>
      <c r="Q25" s="43">
        <f t="shared" si="3"/>
        <v>0.716855663768903</v>
      </c>
      <c r="R25" s="48"/>
    </row>
    <row r="26" spans="1:18">
      <c r="A26" s="20">
        <v>24</v>
      </c>
      <c r="B26" s="20">
        <v>742</v>
      </c>
      <c r="C26" s="27" t="s">
        <v>493</v>
      </c>
      <c r="D26" s="21" t="s">
        <v>49</v>
      </c>
      <c r="E26" s="20" t="s">
        <v>43</v>
      </c>
      <c r="F26" s="22">
        <v>11228.2746538462</v>
      </c>
      <c r="G26" s="22">
        <v>2868.80598246923</v>
      </c>
      <c r="H26" s="23">
        <v>0.255498379841158</v>
      </c>
      <c r="I26" s="22">
        <v>13473.9295846154</v>
      </c>
      <c r="J26" s="22">
        <v>3186.41670699692</v>
      </c>
      <c r="K26" s="23">
        <v>0.236487558212802</v>
      </c>
      <c r="L26" s="31">
        <v>9802.97</v>
      </c>
      <c r="M26" s="31">
        <v>2338.19</v>
      </c>
      <c r="N26" s="32">
        <f t="shared" si="0"/>
        <v>0.238518530608581</v>
      </c>
      <c r="O26" s="44">
        <f t="shared" si="1"/>
        <v>0.873061115996306</v>
      </c>
      <c r="P26" s="43">
        <f t="shared" si="2"/>
        <v>0.727550929996924</v>
      </c>
      <c r="Q26" s="43">
        <f t="shared" si="3"/>
        <v>0.733799190440367</v>
      </c>
      <c r="R26" s="48"/>
    </row>
    <row r="27" spans="1:18">
      <c r="A27" s="20">
        <v>25</v>
      </c>
      <c r="B27" s="20">
        <v>102479</v>
      </c>
      <c r="C27" s="21" t="s">
        <v>452</v>
      </c>
      <c r="D27" s="21" t="s">
        <v>49</v>
      </c>
      <c r="E27" s="20" t="s">
        <v>68</v>
      </c>
      <c r="F27" s="22">
        <v>2521.09476923077</v>
      </c>
      <c r="G27" s="22">
        <v>672.519741230769</v>
      </c>
      <c r="H27" s="23">
        <v>0.266757025336246</v>
      </c>
      <c r="I27" s="22">
        <v>3025.31372307692</v>
      </c>
      <c r="J27" s="22">
        <v>746.975624123077</v>
      </c>
      <c r="K27" s="23">
        <v>0.246908483713669</v>
      </c>
      <c r="L27" s="31">
        <v>2186.86</v>
      </c>
      <c r="M27" s="31">
        <v>733.85</v>
      </c>
      <c r="N27" s="32">
        <f t="shared" si="0"/>
        <v>0.335572464629652</v>
      </c>
      <c r="O27" s="44">
        <f t="shared" si="1"/>
        <v>0.86742475002923</v>
      </c>
      <c r="P27" s="43">
        <f t="shared" si="2"/>
        <v>0.722853958357693</v>
      </c>
      <c r="Q27" s="43">
        <f t="shared" si="3"/>
        <v>0.982428309975328</v>
      </c>
      <c r="R27" s="48"/>
    </row>
    <row r="28" spans="1:18">
      <c r="A28" s="20">
        <v>26</v>
      </c>
      <c r="B28" s="20">
        <v>373</v>
      </c>
      <c r="C28" s="21" t="s">
        <v>470</v>
      </c>
      <c r="D28" s="21" t="s">
        <v>49</v>
      </c>
      <c r="E28" s="20" t="s">
        <v>41</v>
      </c>
      <c r="F28" s="22">
        <v>11717.167</v>
      </c>
      <c r="G28" s="22">
        <v>2974.2917148</v>
      </c>
      <c r="H28" s="23">
        <v>0.25384051578338</v>
      </c>
      <c r="I28" s="22">
        <v>14060.6004</v>
      </c>
      <c r="J28" s="22">
        <v>3303.58095648</v>
      </c>
      <c r="K28" s="23">
        <v>0.234953050545409</v>
      </c>
      <c r="L28" s="31">
        <v>9991.96</v>
      </c>
      <c r="M28" s="31">
        <v>2791.01</v>
      </c>
      <c r="N28" s="32">
        <f t="shared" si="0"/>
        <v>0.279325577764523</v>
      </c>
      <c r="O28" s="44">
        <f t="shared" si="1"/>
        <v>0.852762446758675</v>
      </c>
      <c r="P28" s="43">
        <f t="shared" si="2"/>
        <v>0.710635372298896</v>
      </c>
      <c r="Q28" s="43">
        <f t="shared" si="3"/>
        <v>0.844843833636167</v>
      </c>
      <c r="R28" s="48"/>
    </row>
    <row r="29" spans="1:18">
      <c r="A29" s="20">
        <v>27</v>
      </c>
      <c r="B29" s="20">
        <v>351</v>
      </c>
      <c r="C29" s="21" t="s">
        <v>467</v>
      </c>
      <c r="D29" s="21" t="s">
        <v>46</v>
      </c>
      <c r="E29" s="20" t="s">
        <v>41</v>
      </c>
      <c r="F29" s="22">
        <v>6006.49807692308</v>
      </c>
      <c r="G29" s="22">
        <v>1680.38240030769</v>
      </c>
      <c r="H29" s="23">
        <v>0.279760748906873</v>
      </c>
      <c r="I29" s="22">
        <v>7207.79769230769</v>
      </c>
      <c r="J29" s="22">
        <v>1866.42059003077</v>
      </c>
      <c r="K29" s="23">
        <v>0.258944641582081</v>
      </c>
      <c r="L29" s="31">
        <v>5105.92</v>
      </c>
      <c r="M29" s="31">
        <v>1575.78</v>
      </c>
      <c r="N29" s="32">
        <f t="shared" si="0"/>
        <v>0.308618231386312</v>
      </c>
      <c r="O29" s="44">
        <f t="shared" si="1"/>
        <v>0.850066034253288</v>
      </c>
      <c r="P29" s="43">
        <f t="shared" si="2"/>
        <v>0.70838836187774</v>
      </c>
      <c r="Q29" s="43">
        <f t="shared" si="3"/>
        <v>0.844279155736286</v>
      </c>
      <c r="R29" s="48"/>
    </row>
    <row r="30" spans="1:18">
      <c r="A30" s="20">
        <v>28</v>
      </c>
      <c r="B30" s="20">
        <v>371</v>
      </c>
      <c r="C30" s="21" t="s">
        <v>490</v>
      </c>
      <c r="D30" s="21" t="s">
        <v>57</v>
      </c>
      <c r="E30" s="20" t="s">
        <v>68</v>
      </c>
      <c r="F30" s="22">
        <v>4450.88246153846</v>
      </c>
      <c r="G30" s="22">
        <v>1264.88351852308</v>
      </c>
      <c r="H30" s="23">
        <v>0.284187131305612</v>
      </c>
      <c r="I30" s="22">
        <v>5341.05895384615</v>
      </c>
      <c r="J30" s="22">
        <v>1404.92107185231</v>
      </c>
      <c r="K30" s="23">
        <v>0.263041670948157</v>
      </c>
      <c r="L30" s="31">
        <v>3740.73</v>
      </c>
      <c r="M30" s="31">
        <v>1481.67</v>
      </c>
      <c r="N30" s="32">
        <f t="shared" si="0"/>
        <v>0.396091137291384</v>
      </c>
      <c r="O30" s="44">
        <f t="shared" si="1"/>
        <v>0.840446817529979</v>
      </c>
      <c r="P30" s="43">
        <f t="shared" si="2"/>
        <v>0.70037234794165</v>
      </c>
      <c r="Q30" s="43">
        <f t="shared" si="3"/>
        <v>1.05462864048761</v>
      </c>
      <c r="R30" s="48"/>
    </row>
    <row r="31" spans="1:18">
      <c r="A31" s="20">
        <v>29</v>
      </c>
      <c r="B31" s="20">
        <v>339</v>
      </c>
      <c r="C31" s="21" t="s">
        <v>492</v>
      </c>
      <c r="D31" s="21" t="s">
        <v>40</v>
      </c>
      <c r="E31" s="20" t="s">
        <v>41</v>
      </c>
      <c r="F31" s="22">
        <v>5220.91692307692</v>
      </c>
      <c r="G31" s="22">
        <v>1479.75794289231</v>
      </c>
      <c r="H31" s="23">
        <v>0.283428747228604</v>
      </c>
      <c r="I31" s="22">
        <v>6265.10030769231</v>
      </c>
      <c r="J31" s="22">
        <v>1643.58463428923</v>
      </c>
      <c r="K31" s="23">
        <v>0.262339715817675</v>
      </c>
      <c r="L31" s="31">
        <v>4357.35</v>
      </c>
      <c r="M31" s="31">
        <v>1392.89</v>
      </c>
      <c r="N31" s="32">
        <f t="shared" si="0"/>
        <v>0.319664474967583</v>
      </c>
      <c r="O31" s="44">
        <f t="shared" si="1"/>
        <v>0.834594777928782</v>
      </c>
      <c r="P31" s="43">
        <f t="shared" si="2"/>
        <v>0.695495648273984</v>
      </c>
      <c r="Q31" s="43">
        <f t="shared" si="3"/>
        <v>0.84747080919405</v>
      </c>
      <c r="R31" s="48"/>
    </row>
    <row r="32" spans="1:18">
      <c r="A32" s="20">
        <v>30</v>
      </c>
      <c r="B32" s="20">
        <v>56</v>
      </c>
      <c r="C32" s="21" t="s">
        <v>489</v>
      </c>
      <c r="D32" s="21" t="s">
        <v>46</v>
      </c>
      <c r="E32" s="20" t="s">
        <v>68</v>
      </c>
      <c r="F32" s="22">
        <v>4283.86092307692</v>
      </c>
      <c r="G32" s="22">
        <v>1259.32169575385</v>
      </c>
      <c r="H32" s="23">
        <v>0.293968856217985</v>
      </c>
      <c r="I32" s="22">
        <v>5140.63310769231</v>
      </c>
      <c r="J32" s="22">
        <v>1398.74348957538</v>
      </c>
      <c r="K32" s="23">
        <v>0.27209556882835</v>
      </c>
      <c r="L32" s="31">
        <v>3526.13</v>
      </c>
      <c r="M32" s="31">
        <v>770.83</v>
      </c>
      <c r="N32" s="32">
        <f t="shared" si="0"/>
        <v>0.218605099641817</v>
      </c>
      <c r="O32" s="44">
        <f t="shared" si="1"/>
        <v>0.823119625804128</v>
      </c>
      <c r="P32" s="43">
        <f t="shared" si="2"/>
        <v>0.685933021503439</v>
      </c>
      <c r="Q32" s="43">
        <f t="shared" si="3"/>
        <v>0.551087462243705</v>
      </c>
      <c r="R32" s="48"/>
    </row>
    <row r="33" spans="1:18">
      <c r="A33" s="20">
        <v>31</v>
      </c>
      <c r="B33" s="20">
        <v>573</v>
      </c>
      <c r="C33" s="21" t="s">
        <v>419</v>
      </c>
      <c r="D33" s="21" t="s">
        <v>52</v>
      </c>
      <c r="E33" s="20" t="s">
        <v>68</v>
      </c>
      <c r="F33" s="22">
        <v>5989.82892307692</v>
      </c>
      <c r="G33" s="22">
        <v>1832.73760910769</v>
      </c>
      <c r="H33" s="23">
        <v>0.305974950644539</v>
      </c>
      <c r="I33" s="22">
        <v>7187.79470769231</v>
      </c>
      <c r="J33" s="22">
        <v>2035.64332091077</v>
      </c>
      <c r="K33" s="23">
        <v>0.283208327963547</v>
      </c>
      <c r="L33" s="31">
        <v>4888.79</v>
      </c>
      <c r="M33" s="31">
        <v>1085.66</v>
      </c>
      <c r="N33" s="32">
        <f t="shared" si="0"/>
        <v>0.222071310078772</v>
      </c>
      <c r="O33" s="44">
        <f t="shared" si="1"/>
        <v>0.816181908161857</v>
      </c>
      <c r="P33" s="43">
        <f t="shared" si="2"/>
        <v>0.68015159013488</v>
      </c>
      <c r="Q33" s="43">
        <f t="shared" si="3"/>
        <v>0.533325258333696</v>
      </c>
      <c r="R33" s="48"/>
    </row>
    <row r="34" spans="1:18">
      <c r="A34" s="20">
        <v>32</v>
      </c>
      <c r="B34" s="20">
        <v>732</v>
      </c>
      <c r="C34" s="21" t="s">
        <v>456</v>
      </c>
      <c r="D34" s="21" t="s">
        <v>57</v>
      </c>
      <c r="E34" s="20" t="s">
        <v>68</v>
      </c>
      <c r="F34" s="22">
        <v>4583.92615384615</v>
      </c>
      <c r="G34" s="22">
        <v>1270.77445587692</v>
      </c>
      <c r="H34" s="23">
        <v>0.277224024390244</v>
      </c>
      <c r="I34" s="22">
        <v>5500.71138461539</v>
      </c>
      <c r="J34" s="22">
        <v>1411.46420558769</v>
      </c>
      <c r="K34" s="23">
        <v>0.256596666666667</v>
      </c>
      <c r="L34" s="31">
        <v>3651.79</v>
      </c>
      <c r="M34" s="31">
        <v>687.88</v>
      </c>
      <c r="N34" s="32">
        <f t="shared" si="0"/>
        <v>0.188367896291955</v>
      </c>
      <c r="O34" s="44">
        <f t="shared" si="1"/>
        <v>0.796651140842651</v>
      </c>
      <c r="P34" s="43">
        <f t="shared" si="2"/>
        <v>0.663875950702208</v>
      </c>
      <c r="Q34" s="43">
        <f t="shared" si="3"/>
        <v>0.487352068353436</v>
      </c>
      <c r="R34" s="48"/>
    </row>
    <row r="35" spans="1:18">
      <c r="A35" s="20">
        <v>33</v>
      </c>
      <c r="B35" s="20">
        <v>718</v>
      </c>
      <c r="C35" s="21" t="s">
        <v>491</v>
      </c>
      <c r="D35" s="21" t="s">
        <v>49</v>
      </c>
      <c r="E35" s="20" t="s">
        <v>68</v>
      </c>
      <c r="F35" s="22">
        <v>3609.53476923077</v>
      </c>
      <c r="G35" s="22">
        <v>840.176106830769</v>
      </c>
      <c r="H35" s="23">
        <v>0.232765760837877</v>
      </c>
      <c r="I35" s="22">
        <v>4331.44172307692</v>
      </c>
      <c r="J35" s="22">
        <v>933.193530683077</v>
      </c>
      <c r="K35" s="23">
        <v>0.215446401070396</v>
      </c>
      <c r="L35" s="31">
        <v>2855.86</v>
      </c>
      <c r="M35" s="31">
        <v>502.22</v>
      </c>
      <c r="N35" s="32">
        <f t="shared" si="0"/>
        <v>0.175855959325737</v>
      </c>
      <c r="O35" s="44">
        <f t="shared" si="1"/>
        <v>0.791198916919871</v>
      </c>
      <c r="P35" s="43">
        <f t="shared" si="2"/>
        <v>0.659332430766559</v>
      </c>
      <c r="Q35" s="43">
        <f t="shared" si="3"/>
        <v>0.538173469368552</v>
      </c>
      <c r="R35" s="48"/>
    </row>
    <row r="36" spans="1:18">
      <c r="A36" s="20">
        <v>34</v>
      </c>
      <c r="B36" s="20">
        <v>513</v>
      </c>
      <c r="C36" s="21" t="s">
        <v>414</v>
      </c>
      <c r="D36" s="21" t="s">
        <v>40</v>
      </c>
      <c r="E36" s="20" t="s">
        <v>41</v>
      </c>
      <c r="F36" s="22">
        <v>9922.10323076923</v>
      </c>
      <c r="G36" s="22">
        <v>2704.41020875385</v>
      </c>
      <c r="H36" s="23">
        <v>0.272564207996471</v>
      </c>
      <c r="I36" s="22">
        <v>11906.5238769231</v>
      </c>
      <c r="J36" s="22">
        <v>3003.82037837538</v>
      </c>
      <c r="K36" s="23">
        <v>0.252283572386506</v>
      </c>
      <c r="L36" s="31">
        <v>7799.22</v>
      </c>
      <c r="M36" s="31">
        <v>2427.05</v>
      </c>
      <c r="N36" s="32">
        <f t="shared" si="0"/>
        <v>0.311191375547811</v>
      </c>
      <c r="O36" s="44">
        <f t="shared" si="1"/>
        <v>0.786045036884317</v>
      </c>
      <c r="P36" s="43">
        <f t="shared" si="2"/>
        <v>0.655037530736929</v>
      </c>
      <c r="Q36" s="43">
        <f t="shared" si="3"/>
        <v>0.807987727053331</v>
      </c>
      <c r="R36" s="48"/>
    </row>
    <row r="37" spans="1:18">
      <c r="A37" s="20">
        <v>35</v>
      </c>
      <c r="B37" s="20">
        <v>706</v>
      </c>
      <c r="C37" s="21" t="s">
        <v>454</v>
      </c>
      <c r="D37" s="21" t="s">
        <v>46</v>
      </c>
      <c r="E37" s="20" t="s">
        <v>68</v>
      </c>
      <c r="F37" s="22">
        <v>4294.05784615385</v>
      </c>
      <c r="G37" s="22">
        <v>1239.70197858462</v>
      </c>
      <c r="H37" s="23">
        <v>0.288701741569459</v>
      </c>
      <c r="I37" s="22">
        <v>5152.86941538462</v>
      </c>
      <c r="J37" s="22">
        <v>1376.95163785846</v>
      </c>
      <c r="K37" s="23">
        <v>0.267220363424576</v>
      </c>
      <c r="L37" s="31">
        <v>3374.84</v>
      </c>
      <c r="M37" s="31">
        <v>869.98</v>
      </c>
      <c r="N37" s="32">
        <f t="shared" si="0"/>
        <v>0.257784072726411</v>
      </c>
      <c r="O37" s="44">
        <f t="shared" si="1"/>
        <v>0.785932588920015</v>
      </c>
      <c r="P37" s="43">
        <f t="shared" si="2"/>
        <v>0.654943824100013</v>
      </c>
      <c r="Q37" s="43">
        <f t="shared" si="3"/>
        <v>0.631815944787327</v>
      </c>
      <c r="R37" s="48"/>
    </row>
    <row r="38" spans="1:18">
      <c r="A38" s="20">
        <v>36</v>
      </c>
      <c r="B38" s="20">
        <v>377</v>
      </c>
      <c r="C38" s="21" t="s">
        <v>466</v>
      </c>
      <c r="D38" s="21" t="s">
        <v>52</v>
      </c>
      <c r="E38" s="20" t="s">
        <v>41</v>
      </c>
      <c r="F38" s="22">
        <v>10147.1386153846</v>
      </c>
      <c r="G38" s="22">
        <v>2918.26930661539</v>
      </c>
      <c r="H38" s="23">
        <v>0.287595293336275</v>
      </c>
      <c r="I38" s="22">
        <v>12176.5663384615</v>
      </c>
      <c r="J38" s="22">
        <v>3241.35620566154</v>
      </c>
      <c r="K38" s="23">
        <v>0.266196242484486</v>
      </c>
      <c r="L38" s="31">
        <v>7878.99</v>
      </c>
      <c r="M38" s="31">
        <v>2070.48</v>
      </c>
      <c r="N38" s="32">
        <f t="shared" si="0"/>
        <v>0.262784950862991</v>
      </c>
      <c r="O38" s="44">
        <f t="shared" si="1"/>
        <v>0.776474068074152</v>
      </c>
      <c r="P38" s="43">
        <f t="shared" si="2"/>
        <v>0.647061723395128</v>
      </c>
      <c r="Q38" s="43">
        <f t="shared" si="3"/>
        <v>0.638769659559039</v>
      </c>
      <c r="R38" s="48"/>
    </row>
    <row r="39" spans="1:18">
      <c r="A39" s="20">
        <v>37</v>
      </c>
      <c r="B39" s="20">
        <v>101453</v>
      </c>
      <c r="C39" s="21" t="s">
        <v>131</v>
      </c>
      <c r="D39" s="21" t="s">
        <v>46</v>
      </c>
      <c r="E39" s="20" t="s">
        <v>68</v>
      </c>
      <c r="F39" s="22">
        <v>5097.69346153846</v>
      </c>
      <c r="G39" s="22">
        <v>1488.07942618154</v>
      </c>
      <c r="H39" s="23">
        <v>0.291912300613784</v>
      </c>
      <c r="I39" s="22">
        <v>6117.23215384615</v>
      </c>
      <c r="J39" s="22">
        <v>1652.82740411815</v>
      </c>
      <c r="K39" s="23">
        <v>0.270192034984148</v>
      </c>
      <c r="L39" s="31">
        <v>3952.76</v>
      </c>
      <c r="M39" s="31">
        <v>1419.27</v>
      </c>
      <c r="N39" s="32">
        <f t="shared" si="0"/>
        <v>0.359057974680982</v>
      </c>
      <c r="O39" s="44">
        <f t="shared" si="1"/>
        <v>0.775401665444017</v>
      </c>
      <c r="P39" s="43">
        <f t="shared" si="2"/>
        <v>0.646168054536681</v>
      </c>
      <c r="Q39" s="43">
        <f t="shared" si="3"/>
        <v>0.858692200083189</v>
      </c>
      <c r="R39" s="48"/>
    </row>
    <row r="40" spans="1:18">
      <c r="A40" s="20">
        <v>38</v>
      </c>
      <c r="B40" s="20">
        <v>511</v>
      </c>
      <c r="C40" s="21" t="s">
        <v>413</v>
      </c>
      <c r="D40" s="21" t="s">
        <v>49</v>
      </c>
      <c r="E40" s="20" t="s">
        <v>41</v>
      </c>
      <c r="F40" s="22">
        <v>7965.39807692308</v>
      </c>
      <c r="G40" s="22">
        <v>2138.285439</v>
      </c>
      <c r="H40" s="23">
        <v>0.268446776714767</v>
      </c>
      <c r="I40" s="22">
        <v>9558.47769230769</v>
      </c>
      <c r="J40" s="22">
        <v>2375.0189064</v>
      </c>
      <c r="K40" s="23">
        <v>0.248472506067711</v>
      </c>
      <c r="L40" s="31">
        <v>6153.91</v>
      </c>
      <c r="M40" s="31">
        <v>1685.97</v>
      </c>
      <c r="N40" s="32">
        <f t="shared" si="0"/>
        <v>0.273967282589443</v>
      </c>
      <c r="O40" s="44">
        <f t="shared" si="1"/>
        <v>0.772580345711632</v>
      </c>
      <c r="P40" s="43">
        <f t="shared" si="2"/>
        <v>0.643816954759694</v>
      </c>
      <c r="Q40" s="43">
        <f t="shared" si="3"/>
        <v>0.709876454228129</v>
      </c>
      <c r="R40" s="48"/>
    </row>
    <row r="41" spans="1:18">
      <c r="A41" s="20">
        <v>39</v>
      </c>
      <c r="B41" s="20">
        <v>343</v>
      </c>
      <c r="C41" s="21" t="s">
        <v>483</v>
      </c>
      <c r="D41" s="21" t="s">
        <v>40</v>
      </c>
      <c r="E41" s="20" t="s">
        <v>43</v>
      </c>
      <c r="F41" s="22">
        <v>24373.889</v>
      </c>
      <c r="G41" s="22">
        <v>6049.6401732</v>
      </c>
      <c r="H41" s="23">
        <v>0.248201678985245</v>
      </c>
      <c r="I41" s="22">
        <v>29248.6668</v>
      </c>
      <c r="J41" s="22">
        <v>6719.40683232</v>
      </c>
      <c r="K41" s="23">
        <v>0.229733781654622</v>
      </c>
      <c r="L41" s="31">
        <v>18521.59</v>
      </c>
      <c r="M41" s="31">
        <v>4331.64</v>
      </c>
      <c r="N41" s="32">
        <f t="shared" si="0"/>
        <v>0.233869770359888</v>
      </c>
      <c r="O41" s="44">
        <f t="shared" si="1"/>
        <v>0.759894738176579</v>
      </c>
      <c r="P41" s="43">
        <f t="shared" si="2"/>
        <v>0.633245615147149</v>
      </c>
      <c r="Q41" s="43">
        <f t="shared" si="3"/>
        <v>0.644646187988653</v>
      </c>
      <c r="R41" s="48"/>
    </row>
    <row r="42" spans="1:18">
      <c r="A42" s="20">
        <v>40</v>
      </c>
      <c r="B42" s="20">
        <v>730</v>
      </c>
      <c r="C42" s="21" t="s">
        <v>474</v>
      </c>
      <c r="D42" s="21" t="s">
        <v>40</v>
      </c>
      <c r="E42" s="20" t="s">
        <v>43</v>
      </c>
      <c r="F42" s="22">
        <v>11427.5387692308</v>
      </c>
      <c r="G42" s="22">
        <v>3158.98203083077</v>
      </c>
      <c r="H42" s="23">
        <v>0.276435905808212</v>
      </c>
      <c r="I42" s="22">
        <v>13713.0465230769</v>
      </c>
      <c r="J42" s="22">
        <v>3508.71867308308</v>
      </c>
      <c r="K42" s="23">
        <v>0.255867189481086</v>
      </c>
      <c r="L42" s="31">
        <v>8682.93</v>
      </c>
      <c r="M42" s="31">
        <v>2225.76</v>
      </c>
      <c r="N42" s="32">
        <f t="shared" si="0"/>
        <v>0.256337434483521</v>
      </c>
      <c r="O42" s="44">
        <f t="shared" si="1"/>
        <v>0.75982503103636</v>
      </c>
      <c r="P42" s="43">
        <f t="shared" si="2"/>
        <v>0.633187525863636</v>
      </c>
      <c r="Q42" s="43">
        <f t="shared" si="3"/>
        <v>0.634351228291621</v>
      </c>
      <c r="R42" s="48"/>
    </row>
    <row r="43" spans="1:18">
      <c r="A43" s="20">
        <v>41</v>
      </c>
      <c r="B43" s="20">
        <v>745</v>
      </c>
      <c r="C43" s="21" t="s">
        <v>495</v>
      </c>
      <c r="D43" s="21" t="s">
        <v>40</v>
      </c>
      <c r="E43" s="20" t="s">
        <v>41</v>
      </c>
      <c r="F43" s="22">
        <v>6748.55261538461</v>
      </c>
      <c r="G43" s="22">
        <v>1992.58578461538</v>
      </c>
      <c r="H43" s="23">
        <v>0.295261206095201</v>
      </c>
      <c r="I43" s="22">
        <v>8098.26313846154</v>
      </c>
      <c r="J43" s="22">
        <v>2213.18857846154</v>
      </c>
      <c r="K43" s="23">
        <v>0.273291759062547</v>
      </c>
      <c r="L43" s="31">
        <v>5076.07</v>
      </c>
      <c r="M43" s="31">
        <v>1414.53</v>
      </c>
      <c r="N43" s="32">
        <f t="shared" si="0"/>
        <v>0.278666369849116</v>
      </c>
      <c r="O43" s="44">
        <f t="shared" si="1"/>
        <v>0.752171656545751</v>
      </c>
      <c r="P43" s="43">
        <f t="shared" si="2"/>
        <v>0.626809713788125</v>
      </c>
      <c r="Q43" s="43">
        <f t="shared" si="3"/>
        <v>0.639136679886215</v>
      </c>
      <c r="R43" s="48"/>
    </row>
    <row r="44" spans="1:18">
      <c r="A44" s="20">
        <v>42</v>
      </c>
      <c r="B44" s="20">
        <v>545</v>
      </c>
      <c r="C44" s="21" t="s">
        <v>417</v>
      </c>
      <c r="D44" s="21" t="s">
        <v>52</v>
      </c>
      <c r="E44" s="20" t="s">
        <v>68</v>
      </c>
      <c r="F44" s="22">
        <v>3681.968</v>
      </c>
      <c r="G44" s="22">
        <v>1095.75388430769</v>
      </c>
      <c r="H44" s="23">
        <v>0.297600056357821</v>
      </c>
      <c r="I44" s="22">
        <v>4418.3616</v>
      </c>
      <c r="J44" s="22">
        <v>1217.06678843077</v>
      </c>
      <c r="K44" s="23">
        <v>0.275456582917697</v>
      </c>
      <c r="L44" s="31">
        <v>2763.91</v>
      </c>
      <c r="M44" s="31">
        <v>779.71</v>
      </c>
      <c r="N44" s="32">
        <f t="shared" si="0"/>
        <v>0.282103975889229</v>
      </c>
      <c r="O44" s="44">
        <f t="shared" si="1"/>
        <v>0.750661059520343</v>
      </c>
      <c r="P44" s="43">
        <f t="shared" si="2"/>
        <v>0.625550882933619</v>
      </c>
      <c r="Q44" s="43">
        <f t="shared" si="3"/>
        <v>0.640646846509814</v>
      </c>
      <c r="R44" s="48"/>
    </row>
    <row r="45" spans="1:18">
      <c r="A45" s="20">
        <v>43</v>
      </c>
      <c r="B45" s="20">
        <v>754</v>
      </c>
      <c r="C45" s="21" t="s">
        <v>431</v>
      </c>
      <c r="D45" s="21" t="s">
        <v>46</v>
      </c>
      <c r="E45" s="20" t="s">
        <v>41</v>
      </c>
      <c r="F45" s="22">
        <v>7348.75307692308</v>
      </c>
      <c r="G45" s="22">
        <v>2004.11975483077</v>
      </c>
      <c r="H45" s="23">
        <v>0.272715620439637</v>
      </c>
      <c r="I45" s="22">
        <v>8818.50369230769</v>
      </c>
      <c r="J45" s="22">
        <v>2225.99949548308</v>
      </c>
      <c r="K45" s="23">
        <v>0.252423718711463</v>
      </c>
      <c r="L45" s="31">
        <v>5507.22</v>
      </c>
      <c r="M45" s="31">
        <v>1463.06</v>
      </c>
      <c r="N45" s="32">
        <f t="shared" si="0"/>
        <v>0.2656621671188</v>
      </c>
      <c r="O45" s="44">
        <f t="shared" si="1"/>
        <v>0.749408769399811</v>
      </c>
      <c r="P45" s="43">
        <f t="shared" si="2"/>
        <v>0.624507307833176</v>
      </c>
      <c r="Q45" s="43">
        <f t="shared" si="3"/>
        <v>0.657259807546583</v>
      </c>
      <c r="R45" s="48"/>
    </row>
    <row r="46" spans="1:18">
      <c r="A46" s="20">
        <v>44</v>
      </c>
      <c r="B46" s="20">
        <v>515</v>
      </c>
      <c r="C46" s="21" t="s">
        <v>478</v>
      </c>
      <c r="D46" s="21" t="s">
        <v>49</v>
      </c>
      <c r="E46" s="20" t="s">
        <v>41</v>
      </c>
      <c r="F46" s="22">
        <v>8346.15692307692</v>
      </c>
      <c r="G46" s="22">
        <v>2436.62634069231</v>
      </c>
      <c r="H46" s="23">
        <v>0.29194590554068</v>
      </c>
      <c r="I46" s="22">
        <v>10015.3883076923</v>
      </c>
      <c r="J46" s="22">
        <v>2706.38967156923</v>
      </c>
      <c r="K46" s="23">
        <v>0.27022313947534</v>
      </c>
      <c r="L46" s="31">
        <v>6224.08</v>
      </c>
      <c r="M46" s="31">
        <v>2179.15</v>
      </c>
      <c r="N46" s="32">
        <f t="shared" si="0"/>
        <v>0.350116001079678</v>
      </c>
      <c r="O46" s="44">
        <f t="shared" si="1"/>
        <v>0.745742029219529</v>
      </c>
      <c r="P46" s="43">
        <f t="shared" si="2"/>
        <v>0.621451691016274</v>
      </c>
      <c r="Q46" s="43">
        <f t="shared" si="3"/>
        <v>0.805187081111079</v>
      </c>
      <c r="R46" s="48"/>
    </row>
    <row r="47" spans="1:18">
      <c r="A47" s="20">
        <v>45</v>
      </c>
      <c r="B47" s="20">
        <v>747</v>
      </c>
      <c r="C47" s="21" t="s">
        <v>428</v>
      </c>
      <c r="D47" s="21" t="s">
        <v>49</v>
      </c>
      <c r="E47" s="20" t="s">
        <v>68</v>
      </c>
      <c r="F47" s="22">
        <v>8263.23638461539</v>
      </c>
      <c r="G47" s="22">
        <v>2018.98500844615</v>
      </c>
      <c r="H47" s="23">
        <v>0.244333444484915</v>
      </c>
      <c r="I47" s="22">
        <v>9915.88366153846</v>
      </c>
      <c r="J47" s="22">
        <v>2242.51050834462</v>
      </c>
      <c r="K47" s="23">
        <v>0.226153370177468</v>
      </c>
      <c r="L47" s="31">
        <v>6157.71</v>
      </c>
      <c r="M47" s="31">
        <v>1384.45</v>
      </c>
      <c r="N47" s="32">
        <f t="shared" si="0"/>
        <v>0.224831958633973</v>
      </c>
      <c r="O47" s="44">
        <f t="shared" si="1"/>
        <v>0.745193494822986</v>
      </c>
      <c r="P47" s="43">
        <f t="shared" si="2"/>
        <v>0.620994579019156</v>
      </c>
      <c r="Q47" s="43">
        <f t="shared" si="3"/>
        <v>0.617366114829034</v>
      </c>
      <c r="R47" s="48"/>
    </row>
    <row r="48" spans="1:18">
      <c r="A48" s="20">
        <v>46</v>
      </c>
      <c r="B48" s="20">
        <v>737</v>
      </c>
      <c r="C48" s="21" t="s">
        <v>457</v>
      </c>
      <c r="D48" s="21" t="s">
        <v>52</v>
      </c>
      <c r="E48" s="20" t="s">
        <v>41</v>
      </c>
      <c r="F48" s="22">
        <v>8235.19738461539</v>
      </c>
      <c r="G48" s="22">
        <v>2677.13022941538</v>
      </c>
      <c r="H48" s="23">
        <v>0.325083917771865</v>
      </c>
      <c r="I48" s="22">
        <v>9882.23686153846</v>
      </c>
      <c r="J48" s="22">
        <v>2973.52018294154</v>
      </c>
      <c r="K48" s="23">
        <v>0.300895457638183</v>
      </c>
      <c r="L48" s="31">
        <v>6129.07</v>
      </c>
      <c r="M48" s="31">
        <v>1681.74</v>
      </c>
      <c r="N48" s="32">
        <f t="shared" si="0"/>
        <v>0.27438746824559</v>
      </c>
      <c r="O48" s="44">
        <f t="shared" si="1"/>
        <v>0.74425295639544</v>
      </c>
      <c r="P48" s="43">
        <f t="shared" si="2"/>
        <v>0.620210796996201</v>
      </c>
      <c r="Q48" s="43">
        <f t="shared" si="3"/>
        <v>0.565572081752728</v>
      </c>
      <c r="R48" s="48"/>
    </row>
    <row r="49" spans="1:18">
      <c r="A49" s="20">
        <v>47</v>
      </c>
      <c r="B49" s="20">
        <v>541</v>
      </c>
      <c r="C49" s="27" t="s">
        <v>449</v>
      </c>
      <c r="D49" s="21" t="s">
        <v>52</v>
      </c>
      <c r="E49" s="20" t="s">
        <v>43</v>
      </c>
      <c r="F49" s="22">
        <v>11474.051</v>
      </c>
      <c r="G49" s="22">
        <v>3212.0743308</v>
      </c>
      <c r="H49" s="23">
        <v>0.27994248333043</v>
      </c>
      <c r="I49" s="22">
        <v>13768.8612</v>
      </c>
      <c r="J49" s="22">
        <v>3567.68891808</v>
      </c>
      <c r="K49" s="23">
        <v>0.259112853725332</v>
      </c>
      <c r="L49" s="31">
        <v>8519.4</v>
      </c>
      <c r="M49" s="31">
        <v>2607.08</v>
      </c>
      <c r="N49" s="32">
        <f t="shared" si="0"/>
        <v>0.306016855647111</v>
      </c>
      <c r="O49" s="44">
        <f t="shared" si="1"/>
        <v>0.742492777834088</v>
      </c>
      <c r="P49" s="43">
        <f t="shared" si="2"/>
        <v>0.618743981528407</v>
      </c>
      <c r="Q49" s="43">
        <f t="shared" si="3"/>
        <v>0.730747567925018</v>
      </c>
      <c r="R49" s="48"/>
    </row>
    <row r="50" spans="1:18">
      <c r="A50" s="20">
        <v>48</v>
      </c>
      <c r="B50" s="20">
        <v>710</v>
      </c>
      <c r="C50" s="21" t="s">
        <v>447</v>
      </c>
      <c r="D50" s="21" t="s">
        <v>46</v>
      </c>
      <c r="E50" s="20" t="s">
        <v>68</v>
      </c>
      <c r="F50" s="22">
        <v>4602.80230769231</v>
      </c>
      <c r="G50" s="22">
        <v>1328.75472184615</v>
      </c>
      <c r="H50" s="23">
        <v>0.28868385670736</v>
      </c>
      <c r="I50" s="22">
        <v>5523.36276923077</v>
      </c>
      <c r="J50" s="22">
        <v>1475.86357218462</v>
      </c>
      <c r="K50" s="23">
        <v>0.26720380931817</v>
      </c>
      <c r="L50" s="31">
        <v>3417.5</v>
      </c>
      <c r="M50" s="31">
        <v>1045.5</v>
      </c>
      <c r="N50" s="32">
        <f t="shared" si="0"/>
        <v>0.30592538405267</v>
      </c>
      <c r="O50" s="44">
        <f t="shared" si="1"/>
        <v>0.742482464278032</v>
      </c>
      <c r="P50" s="43">
        <f t="shared" si="2"/>
        <v>0.61873538689836</v>
      </c>
      <c r="Q50" s="43">
        <f t="shared" si="3"/>
        <v>0.708398811180371</v>
      </c>
      <c r="R50" s="48"/>
    </row>
    <row r="51" spans="1:18">
      <c r="A51" s="20">
        <v>49</v>
      </c>
      <c r="B51" s="20">
        <v>744</v>
      </c>
      <c r="C51" s="21" t="s">
        <v>450</v>
      </c>
      <c r="D51" s="21" t="s">
        <v>49</v>
      </c>
      <c r="E51" s="20" t="s">
        <v>41</v>
      </c>
      <c r="F51" s="22">
        <v>8858.05846153846</v>
      </c>
      <c r="G51" s="22">
        <v>2043.22134572308</v>
      </c>
      <c r="H51" s="23">
        <v>0.230662436310926</v>
      </c>
      <c r="I51" s="22">
        <v>10629.6701538462</v>
      </c>
      <c r="J51" s="22">
        <v>2269.43009457231</v>
      </c>
      <c r="K51" s="23">
        <v>0.213499578230201</v>
      </c>
      <c r="L51" s="31">
        <v>6567.69</v>
      </c>
      <c r="M51" s="31">
        <v>1505.18</v>
      </c>
      <c r="N51" s="32">
        <f t="shared" si="0"/>
        <v>0.229179513649396</v>
      </c>
      <c r="O51" s="44">
        <f t="shared" si="1"/>
        <v>0.741436741303616</v>
      </c>
      <c r="P51" s="43">
        <f t="shared" si="2"/>
        <v>0.617863951086344</v>
      </c>
      <c r="Q51" s="43">
        <f t="shared" si="3"/>
        <v>0.663241403028835</v>
      </c>
      <c r="R51" s="48"/>
    </row>
    <row r="52" spans="1:18">
      <c r="A52" s="20">
        <v>50</v>
      </c>
      <c r="B52" s="20">
        <v>391</v>
      </c>
      <c r="C52" s="27" t="s">
        <v>459</v>
      </c>
      <c r="D52" s="21" t="s">
        <v>49</v>
      </c>
      <c r="E52" s="20" t="s">
        <v>41</v>
      </c>
      <c r="F52" s="22">
        <v>9631.52423076923</v>
      </c>
      <c r="G52" s="22">
        <v>2885.71147269231</v>
      </c>
      <c r="H52" s="23">
        <v>0.299611089953292</v>
      </c>
      <c r="I52" s="22">
        <v>11557.8290769231</v>
      </c>
      <c r="J52" s="22">
        <v>3205.19383476923</v>
      </c>
      <c r="K52" s="23">
        <v>0.27731798190102</v>
      </c>
      <c r="L52" s="31">
        <v>7125.67</v>
      </c>
      <c r="M52" s="31">
        <v>2860.87</v>
      </c>
      <c r="N52" s="32">
        <f t="shared" si="0"/>
        <v>0.401487860088946</v>
      </c>
      <c r="O52" s="44">
        <f t="shared" si="1"/>
        <v>0.739827864133495</v>
      </c>
      <c r="P52" s="43">
        <f t="shared" si="2"/>
        <v>0.616523220111244</v>
      </c>
      <c r="Q52" s="43">
        <f t="shared" si="3"/>
        <v>0.892573163272036</v>
      </c>
      <c r="R52" s="48"/>
    </row>
    <row r="53" spans="1:18">
      <c r="A53" s="20">
        <v>51</v>
      </c>
      <c r="B53" s="20">
        <v>514</v>
      </c>
      <c r="C53" s="21" t="s">
        <v>415</v>
      </c>
      <c r="D53" s="21" t="s">
        <v>57</v>
      </c>
      <c r="E53" s="20" t="s">
        <v>43</v>
      </c>
      <c r="F53" s="22">
        <v>10016.9873076923</v>
      </c>
      <c r="G53" s="22">
        <v>3046.24499192308</v>
      </c>
      <c r="H53" s="23">
        <v>0.304107901742452</v>
      </c>
      <c r="I53" s="22">
        <v>12020.3847692308</v>
      </c>
      <c r="J53" s="22">
        <v>3383.50031169231</v>
      </c>
      <c r="K53" s="23">
        <v>0.281480200230631</v>
      </c>
      <c r="L53" s="31">
        <v>7408.33</v>
      </c>
      <c r="M53" s="31">
        <v>2345.1</v>
      </c>
      <c r="N53" s="32">
        <f t="shared" si="0"/>
        <v>0.316549073812857</v>
      </c>
      <c r="O53" s="44">
        <f t="shared" si="1"/>
        <v>0.739576658374215</v>
      </c>
      <c r="P53" s="43">
        <f t="shared" si="2"/>
        <v>0.616313881978511</v>
      </c>
      <c r="Q53" s="43">
        <f t="shared" si="3"/>
        <v>0.693098798275878</v>
      </c>
      <c r="R53" s="48"/>
    </row>
    <row r="54" spans="1:18">
      <c r="A54" s="20">
        <v>52</v>
      </c>
      <c r="B54" s="20">
        <v>727</v>
      </c>
      <c r="C54" s="21" t="s">
        <v>425</v>
      </c>
      <c r="D54" s="21" t="s">
        <v>40</v>
      </c>
      <c r="E54" s="20" t="s">
        <v>68</v>
      </c>
      <c r="F54" s="22">
        <v>5527.69846153846</v>
      </c>
      <c r="G54" s="22">
        <v>1576.47382006154</v>
      </c>
      <c r="H54" s="23">
        <v>0.285195336002966</v>
      </c>
      <c r="I54" s="22">
        <v>6633.23815384615</v>
      </c>
      <c r="J54" s="22">
        <v>1751.00810200615</v>
      </c>
      <c r="K54" s="23">
        <v>0.263974858341377</v>
      </c>
      <c r="L54" s="31">
        <v>4058.06</v>
      </c>
      <c r="M54" s="31">
        <v>1110.19</v>
      </c>
      <c r="N54" s="32">
        <f t="shared" si="0"/>
        <v>0.273576536571662</v>
      </c>
      <c r="O54" s="44">
        <f t="shared" si="1"/>
        <v>0.734131940849496</v>
      </c>
      <c r="P54" s="43">
        <f t="shared" si="2"/>
        <v>0.61177661737458</v>
      </c>
      <c r="Q54" s="43">
        <f t="shared" si="3"/>
        <v>0.634029048025559</v>
      </c>
      <c r="R54" s="48"/>
    </row>
    <row r="55" spans="1:18">
      <c r="A55" s="20">
        <v>53</v>
      </c>
      <c r="B55" s="20">
        <v>539</v>
      </c>
      <c r="C55" s="21" t="s">
        <v>494</v>
      </c>
      <c r="D55" s="21" t="s">
        <v>57</v>
      </c>
      <c r="E55" s="20" t="s">
        <v>68</v>
      </c>
      <c r="F55" s="22">
        <v>5514.44307692308</v>
      </c>
      <c r="G55" s="22">
        <v>1384.48995618462</v>
      </c>
      <c r="H55" s="23">
        <v>0.251066143375103</v>
      </c>
      <c r="I55" s="22">
        <v>6617.33169230769</v>
      </c>
      <c r="J55" s="22">
        <v>1537.76935561846</v>
      </c>
      <c r="K55" s="23">
        <v>0.232385110361936</v>
      </c>
      <c r="L55" s="31">
        <v>3902.88</v>
      </c>
      <c r="M55" s="31">
        <v>744.23</v>
      </c>
      <c r="N55" s="32">
        <f t="shared" si="0"/>
        <v>0.19068738982495</v>
      </c>
      <c r="O55" s="44">
        <f t="shared" si="1"/>
        <v>0.707755968382887</v>
      </c>
      <c r="P55" s="43">
        <f t="shared" si="2"/>
        <v>0.589796640319073</v>
      </c>
      <c r="Q55" s="43">
        <f t="shared" si="3"/>
        <v>0.483967245985784</v>
      </c>
      <c r="R55" s="48"/>
    </row>
    <row r="56" spans="1:18">
      <c r="A56" s="20">
        <v>54</v>
      </c>
      <c r="B56" s="20">
        <v>549</v>
      </c>
      <c r="C56" s="21" t="s">
        <v>463</v>
      </c>
      <c r="D56" s="21" t="s">
        <v>57</v>
      </c>
      <c r="E56" s="20" t="s">
        <v>68</v>
      </c>
      <c r="F56" s="22">
        <v>5729.02769230769</v>
      </c>
      <c r="G56" s="22">
        <v>1404.64074461538</v>
      </c>
      <c r="H56" s="23">
        <v>0.245179604647641</v>
      </c>
      <c r="I56" s="22">
        <v>6874.83323076923</v>
      </c>
      <c r="J56" s="22">
        <v>1560.15107446154</v>
      </c>
      <c r="K56" s="23">
        <v>0.22693657025437</v>
      </c>
      <c r="L56" s="31">
        <v>4035.24</v>
      </c>
      <c r="M56" s="31">
        <v>1184.58</v>
      </c>
      <c r="N56" s="32">
        <f t="shared" si="0"/>
        <v>0.293558747435097</v>
      </c>
      <c r="O56" s="44">
        <f t="shared" si="1"/>
        <v>0.704349885656527</v>
      </c>
      <c r="P56" s="43">
        <f t="shared" si="2"/>
        <v>0.586958238047106</v>
      </c>
      <c r="Q56" s="43">
        <f t="shared" si="3"/>
        <v>0.759272623908449</v>
      </c>
      <c r="R56" s="48"/>
    </row>
    <row r="57" spans="1:18">
      <c r="A57" s="20">
        <v>55</v>
      </c>
      <c r="B57" s="20">
        <v>571</v>
      </c>
      <c r="C57" s="21" t="s">
        <v>460</v>
      </c>
      <c r="D57" s="21" t="s">
        <v>52</v>
      </c>
      <c r="E57" s="20" t="s">
        <v>43</v>
      </c>
      <c r="F57" s="22">
        <v>21165.6512307692</v>
      </c>
      <c r="G57" s="22">
        <v>5855.38790307692</v>
      </c>
      <c r="H57" s="23">
        <v>0.27664577098222</v>
      </c>
      <c r="I57" s="22">
        <v>25398.7814769231</v>
      </c>
      <c r="J57" s="22">
        <v>6503.64854030769</v>
      </c>
      <c r="K57" s="23">
        <v>0.256061439255139</v>
      </c>
      <c r="L57" s="31">
        <v>14863.86</v>
      </c>
      <c r="M57" s="31">
        <v>4107.93</v>
      </c>
      <c r="N57" s="32">
        <f t="shared" si="0"/>
        <v>0.276370337180248</v>
      </c>
      <c r="O57" s="44">
        <f t="shared" si="1"/>
        <v>0.702263296221754</v>
      </c>
      <c r="P57" s="43">
        <f t="shared" si="2"/>
        <v>0.585219413518127</v>
      </c>
      <c r="Q57" s="43">
        <f t="shared" si="3"/>
        <v>0.63163468544468</v>
      </c>
      <c r="R57" s="50"/>
    </row>
    <row r="58" spans="1:18">
      <c r="A58" s="20">
        <v>56</v>
      </c>
      <c r="B58" s="20">
        <v>707</v>
      </c>
      <c r="C58" s="21" t="s">
        <v>468</v>
      </c>
      <c r="D58" s="21" t="s">
        <v>52</v>
      </c>
      <c r="E58" s="20" t="s">
        <v>43</v>
      </c>
      <c r="F58" s="22">
        <v>12958.363</v>
      </c>
      <c r="G58" s="22">
        <v>3729.131709</v>
      </c>
      <c r="H58" s="23">
        <v>0.287777993948773</v>
      </c>
      <c r="I58" s="22">
        <v>15550.0356</v>
      </c>
      <c r="J58" s="22">
        <v>4141.9906584</v>
      </c>
      <c r="K58" s="23">
        <v>0.266365348925632</v>
      </c>
      <c r="L58" s="31">
        <v>9059.5</v>
      </c>
      <c r="M58" s="31">
        <v>2687.75</v>
      </c>
      <c r="N58" s="32">
        <f t="shared" si="0"/>
        <v>0.296677520834483</v>
      </c>
      <c r="O58" s="44">
        <f t="shared" si="1"/>
        <v>0.699123801362873</v>
      </c>
      <c r="P58" s="43">
        <f t="shared" si="2"/>
        <v>0.582603167802394</v>
      </c>
      <c r="Q58" s="43">
        <f t="shared" si="3"/>
        <v>0.648902960355358</v>
      </c>
      <c r="R58" s="48"/>
    </row>
    <row r="59" spans="1:18">
      <c r="A59" s="20">
        <v>57</v>
      </c>
      <c r="B59" s="20">
        <v>712</v>
      </c>
      <c r="C59" s="21" t="s">
        <v>445</v>
      </c>
      <c r="D59" s="21" t="s">
        <v>52</v>
      </c>
      <c r="E59" s="20" t="s">
        <v>43</v>
      </c>
      <c r="F59" s="22">
        <v>14257.1487692308</v>
      </c>
      <c r="G59" s="22">
        <v>4282.34547655385</v>
      </c>
      <c r="H59" s="23">
        <v>0.300364788631219</v>
      </c>
      <c r="I59" s="22">
        <v>17108.5785230769</v>
      </c>
      <c r="J59" s="22">
        <v>4756.45172765538</v>
      </c>
      <c r="K59" s="23">
        <v>0.27801560025806</v>
      </c>
      <c r="L59" s="31">
        <v>9965.65</v>
      </c>
      <c r="M59" s="31">
        <v>2854.11</v>
      </c>
      <c r="N59" s="32">
        <f t="shared" si="0"/>
        <v>0.286394766021283</v>
      </c>
      <c r="O59" s="44">
        <f t="shared" si="1"/>
        <v>0.698993197118589</v>
      </c>
      <c r="P59" s="43">
        <f t="shared" si="2"/>
        <v>0.58249433093216</v>
      </c>
      <c r="Q59" s="43">
        <f t="shared" si="3"/>
        <v>0.60005023984694</v>
      </c>
      <c r="R59" s="48"/>
    </row>
    <row r="60" spans="1:18">
      <c r="A60" s="20">
        <v>58</v>
      </c>
      <c r="B60" s="20">
        <v>572</v>
      </c>
      <c r="C60" s="21" t="s">
        <v>480</v>
      </c>
      <c r="D60" s="21" t="s">
        <v>49</v>
      </c>
      <c r="E60" s="20" t="s">
        <v>41</v>
      </c>
      <c r="F60" s="22">
        <v>8034.24692307692</v>
      </c>
      <c r="G60" s="22">
        <v>2296.12520076923</v>
      </c>
      <c r="H60" s="23">
        <v>0.285792212108147</v>
      </c>
      <c r="I60" s="22">
        <v>9641.09630769231</v>
      </c>
      <c r="J60" s="22">
        <v>2550.33339507692</v>
      </c>
      <c r="K60" s="23">
        <v>0.264527322794411</v>
      </c>
      <c r="L60" s="31">
        <v>5492.61</v>
      </c>
      <c r="M60" s="31">
        <v>1724.59</v>
      </c>
      <c r="N60" s="32">
        <f t="shared" si="0"/>
        <v>0.313983698096169</v>
      </c>
      <c r="O60" s="44">
        <f t="shared" si="1"/>
        <v>0.683649637929782</v>
      </c>
      <c r="P60" s="43">
        <f t="shared" si="2"/>
        <v>0.569708031608151</v>
      </c>
      <c r="Q60" s="43">
        <f t="shared" si="3"/>
        <v>0.676221392594824</v>
      </c>
      <c r="R60" s="48"/>
    </row>
    <row r="61" spans="1:18">
      <c r="A61" s="20">
        <v>59</v>
      </c>
      <c r="B61" s="20">
        <v>357</v>
      </c>
      <c r="C61" s="21" t="s">
        <v>444</v>
      </c>
      <c r="D61" s="21" t="s">
        <v>40</v>
      </c>
      <c r="E61" s="20" t="s">
        <v>41</v>
      </c>
      <c r="F61" s="22">
        <v>8088.53984615384</v>
      </c>
      <c r="G61" s="22">
        <v>2040.48985495385</v>
      </c>
      <c r="H61" s="23">
        <v>0.252269246831258</v>
      </c>
      <c r="I61" s="22">
        <v>9706.24781538461</v>
      </c>
      <c r="J61" s="22">
        <v>2266.39619549538</v>
      </c>
      <c r="K61" s="23">
        <v>0.233498694717345</v>
      </c>
      <c r="L61" s="31">
        <v>5527.95</v>
      </c>
      <c r="M61" s="31">
        <v>1506.5</v>
      </c>
      <c r="N61" s="32">
        <f t="shared" si="0"/>
        <v>0.272524172613718</v>
      </c>
      <c r="O61" s="44">
        <f t="shared" si="1"/>
        <v>0.683429902694809</v>
      </c>
      <c r="P61" s="43">
        <f t="shared" si="2"/>
        <v>0.56952491891234</v>
      </c>
      <c r="Q61" s="43">
        <f t="shared" si="3"/>
        <v>0.664711670004686</v>
      </c>
      <c r="R61" s="48"/>
    </row>
    <row r="62" spans="1:18">
      <c r="A62" s="20">
        <v>60</v>
      </c>
      <c r="B62" s="20">
        <v>365</v>
      </c>
      <c r="C62" s="21" t="s">
        <v>411</v>
      </c>
      <c r="D62" s="21" t="s">
        <v>40</v>
      </c>
      <c r="E62" s="20" t="s">
        <v>43</v>
      </c>
      <c r="F62" s="22">
        <v>10718.8501538462</v>
      </c>
      <c r="G62" s="22">
        <v>3033.70905212308</v>
      </c>
      <c r="H62" s="23">
        <v>0.28302560522637</v>
      </c>
      <c r="I62" s="22">
        <v>12862.6201846154</v>
      </c>
      <c r="J62" s="22">
        <v>3369.57649521231</v>
      </c>
      <c r="K62" s="23">
        <v>0.261966570329315</v>
      </c>
      <c r="L62" s="31">
        <v>7305.91</v>
      </c>
      <c r="M62" s="31">
        <v>1927.04</v>
      </c>
      <c r="N62" s="32">
        <f t="shared" si="0"/>
        <v>0.263764541309707</v>
      </c>
      <c r="O62" s="44">
        <f t="shared" si="1"/>
        <v>0.681594564261956</v>
      </c>
      <c r="P62" s="43">
        <f t="shared" si="2"/>
        <v>0.567995470218298</v>
      </c>
      <c r="Q62" s="43">
        <f t="shared" si="3"/>
        <v>0.571893827826153</v>
      </c>
      <c r="R62" s="48"/>
    </row>
    <row r="63" spans="1:18">
      <c r="A63" s="20">
        <v>61</v>
      </c>
      <c r="B63" s="20">
        <v>726</v>
      </c>
      <c r="C63" s="21" t="s">
        <v>481</v>
      </c>
      <c r="D63" s="21" t="s">
        <v>40</v>
      </c>
      <c r="E63" s="20" t="s">
        <v>43</v>
      </c>
      <c r="F63" s="22">
        <v>10080.104</v>
      </c>
      <c r="G63" s="22">
        <v>2848.8263964</v>
      </c>
      <c r="H63" s="23">
        <v>0.282618750401782</v>
      </c>
      <c r="I63" s="22">
        <v>12096.1248</v>
      </c>
      <c r="J63" s="22">
        <v>3164.22514464</v>
      </c>
      <c r="K63" s="23">
        <v>0.261589988277899</v>
      </c>
      <c r="L63" s="31">
        <v>6787.48</v>
      </c>
      <c r="M63" s="31">
        <v>1627.23</v>
      </c>
      <c r="N63" s="32">
        <f t="shared" si="0"/>
        <v>0.239739932935346</v>
      </c>
      <c r="O63" s="44">
        <f t="shared" si="1"/>
        <v>0.673354163806246</v>
      </c>
      <c r="P63" s="43">
        <f t="shared" si="2"/>
        <v>0.561128469838539</v>
      </c>
      <c r="Q63" s="43">
        <f t="shared" si="3"/>
        <v>0.514258602222546</v>
      </c>
      <c r="R63" s="48"/>
    </row>
    <row r="64" spans="1:18">
      <c r="A64" s="20">
        <v>62</v>
      </c>
      <c r="B64" s="20">
        <v>743</v>
      </c>
      <c r="C64" s="21" t="s">
        <v>461</v>
      </c>
      <c r="D64" s="21" t="s">
        <v>52</v>
      </c>
      <c r="E64" s="20" t="s">
        <v>68</v>
      </c>
      <c r="F64" s="22">
        <v>5760.46030769231</v>
      </c>
      <c r="G64" s="22">
        <v>1659.07837513846</v>
      </c>
      <c r="H64" s="23">
        <v>0.28801142383066</v>
      </c>
      <c r="I64" s="22">
        <v>6912.55236923077</v>
      </c>
      <c r="J64" s="22">
        <v>1842.75795751385</v>
      </c>
      <c r="K64" s="23">
        <v>0.266581410032617</v>
      </c>
      <c r="L64" s="31">
        <v>3823.34</v>
      </c>
      <c r="M64" s="31">
        <v>1106.2</v>
      </c>
      <c r="N64" s="32">
        <f t="shared" si="0"/>
        <v>0.289328179026715</v>
      </c>
      <c r="O64" s="44">
        <f t="shared" si="1"/>
        <v>0.663721264582702</v>
      </c>
      <c r="P64" s="43">
        <f t="shared" si="2"/>
        <v>0.553101053818918</v>
      </c>
      <c r="Q64" s="43">
        <f t="shared" si="3"/>
        <v>0.600295874718363</v>
      </c>
      <c r="R64" s="48"/>
    </row>
    <row r="65" spans="1:18">
      <c r="A65" s="20">
        <v>63</v>
      </c>
      <c r="B65" s="20">
        <v>52</v>
      </c>
      <c r="C65" s="21" t="s">
        <v>464</v>
      </c>
      <c r="D65" s="21" t="s">
        <v>46</v>
      </c>
      <c r="E65" s="20" t="s">
        <v>41</v>
      </c>
      <c r="F65" s="22">
        <v>8136.84184615385</v>
      </c>
      <c r="G65" s="22">
        <v>2458.31604701538</v>
      </c>
      <c r="H65" s="23">
        <v>0.302121645411775</v>
      </c>
      <c r="I65" s="22">
        <v>9764.21021538462</v>
      </c>
      <c r="J65" s="22">
        <v>2730.48068470154</v>
      </c>
      <c r="K65" s="23">
        <v>0.279641734914654</v>
      </c>
      <c r="L65" s="31">
        <v>5330.06</v>
      </c>
      <c r="M65" s="31">
        <v>1540.53</v>
      </c>
      <c r="N65" s="32">
        <f t="shared" si="0"/>
        <v>0.289026765177127</v>
      </c>
      <c r="O65" s="44">
        <f t="shared" si="1"/>
        <v>0.655052672864648</v>
      </c>
      <c r="P65" s="43">
        <f t="shared" si="2"/>
        <v>0.545877227387207</v>
      </c>
      <c r="Q65" s="43">
        <f t="shared" si="3"/>
        <v>0.564197362256159</v>
      </c>
      <c r="R65" s="48"/>
    </row>
    <row r="66" spans="1:18">
      <c r="A66" s="20">
        <v>64</v>
      </c>
      <c r="B66" s="20">
        <v>724</v>
      </c>
      <c r="C66" s="21" t="s">
        <v>424</v>
      </c>
      <c r="D66" s="21" t="s">
        <v>52</v>
      </c>
      <c r="E66" s="20" t="s">
        <v>41</v>
      </c>
      <c r="F66" s="22">
        <v>10912.9815</v>
      </c>
      <c r="G66" s="22">
        <v>2919.36941619231</v>
      </c>
      <c r="H66" s="23">
        <v>0.267513457820148</v>
      </c>
      <c r="I66" s="22">
        <v>13095.5778</v>
      </c>
      <c r="J66" s="22">
        <v>3242.57811036923</v>
      </c>
      <c r="K66" s="23">
        <v>0.247608632462878</v>
      </c>
      <c r="L66" s="31">
        <v>6999.49</v>
      </c>
      <c r="M66" s="31">
        <v>1497.56</v>
      </c>
      <c r="N66" s="32">
        <f t="shared" si="0"/>
        <v>0.213952730841818</v>
      </c>
      <c r="O66" s="44">
        <f t="shared" si="1"/>
        <v>0.641391172522376</v>
      </c>
      <c r="P66" s="43">
        <f t="shared" si="2"/>
        <v>0.534492643768647</v>
      </c>
      <c r="Q66" s="43">
        <f t="shared" si="3"/>
        <v>0.461842382519962</v>
      </c>
      <c r="R66" s="74"/>
    </row>
    <row r="67" spans="1:18">
      <c r="A67" s="20">
        <v>65</v>
      </c>
      <c r="B67" s="20">
        <v>337</v>
      </c>
      <c r="C67" s="21" t="s">
        <v>485</v>
      </c>
      <c r="D67" s="21" t="s">
        <v>49</v>
      </c>
      <c r="E67" s="20" t="s">
        <v>43</v>
      </c>
      <c r="F67" s="22">
        <v>27559.9707692308</v>
      </c>
      <c r="G67" s="22">
        <v>6595.11326990769</v>
      </c>
      <c r="H67" s="23">
        <v>0.239300445023359</v>
      </c>
      <c r="I67" s="22">
        <v>33071.9649230769</v>
      </c>
      <c r="J67" s="22">
        <v>7325.27024699077</v>
      </c>
      <c r="K67" s="23">
        <v>0.221494860194392</v>
      </c>
      <c r="L67" s="31">
        <v>17643.38</v>
      </c>
      <c r="M67" s="31">
        <v>4018.57</v>
      </c>
      <c r="N67" s="32">
        <f t="shared" ref="N67:N97" si="4">M67/L67</f>
        <v>0.227766448378939</v>
      </c>
      <c r="O67" s="44">
        <f t="shared" ref="O67:O97" si="5">L67/F67</f>
        <v>0.640181375652904</v>
      </c>
      <c r="P67" s="43">
        <f t="shared" ref="P67:P97" si="6">L67/I67</f>
        <v>0.533484479710754</v>
      </c>
      <c r="Q67" s="43">
        <f t="shared" ref="Q67:Q97" si="7">M67/J67</f>
        <v>0.548589999345189</v>
      </c>
      <c r="R67" s="48"/>
    </row>
    <row r="68" spans="1:18">
      <c r="A68" s="20">
        <v>66</v>
      </c>
      <c r="B68" s="20">
        <v>102564</v>
      </c>
      <c r="C68" s="21" t="s">
        <v>432</v>
      </c>
      <c r="D68" s="21" t="s">
        <v>57</v>
      </c>
      <c r="E68" s="20" t="s">
        <v>68</v>
      </c>
      <c r="F68" s="22">
        <v>1196.4324</v>
      </c>
      <c r="G68" s="22">
        <v>315.33058728</v>
      </c>
      <c r="H68" s="23">
        <v>0.263559050457009</v>
      </c>
      <c r="I68" s="22">
        <v>1435.71888</v>
      </c>
      <c r="J68" s="22">
        <v>350.241409728</v>
      </c>
      <c r="K68" s="23">
        <v>0.243948459971495</v>
      </c>
      <c r="L68" s="31">
        <v>763.53</v>
      </c>
      <c r="M68" s="31">
        <v>214.11</v>
      </c>
      <c r="N68" s="32">
        <f t="shared" si="4"/>
        <v>0.280421201524498</v>
      </c>
      <c r="O68" s="44">
        <f t="shared" si="5"/>
        <v>0.638172286206893</v>
      </c>
      <c r="P68" s="43">
        <f t="shared" si="6"/>
        <v>0.531810238505744</v>
      </c>
      <c r="Q68" s="43">
        <f t="shared" si="7"/>
        <v>0.611321203184624</v>
      </c>
      <c r="R68" s="48"/>
    </row>
    <row r="69" spans="1:18">
      <c r="A69" s="20">
        <v>67</v>
      </c>
      <c r="B69" s="20">
        <v>399</v>
      </c>
      <c r="C69" s="21" t="s">
        <v>458</v>
      </c>
      <c r="D69" s="21" t="s">
        <v>52</v>
      </c>
      <c r="E69" s="20" t="s">
        <v>41</v>
      </c>
      <c r="F69" s="22">
        <v>8003.81076923077</v>
      </c>
      <c r="G69" s="22">
        <v>2304.47154129231</v>
      </c>
      <c r="H69" s="23">
        <v>0.287921792223204</v>
      </c>
      <c r="I69" s="22">
        <v>9604.57292307692</v>
      </c>
      <c r="J69" s="22">
        <v>2559.60377412923</v>
      </c>
      <c r="K69" s="23">
        <v>0.266498447627928</v>
      </c>
      <c r="L69" s="31">
        <v>5083.33</v>
      </c>
      <c r="M69" s="31">
        <v>1476.11</v>
      </c>
      <c r="N69" s="32">
        <f t="shared" si="4"/>
        <v>0.290382485496712</v>
      </c>
      <c r="O69" s="44">
        <f t="shared" si="5"/>
        <v>0.635113716024117</v>
      </c>
      <c r="P69" s="43">
        <f t="shared" si="6"/>
        <v>0.529261430020098</v>
      </c>
      <c r="Q69" s="43">
        <f t="shared" si="7"/>
        <v>0.576694727097818</v>
      </c>
      <c r="R69" s="48"/>
    </row>
    <row r="70" spans="1:18">
      <c r="A70" s="20">
        <v>68</v>
      </c>
      <c r="B70" s="20">
        <v>546</v>
      </c>
      <c r="C70" s="21" t="s">
        <v>462</v>
      </c>
      <c r="D70" s="21" t="s">
        <v>52</v>
      </c>
      <c r="E70" s="20" t="s">
        <v>43</v>
      </c>
      <c r="F70" s="22">
        <v>11810.7661538462</v>
      </c>
      <c r="G70" s="22">
        <v>3748.74227667692</v>
      </c>
      <c r="H70" s="23">
        <v>0.31740043176252</v>
      </c>
      <c r="I70" s="22">
        <v>14172.9193846154</v>
      </c>
      <c r="J70" s="22">
        <v>4163.77234766769</v>
      </c>
      <c r="K70" s="23">
        <v>0.293783675379361</v>
      </c>
      <c r="L70" s="31">
        <v>7470.31</v>
      </c>
      <c r="M70" s="31">
        <v>2601.93</v>
      </c>
      <c r="N70" s="32">
        <f t="shared" si="4"/>
        <v>0.348302814742628</v>
      </c>
      <c r="O70" s="44">
        <f t="shared" si="5"/>
        <v>0.632500034518699</v>
      </c>
      <c r="P70" s="43">
        <f t="shared" si="6"/>
        <v>0.527083362098917</v>
      </c>
      <c r="Q70" s="43">
        <f t="shared" si="7"/>
        <v>0.624897276494344</v>
      </c>
      <c r="R70" s="48"/>
    </row>
    <row r="71" spans="1:18">
      <c r="A71" s="20">
        <v>69</v>
      </c>
      <c r="B71" s="20">
        <v>578</v>
      </c>
      <c r="C71" s="21" t="s">
        <v>455</v>
      </c>
      <c r="D71" s="21" t="s">
        <v>49</v>
      </c>
      <c r="E71" s="20" t="s">
        <v>41</v>
      </c>
      <c r="F71" s="22">
        <v>9628.94692307692</v>
      </c>
      <c r="G71" s="22">
        <v>3014.06035043077</v>
      </c>
      <c r="H71" s="23">
        <v>0.313020766913484</v>
      </c>
      <c r="I71" s="22">
        <v>11554.7363076923</v>
      </c>
      <c r="J71" s="22">
        <v>3347.75245004308</v>
      </c>
      <c r="K71" s="23">
        <v>0.289729887458737</v>
      </c>
      <c r="L71" s="31">
        <v>6033.86</v>
      </c>
      <c r="M71" s="31">
        <v>1702.15</v>
      </c>
      <c r="N71" s="32">
        <f t="shared" si="4"/>
        <v>0.282099684115972</v>
      </c>
      <c r="O71" s="44">
        <f t="shared" si="5"/>
        <v>0.626637580225843</v>
      </c>
      <c r="P71" s="43">
        <f t="shared" si="6"/>
        <v>0.522197983521536</v>
      </c>
      <c r="Q71" s="43">
        <f t="shared" si="7"/>
        <v>0.508445599069936</v>
      </c>
      <c r="R71" s="48"/>
    </row>
    <row r="72" spans="1:18">
      <c r="A72" s="20">
        <v>70</v>
      </c>
      <c r="B72" s="20">
        <v>746</v>
      </c>
      <c r="C72" s="21" t="s">
        <v>471</v>
      </c>
      <c r="D72" s="21" t="s">
        <v>57</v>
      </c>
      <c r="E72" s="20" t="s">
        <v>41</v>
      </c>
      <c r="F72" s="22">
        <v>8099.80038461539</v>
      </c>
      <c r="G72" s="22">
        <v>2123.96915492308</v>
      </c>
      <c r="H72" s="23">
        <v>0.262224876425017</v>
      </c>
      <c r="I72" s="22">
        <v>9719.76046153846</v>
      </c>
      <c r="J72" s="22">
        <v>2359.11764049231</v>
      </c>
      <c r="K72" s="23">
        <v>0.242713557584824</v>
      </c>
      <c r="L72" s="31">
        <v>5038.85</v>
      </c>
      <c r="M72" s="31">
        <v>1500.59</v>
      </c>
      <c r="N72" s="32">
        <f t="shared" si="4"/>
        <v>0.297804062434881</v>
      </c>
      <c r="O72" s="44">
        <f t="shared" si="5"/>
        <v>0.622095577759015</v>
      </c>
      <c r="P72" s="43">
        <f t="shared" si="6"/>
        <v>0.518412981465846</v>
      </c>
      <c r="Q72" s="43">
        <f t="shared" si="7"/>
        <v>0.636081039047655</v>
      </c>
      <c r="R72" s="48"/>
    </row>
    <row r="73" spans="1:18">
      <c r="A73" s="20">
        <v>71</v>
      </c>
      <c r="B73" s="20">
        <v>347</v>
      </c>
      <c r="C73" s="21" t="s">
        <v>484</v>
      </c>
      <c r="D73" s="21" t="s">
        <v>40</v>
      </c>
      <c r="E73" s="20" t="s">
        <v>41</v>
      </c>
      <c r="F73" s="22">
        <v>7111.12123076923</v>
      </c>
      <c r="G73" s="22">
        <v>2145.48622301538</v>
      </c>
      <c r="H73" s="23">
        <v>0.301708570757034</v>
      </c>
      <c r="I73" s="22">
        <v>8533.34547692308</v>
      </c>
      <c r="J73" s="22">
        <v>2383.01690230154</v>
      </c>
      <c r="K73" s="23">
        <v>0.27925939583086</v>
      </c>
      <c r="L73" s="31">
        <v>4420.58</v>
      </c>
      <c r="M73" s="31">
        <v>1101.29</v>
      </c>
      <c r="N73" s="32">
        <f t="shared" si="4"/>
        <v>0.249127942487185</v>
      </c>
      <c r="O73" s="44">
        <f t="shared" si="5"/>
        <v>0.621643177853939</v>
      </c>
      <c r="P73" s="43">
        <f t="shared" si="6"/>
        <v>0.518035981544949</v>
      </c>
      <c r="Q73" s="43">
        <f t="shared" si="7"/>
        <v>0.462141077948865</v>
      </c>
      <c r="R73" s="48"/>
    </row>
    <row r="74" spans="1:18">
      <c r="A74" s="20">
        <v>72</v>
      </c>
      <c r="B74" s="20">
        <v>738</v>
      </c>
      <c r="C74" s="21" t="s">
        <v>427</v>
      </c>
      <c r="D74" s="21" t="s">
        <v>46</v>
      </c>
      <c r="E74" s="20" t="s">
        <v>68</v>
      </c>
      <c r="F74" s="22">
        <v>5321.32061538462</v>
      </c>
      <c r="G74" s="22">
        <v>1362.19458018462</v>
      </c>
      <c r="H74" s="23">
        <v>0.25598806736928</v>
      </c>
      <c r="I74" s="22">
        <v>6385.58473846154</v>
      </c>
      <c r="J74" s="22">
        <v>1513.00561801846</v>
      </c>
      <c r="K74" s="23">
        <v>0.236940809649797</v>
      </c>
      <c r="L74" s="31">
        <v>3272.83</v>
      </c>
      <c r="M74" s="31">
        <v>1105.84</v>
      </c>
      <c r="N74" s="32">
        <f t="shared" si="4"/>
        <v>0.337884949722411</v>
      </c>
      <c r="O74" s="44">
        <f t="shared" si="5"/>
        <v>0.61504093373698</v>
      </c>
      <c r="P74" s="43">
        <f t="shared" si="6"/>
        <v>0.512534111447484</v>
      </c>
      <c r="Q74" s="43">
        <f t="shared" si="7"/>
        <v>0.730889553105749</v>
      </c>
      <c r="R74" s="48"/>
    </row>
    <row r="75" spans="1:18">
      <c r="A75" s="20">
        <v>73</v>
      </c>
      <c r="B75" s="20">
        <v>594</v>
      </c>
      <c r="C75" s="21" t="s">
        <v>451</v>
      </c>
      <c r="D75" s="21" t="s">
        <v>57</v>
      </c>
      <c r="E75" s="20" t="s">
        <v>68</v>
      </c>
      <c r="F75" s="22">
        <v>4617.53353846154</v>
      </c>
      <c r="G75" s="22">
        <v>1254.43413046154</v>
      </c>
      <c r="H75" s="23">
        <v>0.271667573177928</v>
      </c>
      <c r="I75" s="22">
        <v>5541.04024615385</v>
      </c>
      <c r="J75" s="22">
        <v>1393.31481304615</v>
      </c>
      <c r="K75" s="23">
        <v>0.251453653312351</v>
      </c>
      <c r="L75" s="31">
        <v>2788.68</v>
      </c>
      <c r="M75" s="31">
        <v>622.67</v>
      </c>
      <c r="N75" s="32">
        <f t="shared" si="4"/>
        <v>0.223284851614384</v>
      </c>
      <c r="O75" s="44">
        <f t="shared" si="5"/>
        <v>0.603932808884183</v>
      </c>
      <c r="P75" s="43">
        <f t="shared" si="6"/>
        <v>0.503277340736819</v>
      </c>
      <c r="Q75" s="43">
        <f t="shared" si="7"/>
        <v>0.446898284701848</v>
      </c>
      <c r="R75" s="48"/>
    </row>
    <row r="76" spans="1:18">
      <c r="A76" s="20">
        <v>74</v>
      </c>
      <c r="B76" s="20">
        <v>581</v>
      </c>
      <c r="C76" s="21" t="s">
        <v>500</v>
      </c>
      <c r="D76" s="21" t="s">
        <v>40</v>
      </c>
      <c r="E76" s="20" t="s">
        <v>43</v>
      </c>
      <c r="F76" s="22">
        <v>13981.8775384615</v>
      </c>
      <c r="G76" s="22">
        <v>3786.14072630769</v>
      </c>
      <c r="H76" s="23">
        <v>0.270789149446684</v>
      </c>
      <c r="I76" s="22">
        <v>16778.2530461538</v>
      </c>
      <c r="J76" s="22">
        <v>4205.31124763077</v>
      </c>
      <c r="K76" s="23">
        <v>0.250640590296424</v>
      </c>
      <c r="L76" s="31">
        <v>8273.34</v>
      </c>
      <c r="M76" s="31">
        <v>2378.8</v>
      </c>
      <c r="N76" s="32">
        <f t="shared" si="4"/>
        <v>0.287525956868689</v>
      </c>
      <c r="O76" s="44">
        <f t="shared" si="5"/>
        <v>0.59171881438967</v>
      </c>
      <c r="P76" s="43">
        <f t="shared" si="6"/>
        <v>0.493099011991392</v>
      </c>
      <c r="Q76" s="43">
        <f t="shared" si="7"/>
        <v>0.565665621383005</v>
      </c>
      <c r="R76" s="48"/>
    </row>
    <row r="77" spans="1:18">
      <c r="A77" s="20">
        <v>75</v>
      </c>
      <c r="B77" s="20">
        <v>387</v>
      </c>
      <c r="C77" s="21" t="s">
        <v>446</v>
      </c>
      <c r="D77" s="21" t="s">
        <v>52</v>
      </c>
      <c r="E77" s="20" t="s">
        <v>43</v>
      </c>
      <c r="F77" s="22">
        <v>13200.6010769231</v>
      </c>
      <c r="G77" s="22">
        <v>3486.03123443077</v>
      </c>
      <c r="H77" s="23">
        <v>0.264081250097388</v>
      </c>
      <c r="I77" s="22">
        <v>15840.7212923077</v>
      </c>
      <c r="J77" s="22">
        <v>3871.97608844308</v>
      </c>
      <c r="K77" s="23">
        <v>0.244431804397905</v>
      </c>
      <c r="L77" s="31">
        <v>7663.34</v>
      </c>
      <c r="M77" s="31">
        <v>1667.9</v>
      </c>
      <c r="N77" s="32">
        <f t="shared" si="4"/>
        <v>0.217646613617561</v>
      </c>
      <c r="O77" s="44">
        <f t="shared" si="5"/>
        <v>0.580529625533251</v>
      </c>
      <c r="P77" s="43">
        <f t="shared" si="6"/>
        <v>0.483774687944377</v>
      </c>
      <c r="Q77" s="43">
        <f t="shared" si="7"/>
        <v>0.430761957693458</v>
      </c>
      <c r="R77" s="48"/>
    </row>
    <row r="78" spans="1:18">
      <c r="A78" s="20">
        <v>76</v>
      </c>
      <c r="B78" s="20">
        <v>716</v>
      </c>
      <c r="C78" s="21" t="s">
        <v>423</v>
      </c>
      <c r="D78" s="21" t="s">
        <v>57</v>
      </c>
      <c r="E78" s="20" t="s">
        <v>68</v>
      </c>
      <c r="F78" s="22">
        <v>5521.22707692308</v>
      </c>
      <c r="G78" s="22">
        <v>1480.94510621539</v>
      </c>
      <c r="H78" s="23">
        <v>0.268227530869949</v>
      </c>
      <c r="I78" s="22">
        <v>6625.47249230769</v>
      </c>
      <c r="J78" s="22">
        <v>1644.90323062154</v>
      </c>
      <c r="K78" s="23">
        <v>0.248269573608721</v>
      </c>
      <c r="L78" s="31">
        <v>3173.95</v>
      </c>
      <c r="M78" s="31">
        <v>1014.75</v>
      </c>
      <c r="N78" s="32">
        <f t="shared" si="4"/>
        <v>0.319712030750327</v>
      </c>
      <c r="O78" s="44">
        <f t="shared" si="5"/>
        <v>0.574863151937016</v>
      </c>
      <c r="P78" s="43">
        <f t="shared" si="6"/>
        <v>0.479052626614181</v>
      </c>
      <c r="Q78" s="43">
        <f t="shared" si="7"/>
        <v>0.616905591228348</v>
      </c>
      <c r="R78" s="48"/>
    </row>
    <row r="79" spans="1:18">
      <c r="A79" s="20">
        <v>77</v>
      </c>
      <c r="B79" s="20">
        <v>570</v>
      </c>
      <c r="C79" s="21" t="s">
        <v>418</v>
      </c>
      <c r="D79" s="21" t="s">
        <v>40</v>
      </c>
      <c r="E79" s="20" t="s">
        <v>68</v>
      </c>
      <c r="F79" s="22">
        <v>6122.23730769231</v>
      </c>
      <c r="G79" s="22">
        <v>1619.71859492308</v>
      </c>
      <c r="H79" s="23">
        <v>0.264563183934078</v>
      </c>
      <c r="I79" s="22">
        <v>7346.68476923077</v>
      </c>
      <c r="J79" s="22">
        <v>1799.04058449231</v>
      </c>
      <c r="K79" s="23">
        <v>0.244877879070981</v>
      </c>
      <c r="L79" s="31">
        <v>3469.81</v>
      </c>
      <c r="M79" s="31">
        <v>1025.63</v>
      </c>
      <c r="N79" s="32">
        <f t="shared" si="4"/>
        <v>0.295586790054787</v>
      </c>
      <c r="O79" s="44">
        <f t="shared" si="5"/>
        <v>0.566755227805421</v>
      </c>
      <c r="P79" s="43">
        <f t="shared" si="6"/>
        <v>0.472296023171184</v>
      </c>
      <c r="Q79" s="43">
        <f t="shared" si="7"/>
        <v>0.570098311756226</v>
      </c>
      <c r="R79" s="48"/>
    </row>
    <row r="80" spans="1:18">
      <c r="A80" s="20">
        <v>78</v>
      </c>
      <c r="B80" s="20">
        <v>307</v>
      </c>
      <c r="C80" s="21" t="s">
        <v>479</v>
      </c>
      <c r="D80" s="21" t="s">
        <v>231</v>
      </c>
      <c r="E80" s="20" t="s">
        <v>232</v>
      </c>
      <c r="F80" s="22">
        <v>77005.5069230769</v>
      </c>
      <c r="G80" s="22">
        <v>20361.9383439231</v>
      </c>
      <c r="H80" s="23">
        <v>0.264421846664333</v>
      </c>
      <c r="I80" s="22">
        <v>92406.6083076923</v>
      </c>
      <c r="J80" s="22">
        <v>22616.2455468923</v>
      </c>
      <c r="K80" s="23">
        <v>0.244747058257841</v>
      </c>
      <c r="L80" s="31">
        <v>42984.09</v>
      </c>
      <c r="M80" s="31">
        <v>13904.69</v>
      </c>
      <c r="N80" s="32">
        <f t="shared" si="4"/>
        <v>0.323484573012945</v>
      </c>
      <c r="O80" s="44">
        <f t="shared" si="5"/>
        <v>0.558195013805157</v>
      </c>
      <c r="P80" s="43">
        <f t="shared" si="6"/>
        <v>0.465162511504297</v>
      </c>
      <c r="Q80" s="43">
        <f t="shared" si="7"/>
        <v>0.614809826466119</v>
      </c>
      <c r="R80" s="50"/>
    </row>
    <row r="81" spans="1:18">
      <c r="A81" s="20">
        <v>79</v>
      </c>
      <c r="B81" s="20">
        <v>379</v>
      </c>
      <c r="C81" s="21" t="s">
        <v>486</v>
      </c>
      <c r="D81" s="21" t="s">
        <v>40</v>
      </c>
      <c r="E81" s="20" t="s">
        <v>41</v>
      </c>
      <c r="F81" s="22">
        <v>7956.03630769231</v>
      </c>
      <c r="G81" s="22">
        <v>2059.65797455385</v>
      </c>
      <c r="H81" s="23">
        <v>0.258879911415495</v>
      </c>
      <c r="I81" s="22">
        <v>9547.24356923077</v>
      </c>
      <c r="J81" s="22">
        <v>2287.68645245538</v>
      </c>
      <c r="K81" s="23">
        <v>0.239617480780341</v>
      </c>
      <c r="L81" s="31">
        <v>4440.98</v>
      </c>
      <c r="M81" s="31">
        <v>1107.66</v>
      </c>
      <c r="N81" s="32">
        <f t="shared" si="4"/>
        <v>0.24941792126963</v>
      </c>
      <c r="O81" s="44">
        <f t="shared" si="5"/>
        <v>0.558190011740674</v>
      </c>
      <c r="P81" s="43">
        <f t="shared" si="6"/>
        <v>0.465158343117228</v>
      </c>
      <c r="Q81" s="43">
        <f t="shared" si="7"/>
        <v>0.484183485377179</v>
      </c>
      <c r="R81" s="48"/>
    </row>
    <row r="82" s="72" customFormat="1" spans="1:18">
      <c r="A82" s="20">
        <v>80</v>
      </c>
      <c r="B82" s="20">
        <v>704</v>
      </c>
      <c r="C82" s="21" t="s">
        <v>421</v>
      </c>
      <c r="D82" s="21" t="s">
        <v>46</v>
      </c>
      <c r="E82" s="20" t="s">
        <v>41</v>
      </c>
      <c r="F82" s="22">
        <v>7277.00692307692</v>
      </c>
      <c r="G82" s="22">
        <v>1790.4480546</v>
      </c>
      <c r="H82" s="23">
        <v>0.246041823723173</v>
      </c>
      <c r="I82" s="22">
        <v>8732.40830769231</v>
      </c>
      <c r="J82" s="22">
        <v>1988.67181296</v>
      </c>
      <c r="K82" s="23">
        <v>0.227734634351465</v>
      </c>
      <c r="L82" s="31">
        <v>4010.21</v>
      </c>
      <c r="M82" s="31">
        <v>992.55</v>
      </c>
      <c r="N82" s="32">
        <f t="shared" si="4"/>
        <v>0.24750574159458</v>
      </c>
      <c r="O82" s="44">
        <f t="shared" si="5"/>
        <v>0.551079591154817</v>
      </c>
      <c r="P82" s="43">
        <f t="shared" si="6"/>
        <v>0.459232992629014</v>
      </c>
      <c r="Q82" s="43">
        <f t="shared" si="7"/>
        <v>0.499101960178466</v>
      </c>
      <c r="R82" s="48"/>
    </row>
    <row r="83" spans="1:18">
      <c r="A83" s="20">
        <v>81</v>
      </c>
      <c r="B83" s="20">
        <v>721</v>
      </c>
      <c r="C83" s="21" t="s">
        <v>496</v>
      </c>
      <c r="D83" s="21" t="s">
        <v>57</v>
      </c>
      <c r="E83" s="20" t="s">
        <v>41</v>
      </c>
      <c r="F83" s="22">
        <v>7093.28369230769</v>
      </c>
      <c r="G83" s="22">
        <v>2301.50363298462</v>
      </c>
      <c r="H83" s="23">
        <v>0.324462369308657</v>
      </c>
      <c r="I83" s="22">
        <v>8511.94043076923</v>
      </c>
      <c r="J83" s="22">
        <v>2556.30728329846</v>
      </c>
      <c r="K83" s="23">
        <v>0.300320156618794</v>
      </c>
      <c r="L83" s="31">
        <v>3755.3</v>
      </c>
      <c r="M83" s="31">
        <v>1195.47</v>
      </c>
      <c r="N83" s="32">
        <f t="shared" si="4"/>
        <v>0.318342076531835</v>
      </c>
      <c r="O83" s="44">
        <f t="shared" si="5"/>
        <v>0.529416298980461</v>
      </c>
      <c r="P83" s="43">
        <f t="shared" si="6"/>
        <v>0.441180249150385</v>
      </c>
      <c r="Q83" s="43">
        <f t="shared" si="7"/>
        <v>0.467655045936989</v>
      </c>
      <c r="R83" s="48"/>
    </row>
    <row r="84" spans="1:18">
      <c r="A84" s="20">
        <v>82</v>
      </c>
      <c r="B84" s="51">
        <v>355</v>
      </c>
      <c r="C84" s="52" t="s">
        <v>472</v>
      </c>
      <c r="D84" s="21" t="s">
        <v>49</v>
      </c>
      <c r="E84" s="20" t="s">
        <v>41</v>
      </c>
      <c r="F84" s="22">
        <v>10730.2673076923</v>
      </c>
      <c r="G84" s="22">
        <v>3118.43949507692</v>
      </c>
      <c r="H84" s="23">
        <v>0.29062085833047</v>
      </c>
      <c r="I84" s="22">
        <v>12876.3207692308</v>
      </c>
      <c r="J84" s="22">
        <v>3463.68759950769</v>
      </c>
      <c r="K84" s="23">
        <v>0.268996684812677</v>
      </c>
      <c r="L84" s="31">
        <v>5562.69</v>
      </c>
      <c r="M84" s="31">
        <v>1799.13</v>
      </c>
      <c r="N84" s="32">
        <f t="shared" si="4"/>
        <v>0.323428053693447</v>
      </c>
      <c r="O84" s="44">
        <f t="shared" si="5"/>
        <v>0.518411129982962</v>
      </c>
      <c r="P84" s="43">
        <f t="shared" si="6"/>
        <v>0.4320092749858</v>
      </c>
      <c r="Q84" s="43">
        <f t="shared" si="7"/>
        <v>0.519426174651467</v>
      </c>
      <c r="R84" s="48"/>
    </row>
    <row r="85" spans="1:18">
      <c r="A85" s="20">
        <v>83</v>
      </c>
      <c r="B85" s="20">
        <v>717</v>
      </c>
      <c r="C85" s="21" t="s">
        <v>469</v>
      </c>
      <c r="D85" s="21" t="s">
        <v>57</v>
      </c>
      <c r="E85" s="20" t="s">
        <v>68</v>
      </c>
      <c r="F85" s="22">
        <v>6113.69107692308</v>
      </c>
      <c r="G85" s="22">
        <v>1651.74809575385</v>
      </c>
      <c r="H85" s="23">
        <v>0.270171991841162</v>
      </c>
      <c r="I85" s="22">
        <v>7336.42929230769</v>
      </c>
      <c r="J85" s="22">
        <v>1834.61612957538</v>
      </c>
      <c r="K85" s="23">
        <v>0.250069353424969</v>
      </c>
      <c r="L85" s="31">
        <v>3081.18</v>
      </c>
      <c r="M85" s="31">
        <v>947.71</v>
      </c>
      <c r="N85" s="32">
        <f t="shared" si="4"/>
        <v>0.307580212775625</v>
      </c>
      <c r="O85" s="44">
        <f t="shared" si="5"/>
        <v>0.503980322399722</v>
      </c>
      <c r="P85" s="43">
        <f t="shared" si="6"/>
        <v>0.419983601999769</v>
      </c>
      <c r="Q85" s="43">
        <f t="shared" si="7"/>
        <v>0.516571278711774</v>
      </c>
      <c r="R85" s="48"/>
    </row>
    <row r="86" spans="1:18">
      <c r="A86" s="20">
        <v>84</v>
      </c>
      <c r="B86" s="20">
        <v>367</v>
      </c>
      <c r="C86" s="21" t="s">
        <v>497</v>
      </c>
      <c r="D86" s="21" t="s">
        <v>46</v>
      </c>
      <c r="E86" s="20" t="s">
        <v>41</v>
      </c>
      <c r="F86" s="22">
        <v>7386.88269230769</v>
      </c>
      <c r="G86" s="22">
        <v>2022.59812292308</v>
      </c>
      <c r="H86" s="23">
        <v>0.273809427761632</v>
      </c>
      <c r="I86" s="22">
        <v>8864.25923076923</v>
      </c>
      <c r="J86" s="22">
        <v>2246.52363729231</v>
      </c>
      <c r="K86" s="23">
        <v>0.253436139310352</v>
      </c>
      <c r="L86" s="31">
        <v>3659.5</v>
      </c>
      <c r="M86" s="31">
        <v>793.49</v>
      </c>
      <c r="N86" s="32">
        <f t="shared" si="4"/>
        <v>0.216830168055745</v>
      </c>
      <c r="O86" s="44">
        <f t="shared" si="5"/>
        <v>0.495405186792909</v>
      </c>
      <c r="P86" s="43">
        <f t="shared" si="6"/>
        <v>0.412837655660758</v>
      </c>
      <c r="Q86" s="43">
        <f t="shared" si="7"/>
        <v>0.35320794619209</v>
      </c>
      <c r="R86" s="48"/>
    </row>
    <row r="87" spans="1:18">
      <c r="A87" s="20">
        <v>85</v>
      </c>
      <c r="B87" s="20">
        <v>720</v>
      </c>
      <c r="C87" s="21" t="s">
        <v>465</v>
      </c>
      <c r="D87" s="21" t="s">
        <v>57</v>
      </c>
      <c r="E87" s="20" t="s">
        <v>68</v>
      </c>
      <c r="F87" s="22">
        <v>5160.55015384615</v>
      </c>
      <c r="G87" s="22">
        <v>1353.42950012308</v>
      </c>
      <c r="H87" s="23">
        <v>0.262264576406523</v>
      </c>
      <c r="I87" s="22">
        <v>6192.66018461538</v>
      </c>
      <c r="J87" s="22">
        <v>1503.27014001231</v>
      </c>
      <c r="K87" s="23">
        <v>0.242750303617003</v>
      </c>
      <c r="L87" s="31">
        <v>2479.65</v>
      </c>
      <c r="M87" s="31">
        <v>880.43</v>
      </c>
      <c r="N87" s="32">
        <f t="shared" si="4"/>
        <v>0.355062206359768</v>
      </c>
      <c r="O87" s="44">
        <f t="shared" si="5"/>
        <v>0.480501095053193</v>
      </c>
      <c r="P87" s="43">
        <f t="shared" si="6"/>
        <v>0.400417579210994</v>
      </c>
      <c r="Q87" s="43">
        <f t="shared" si="7"/>
        <v>0.585676503886913</v>
      </c>
      <c r="R87" s="48"/>
    </row>
    <row r="88" spans="1:18">
      <c r="A88" s="20">
        <v>86</v>
      </c>
      <c r="B88" s="20">
        <v>723</v>
      </c>
      <c r="C88" s="21" t="s">
        <v>488</v>
      </c>
      <c r="D88" s="21" t="s">
        <v>49</v>
      </c>
      <c r="E88" s="20" t="s">
        <v>68</v>
      </c>
      <c r="F88" s="22">
        <v>5471.61107692308</v>
      </c>
      <c r="G88" s="22">
        <v>1481.01990498462</v>
      </c>
      <c r="H88" s="23">
        <v>0.270673460551852</v>
      </c>
      <c r="I88" s="22">
        <v>6565.93329230769</v>
      </c>
      <c r="J88" s="22">
        <v>1644.98631049846</v>
      </c>
      <c r="K88" s="23">
        <v>0.250533509444216</v>
      </c>
      <c r="L88" s="31">
        <v>2543.93</v>
      </c>
      <c r="M88" s="31">
        <v>805.47</v>
      </c>
      <c r="N88" s="32">
        <f t="shared" si="4"/>
        <v>0.316624278183755</v>
      </c>
      <c r="O88" s="44">
        <f t="shared" si="5"/>
        <v>0.464932533441423</v>
      </c>
      <c r="P88" s="43">
        <f t="shared" si="6"/>
        <v>0.387443777867853</v>
      </c>
      <c r="Q88" s="43">
        <f t="shared" si="7"/>
        <v>0.489651491236987</v>
      </c>
      <c r="R88" s="48"/>
    </row>
    <row r="89" spans="1:18">
      <c r="A89" s="20">
        <v>87</v>
      </c>
      <c r="B89" s="20">
        <v>748</v>
      </c>
      <c r="C89" s="21" t="s">
        <v>429</v>
      </c>
      <c r="D89" s="21" t="s">
        <v>57</v>
      </c>
      <c r="E89" s="20" t="s">
        <v>68</v>
      </c>
      <c r="F89" s="22">
        <v>5969.72676923077</v>
      </c>
      <c r="G89" s="22">
        <v>1538.85858756923</v>
      </c>
      <c r="H89" s="23">
        <v>0.2577770553086</v>
      </c>
      <c r="I89" s="22">
        <v>7163.67212307692</v>
      </c>
      <c r="J89" s="22">
        <v>1709.22841875692</v>
      </c>
      <c r="K89" s="23">
        <v>0.23859668468785</v>
      </c>
      <c r="L89" s="31">
        <v>2624.98</v>
      </c>
      <c r="M89" s="31">
        <v>974.48</v>
      </c>
      <c r="N89" s="32">
        <f t="shared" si="4"/>
        <v>0.371233304634702</v>
      </c>
      <c r="O89" s="44">
        <f t="shared" si="5"/>
        <v>0.43971526695823</v>
      </c>
      <c r="P89" s="43">
        <f t="shared" si="6"/>
        <v>0.366429389131859</v>
      </c>
      <c r="Q89" s="43">
        <f t="shared" si="7"/>
        <v>0.570128596802009</v>
      </c>
      <c r="R89" s="46"/>
    </row>
    <row r="90" spans="1:18">
      <c r="A90" s="20">
        <v>88</v>
      </c>
      <c r="B90" s="53">
        <v>102565</v>
      </c>
      <c r="C90" s="54" t="s">
        <v>502</v>
      </c>
      <c r="D90" s="54" t="s">
        <v>40</v>
      </c>
      <c r="E90" s="53" t="s">
        <v>41</v>
      </c>
      <c r="F90" s="55">
        <v>4588.64</v>
      </c>
      <c r="G90" s="55">
        <v>1603.877952</v>
      </c>
      <c r="H90" s="56">
        <v>0.349532312842149</v>
      </c>
      <c r="I90" s="55">
        <v>5506.368</v>
      </c>
      <c r="J90" s="55">
        <v>1781.4461952</v>
      </c>
      <c r="K90" s="56">
        <v>0.323524725408836</v>
      </c>
      <c r="L90" s="31">
        <v>2002.52</v>
      </c>
      <c r="M90" s="31">
        <v>703.37</v>
      </c>
      <c r="N90" s="32">
        <f t="shared" si="4"/>
        <v>0.351242434532489</v>
      </c>
      <c r="O90" s="44">
        <f t="shared" si="5"/>
        <v>0.436408173227797</v>
      </c>
      <c r="P90" s="43">
        <f t="shared" si="6"/>
        <v>0.363673477689831</v>
      </c>
      <c r="Q90" s="43">
        <f t="shared" si="7"/>
        <v>0.394830897444553</v>
      </c>
      <c r="R90" s="46"/>
    </row>
    <row r="91" spans="1:18">
      <c r="A91" s="20">
        <v>89</v>
      </c>
      <c r="B91" s="20">
        <v>741</v>
      </c>
      <c r="C91" s="21" t="s">
        <v>453</v>
      </c>
      <c r="D91" s="21" t="s">
        <v>40</v>
      </c>
      <c r="E91" s="20" t="s">
        <v>68</v>
      </c>
      <c r="F91" s="22">
        <v>3443.57169230769</v>
      </c>
      <c r="G91" s="22">
        <v>965.564489353846</v>
      </c>
      <c r="H91" s="23">
        <v>0.280396221025611</v>
      </c>
      <c r="I91" s="22">
        <v>4132.28603076923</v>
      </c>
      <c r="J91" s="22">
        <v>1072.46388893538</v>
      </c>
      <c r="K91" s="23">
        <v>0.259532830242089</v>
      </c>
      <c r="L91" s="31">
        <v>1464.35</v>
      </c>
      <c r="M91" s="31">
        <v>393.25</v>
      </c>
      <c r="N91" s="32">
        <f t="shared" si="4"/>
        <v>0.268549185645508</v>
      </c>
      <c r="O91" s="44">
        <f t="shared" si="5"/>
        <v>0.425241618541322</v>
      </c>
      <c r="P91" s="43">
        <f t="shared" si="6"/>
        <v>0.354368015451101</v>
      </c>
      <c r="Q91" s="43">
        <f t="shared" si="7"/>
        <v>0.366679012745477</v>
      </c>
      <c r="R91" s="48"/>
    </row>
    <row r="92" spans="1:18">
      <c r="A92" s="20">
        <v>90</v>
      </c>
      <c r="B92" s="20">
        <v>755</v>
      </c>
      <c r="C92" s="21" t="s">
        <v>166</v>
      </c>
      <c r="D92" s="21" t="s">
        <v>46</v>
      </c>
      <c r="E92" s="20" t="s">
        <v>68</v>
      </c>
      <c r="F92" s="22">
        <v>2157.33415384615</v>
      </c>
      <c r="G92" s="22">
        <v>628.561840246154</v>
      </c>
      <c r="H92" s="23">
        <v>0.291360445541335</v>
      </c>
      <c r="I92" s="22">
        <v>2588.80098461539</v>
      </c>
      <c r="J92" s="22">
        <v>698.151064024615</v>
      </c>
      <c r="K92" s="23">
        <v>0.269681241692026</v>
      </c>
      <c r="L92" s="31">
        <v>910.68</v>
      </c>
      <c r="M92" s="31">
        <v>243.1</v>
      </c>
      <c r="N92" s="32">
        <f t="shared" si="4"/>
        <v>0.266943382966574</v>
      </c>
      <c r="O92" s="44">
        <f t="shared" si="5"/>
        <v>0.422132101499629</v>
      </c>
      <c r="P92" s="43">
        <f t="shared" si="6"/>
        <v>0.35177675124969</v>
      </c>
      <c r="Q92" s="43">
        <f t="shared" si="7"/>
        <v>0.348205442241407</v>
      </c>
      <c r="R92" s="46"/>
    </row>
    <row r="93" s="13" customFormat="1" spans="1:18">
      <c r="A93" s="20">
        <v>91</v>
      </c>
      <c r="B93" s="20">
        <v>102567</v>
      </c>
      <c r="C93" s="21" t="s">
        <v>499</v>
      </c>
      <c r="D93" s="21" t="s">
        <v>57</v>
      </c>
      <c r="E93" s="20" t="s">
        <v>68</v>
      </c>
      <c r="F93" s="22">
        <v>2819.91046153846</v>
      </c>
      <c r="G93" s="22">
        <v>865.219269046154</v>
      </c>
      <c r="H93" s="23">
        <v>0.306825085706486</v>
      </c>
      <c r="I93" s="22">
        <v>3383.89255384615</v>
      </c>
      <c r="J93" s="22">
        <v>961.009266904615</v>
      </c>
      <c r="K93" s="23">
        <v>0.283995207180064</v>
      </c>
      <c r="L93" s="31">
        <v>1103.27</v>
      </c>
      <c r="M93" s="31">
        <v>399.59</v>
      </c>
      <c r="N93" s="32">
        <f t="shared" si="4"/>
        <v>0.362186953329647</v>
      </c>
      <c r="O93" s="44">
        <f t="shared" si="5"/>
        <v>0.391242918896825</v>
      </c>
      <c r="P93" s="43">
        <f t="shared" si="6"/>
        <v>0.326035765747354</v>
      </c>
      <c r="Q93" s="43">
        <f t="shared" si="7"/>
        <v>0.415802442037909</v>
      </c>
      <c r="R93" s="75"/>
    </row>
    <row r="94" spans="1:18">
      <c r="A94" s="20">
        <v>92</v>
      </c>
      <c r="B94" s="20">
        <v>311</v>
      </c>
      <c r="C94" s="21" t="s">
        <v>498</v>
      </c>
      <c r="D94" s="21" t="s">
        <v>40</v>
      </c>
      <c r="E94" s="20" t="s">
        <v>43</v>
      </c>
      <c r="F94" s="22">
        <v>8339.12538461538</v>
      </c>
      <c r="G94" s="22">
        <v>1893.81367592308</v>
      </c>
      <c r="H94" s="23">
        <v>0.227099796270832</v>
      </c>
      <c r="I94" s="22">
        <v>10006.9504615385</v>
      </c>
      <c r="J94" s="22">
        <v>2103.48123009231</v>
      </c>
      <c r="K94" s="23">
        <v>0.210202022901682</v>
      </c>
      <c r="L94" s="31">
        <v>3107.15</v>
      </c>
      <c r="M94" s="31">
        <v>739.74</v>
      </c>
      <c r="N94" s="32">
        <f t="shared" si="4"/>
        <v>0.238076694076565</v>
      </c>
      <c r="O94" s="44">
        <f t="shared" si="5"/>
        <v>0.372599026479719</v>
      </c>
      <c r="P94" s="43">
        <f t="shared" si="6"/>
        <v>0.310499188733098</v>
      </c>
      <c r="Q94" s="43">
        <f t="shared" si="7"/>
        <v>0.351674162534617</v>
      </c>
      <c r="R94" s="48"/>
    </row>
    <row r="95" spans="1:18">
      <c r="A95" s="20">
        <v>93</v>
      </c>
      <c r="B95" s="20">
        <v>585</v>
      </c>
      <c r="C95" s="21" t="s">
        <v>503</v>
      </c>
      <c r="D95" s="21" t="s">
        <v>40</v>
      </c>
      <c r="E95" s="20" t="s">
        <v>43</v>
      </c>
      <c r="F95" s="22">
        <v>0</v>
      </c>
      <c r="G95" s="22">
        <v>0</v>
      </c>
      <c r="H95" s="23">
        <v>0</v>
      </c>
      <c r="I95" s="22">
        <v>0</v>
      </c>
      <c r="J95" s="22">
        <v>0</v>
      </c>
      <c r="K95" s="23">
        <v>0</v>
      </c>
      <c r="L95" s="31">
        <v>12465.16</v>
      </c>
      <c r="M95" s="31">
        <v>3575.27</v>
      </c>
      <c r="N95" s="32">
        <f t="shared" si="4"/>
        <v>0.286821027568038</v>
      </c>
      <c r="O95" s="44" t="e">
        <f t="shared" si="5"/>
        <v>#DIV/0!</v>
      </c>
      <c r="P95" s="43" t="e">
        <f t="shared" si="6"/>
        <v>#DIV/0!</v>
      </c>
      <c r="Q95" s="43" t="e">
        <f t="shared" si="7"/>
        <v>#DIV/0!</v>
      </c>
      <c r="R95" s="46"/>
    </row>
    <row r="96" spans="1:18">
      <c r="A96" s="20">
        <v>94</v>
      </c>
      <c r="B96" s="57">
        <v>102934</v>
      </c>
      <c r="C96" s="58" t="s">
        <v>504</v>
      </c>
      <c r="D96" s="21" t="s">
        <v>40</v>
      </c>
      <c r="E96" s="20"/>
      <c r="F96" s="22"/>
      <c r="G96" s="22"/>
      <c r="H96" s="23"/>
      <c r="I96" s="22"/>
      <c r="J96" s="22"/>
      <c r="K96" s="23"/>
      <c r="L96" s="31">
        <v>11161.98</v>
      </c>
      <c r="M96" s="31">
        <v>2506.32</v>
      </c>
      <c r="N96" s="32">
        <f t="shared" si="4"/>
        <v>0.224540807276128</v>
      </c>
      <c r="O96" s="44" t="e">
        <f t="shared" si="5"/>
        <v>#DIV/0!</v>
      </c>
      <c r="P96" s="43" t="e">
        <f t="shared" si="6"/>
        <v>#DIV/0!</v>
      </c>
      <c r="Q96" s="43" t="e">
        <f t="shared" si="7"/>
        <v>#DIV/0!</v>
      </c>
      <c r="R96" s="46"/>
    </row>
    <row r="97" spans="1:18">
      <c r="A97" s="59" t="s">
        <v>234</v>
      </c>
      <c r="B97" s="59"/>
      <c r="C97" s="60"/>
      <c r="D97" s="60"/>
      <c r="E97" s="61"/>
      <c r="F97" s="62">
        <v>843866.58946044</v>
      </c>
      <c r="G97" s="62">
        <v>227946.338325181</v>
      </c>
      <c r="H97" s="63">
        <v>0.270121297811929</v>
      </c>
      <c r="I97" s="62">
        <v>1012639.90735253</v>
      </c>
      <c r="J97" s="62">
        <v>253182.69174584</v>
      </c>
      <c r="K97" s="63">
        <v>0.250022431377178</v>
      </c>
      <c r="L97" s="64">
        <f>SUM(L3:L96)</f>
        <v>725852.55</v>
      </c>
      <c r="M97" s="64">
        <f>SUM(M3:M96)</f>
        <v>195589.87</v>
      </c>
      <c r="N97" s="65">
        <f t="shared" si="4"/>
        <v>0.269462261997977</v>
      </c>
      <c r="O97" s="66">
        <f t="shared" si="5"/>
        <v>0.860150833159662</v>
      </c>
      <c r="P97" s="67">
        <f t="shared" si="6"/>
        <v>0.716792360966384</v>
      </c>
      <c r="Q97" s="67">
        <f t="shared" si="7"/>
        <v>0.772524648708391</v>
      </c>
      <c r="R97" s="50"/>
    </row>
    <row r="101" spans="3:3">
      <c r="C101" s="4" t="s">
        <v>235</v>
      </c>
    </row>
  </sheetData>
  <sortState ref="A3:R101">
    <sortCondition ref="O3" descending="1"/>
  </sortState>
  <mergeCells count="1">
    <mergeCell ref="A1:Q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1"/>
  <sheetViews>
    <sheetView workbookViewId="0">
      <selection activeCell="X22" sqref="X22"/>
    </sheetView>
  </sheetViews>
  <sheetFormatPr defaultColWidth="9" defaultRowHeight="13.5"/>
  <cols>
    <col min="1" max="1" width="3.875" style="3" customWidth="1"/>
    <col min="2" max="2" width="5.75" style="3" customWidth="1"/>
    <col min="3" max="3" width="32" style="4" customWidth="1"/>
    <col min="4" max="4" width="7.125" style="4" customWidth="1"/>
    <col min="5" max="5" width="5.25" style="5" customWidth="1"/>
    <col min="6" max="6" width="10.625" style="6" hidden="1" customWidth="1"/>
    <col min="7" max="7" width="10.125" style="6" hidden="1" customWidth="1"/>
    <col min="8" max="8" width="7.625" style="7" hidden="1" customWidth="1"/>
    <col min="9" max="9" width="10" style="8" hidden="1" customWidth="1"/>
    <col min="10" max="10" width="9.25" style="8" hidden="1" customWidth="1"/>
    <col min="11" max="11" width="7.75" style="7" hidden="1" customWidth="1"/>
    <col min="12" max="12" width="9.375" style="9" hidden="1" customWidth="1"/>
    <col min="13" max="13" width="8.875" style="9" hidden="1" customWidth="1"/>
    <col min="14" max="14" width="8" style="10" hidden="1" customWidth="1"/>
    <col min="15" max="15" width="9" style="11" customWidth="1"/>
    <col min="16" max="16" width="9.375" style="12" customWidth="1"/>
    <col min="17" max="17" width="9.625" style="12" customWidth="1"/>
    <col min="18" max="18" width="9" style="8" customWidth="1"/>
    <col min="19" max="19" width="9" style="13"/>
    <col min="20" max="20" width="9.375" style="13"/>
    <col min="21" max="16384" width="9" style="13"/>
  </cols>
  <sheetData>
    <row r="1" ht="21" customHeight="1" spans="1:18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45"/>
    </row>
    <row r="2" ht="27" customHeight="1" spans="1:18">
      <c r="A2" s="16" t="s">
        <v>10</v>
      </c>
      <c r="B2" s="16" t="s">
        <v>11</v>
      </c>
      <c r="C2" s="17" t="s">
        <v>12</v>
      </c>
      <c r="D2" s="17" t="s">
        <v>13</v>
      </c>
      <c r="E2" s="16" t="s">
        <v>14</v>
      </c>
      <c r="F2" s="18" t="s">
        <v>15</v>
      </c>
      <c r="G2" s="18" t="s">
        <v>17</v>
      </c>
      <c r="H2" s="19" t="s">
        <v>19</v>
      </c>
      <c r="I2" s="28" t="s">
        <v>20</v>
      </c>
      <c r="J2" s="18" t="s">
        <v>17</v>
      </c>
      <c r="K2" s="19" t="s">
        <v>19</v>
      </c>
      <c r="L2" s="29" t="s">
        <v>511</v>
      </c>
      <c r="M2" s="29" t="s">
        <v>512</v>
      </c>
      <c r="N2" s="30" t="s">
        <v>513</v>
      </c>
      <c r="O2" s="30" t="s">
        <v>438</v>
      </c>
      <c r="P2" s="30" t="s">
        <v>439</v>
      </c>
      <c r="Q2" s="30" t="s">
        <v>440</v>
      </c>
      <c r="R2" s="46" t="s">
        <v>441</v>
      </c>
    </row>
    <row r="3" spans="1:18">
      <c r="A3" s="20">
        <v>1</v>
      </c>
      <c r="B3" s="20">
        <v>712</v>
      </c>
      <c r="C3" s="21" t="s">
        <v>445</v>
      </c>
      <c r="D3" s="21" t="s">
        <v>52</v>
      </c>
      <c r="E3" s="20" t="s">
        <v>43</v>
      </c>
      <c r="F3" s="22">
        <v>14257.1487692308</v>
      </c>
      <c r="G3" s="22">
        <v>4282.34547655385</v>
      </c>
      <c r="H3" s="23">
        <v>0.300364788631219</v>
      </c>
      <c r="I3" s="22">
        <v>17108.5785230769</v>
      </c>
      <c r="J3" s="22">
        <v>4756.45172765538</v>
      </c>
      <c r="K3" s="23">
        <v>0.27801560025806</v>
      </c>
      <c r="L3" s="31">
        <v>36993.52</v>
      </c>
      <c r="M3" s="31">
        <v>9340.64</v>
      </c>
      <c r="N3" s="32">
        <f t="shared" ref="N3:N66" si="0">M3/L3</f>
        <v>0.252493950291835</v>
      </c>
      <c r="O3" s="33">
        <f t="shared" ref="O3:O66" si="1">L3/F3</f>
        <v>2.59473479577052</v>
      </c>
      <c r="P3" s="32">
        <f t="shared" ref="P3:P66" si="2">L3/I3</f>
        <v>2.16227899647544</v>
      </c>
      <c r="Q3" s="32">
        <f t="shared" ref="Q3:Q66" si="3">M3/J3</f>
        <v>1.96378320118142</v>
      </c>
      <c r="R3" s="46"/>
    </row>
    <row r="4" spans="1:18">
      <c r="A4" s="24">
        <v>2</v>
      </c>
      <c r="B4" s="24">
        <v>704</v>
      </c>
      <c r="C4" s="25" t="s">
        <v>421</v>
      </c>
      <c r="D4" s="25" t="s">
        <v>46</v>
      </c>
      <c r="E4" s="24" t="s">
        <v>41</v>
      </c>
      <c r="F4" s="22">
        <v>7277.00692307692</v>
      </c>
      <c r="G4" s="22">
        <v>1790.4480546</v>
      </c>
      <c r="H4" s="23">
        <v>0.246041823723173</v>
      </c>
      <c r="I4" s="22">
        <v>8732.40830769231</v>
      </c>
      <c r="J4" s="22">
        <v>1988.67181296</v>
      </c>
      <c r="K4" s="23">
        <v>0.227734634351465</v>
      </c>
      <c r="L4" s="34">
        <v>16179.64</v>
      </c>
      <c r="M4" s="34">
        <v>4405.21</v>
      </c>
      <c r="N4" s="35">
        <f t="shared" si="0"/>
        <v>0.272268727857975</v>
      </c>
      <c r="O4" s="36">
        <f t="shared" si="1"/>
        <v>2.2233921406191</v>
      </c>
      <c r="P4" s="35">
        <f t="shared" si="2"/>
        <v>1.85282678384925</v>
      </c>
      <c r="Q4" s="35">
        <f t="shared" si="3"/>
        <v>2.21515182710975</v>
      </c>
      <c r="R4" s="47">
        <v>288</v>
      </c>
    </row>
    <row r="5" spans="1:18">
      <c r="A5" s="24">
        <v>3</v>
      </c>
      <c r="B5" s="24">
        <v>545</v>
      </c>
      <c r="C5" s="25" t="s">
        <v>417</v>
      </c>
      <c r="D5" s="25" t="s">
        <v>52</v>
      </c>
      <c r="E5" s="24" t="s">
        <v>68</v>
      </c>
      <c r="F5" s="22">
        <v>3681.968</v>
      </c>
      <c r="G5" s="22">
        <v>1095.75388430769</v>
      </c>
      <c r="H5" s="23">
        <v>0.297600056357821</v>
      </c>
      <c r="I5" s="22">
        <v>4418.3616</v>
      </c>
      <c r="J5" s="22">
        <v>1217.06678843077</v>
      </c>
      <c r="K5" s="23">
        <v>0.275456582917697</v>
      </c>
      <c r="L5" s="34">
        <v>7974.33</v>
      </c>
      <c r="M5" s="34">
        <v>1644.36</v>
      </c>
      <c r="N5" s="35">
        <f t="shared" si="0"/>
        <v>0.206206665638367</v>
      </c>
      <c r="O5" s="36">
        <f t="shared" si="1"/>
        <v>2.16577927890737</v>
      </c>
      <c r="P5" s="35">
        <f t="shared" si="2"/>
        <v>1.80481606575614</v>
      </c>
      <c r="Q5" s="35">
        <f t="shared" si="3"/>
        <v>1.35108443976206</v>
      </c>
      <c r="R5" s="47">
        <v>288</v>
      </c>
    </row>
    <row r="6" spans="1:18">
      <c r="A6" s="24">
        <v>4</v>
      </c>
      <c r="B6" s="24">
        <v>54</v>
      </c>
      <c r="C6" s="25" t="s">
        <v>407</v>
      </c>
      <c r="D6" s="25" t="s">
        <v>46</v>
      </c>
      <c r="E6" s="24" t="s">
        <v>41</v>
      </c>
      <c r="F6" s="22">
        <v>8882.64923076923</v>
      </c>
      <c r="G6" s="22">
        <v>2490.70985792308</v>
      </c>
      <c r="H6" s="23">
        <v>0.280401690218199</v>
      </c>
      <c r="I6" s="22">
        <v>10659.1790769231</v>
      </c>
      <c r="J6" s="22">
        <v>2766.46087329231</v>
      </c>
      <c r="K6" s="23">
        <v>0.259537892489455</v>
      </c>
      <c r="L6" s="34">
        <v>18486.97</v>
      </c>
      <c r="M6" s="34">
        <v>3971.23</v>
      </c>
      <c r="N6" s="35">
        <f t="shared" si="0"/>
        <v>0.21481237866454</v>
      </c>
      <c r="O6" s="36">
        <f t="shared" si="1"/>
        <v>2.08124507899757</v>
      </c>
      <c r="P6" s="35">
        <f t="shared" si="2"/>
        <v>1.73437089916464</v>
      </c>
      <c r="Q6" s="35">
        <f t="shared" si="3"/>
        <v>1.43549111369644</v>
      </c>
      <c r="R6" s="47">
        <v>188</v>
      </c>
    </row>
    <row r="7" spans="1:18">
      <c r="A7" s="24">
        <v>5</v>
      </c>
      <c r="B7" s="24">
        <v>514</v>
      </c>
      <c r="C7" s="25" t="s">
        <v>415</v>
      </c>
      <c r="D7" s="25" t="s">
        <v>57</v>
      </c>
      <c r="E7" s="24" t="s">
        <v>43</v>
      </c>
      <c r="F7" s="22">
        <v>10016.9873076923</v>
      </c>
      <c r="G7" s="22">
        <v>3046.24499192308</v>
      </c>
      <c r="H7" s="23">
        <v>0.304107901742452</v>
      </c>
      <c r="I7" s="22">
        <v>12020.3847692308</v>
      </c>
      <c r="J7" s="22">
        <v>3383.50031169231</v>
      </c>
      <c r="K7" s="23">
        <v>0.281480200230631</v>
      </c>
      <c r="L7" s="34">
        <v>18632.38</v>
      </c>
      <c r="M7" s="34">
        <v>4204</v>
      </c>
      <c r="N7" s="35">
        <f t="shared" si="0"/>
        <v>0.22562871731899</v>
      </c>
      <c r="O7" s="36">
        <f t="shared" si="1"/>
        <v>1.86007822788112</v>
      </c>
      <c r="P7" s="35">
        <f t="shared" si="2"/>
        <v>1.55006518990093</v>
      </c>
      <c r="Q7" s="35">
        <f t="shared" si="3"/>
        <v>1.24250025497923</v>
      </c>
      <c r="R7" s="47">
        <v>288</v>
      </c>
    </row>
    <row r="8" spans="1:18">
      <c r="A8" s="24">
        <v>6</v>
      </c>
      <c r="B8" s="24">
        <v>511</v>
      </c>
      <c r="C8" s="25" t="s">
        <v>413</v>
      </c>
      <c r="D8" s="25" t="s">
        <v>49</v>
      </c>
      <c r="E8" s="24" t="s">
        <v>41</v>
      </c>
      <c r="F8" s="22">
        <v>7965.39807692308</v>
      </c>
      <c r="G8" s="22">
        <v>2138.285439</v>
      </c>
      <c r="H8" s="23">
        <v>0.268446776714767</v>
      </c>
      <c r="I8" s="22">
        <v>9558.47769230769</v>
      </c>
      <c r="J8" s="22">
        <v>2375.0189064</v>
      </c>
      <c r="K8" s="23">
        <v>0.248472506067711</v>
      </c>
      <c r="L8" s="34">
        <v>13803.25</v>
      </c>
      <c r="M8" s="34">
        <v>3230.95</v>
      </c>
      <c r="N8" s="35">
        <f t="shared" si="0"/>
        <v>0.234071686015974</v>
      </c>
      <c r="O8" s="36">
        <f t="shared" si="1"/>
        <v>1.73290146540071</v>
      </c>
      <c r="P8" s="35">
        <f t="shared" si="2"/>
        <v>1.44408455450059</v>
      </c>
      <c r="Q8" s="35">
        <f t="shared" si="3"/>
        <v>1.36038917050029</v>
      </c>
      <c r="R8" s="47">
        <v>288</v>
      </c>
    </row>
    <row r="9" spans="1:17">
      <c r="A9" s="20">
        <v>7</v>
      </c>
      <c r="B9" s="20">
        <v>56</v>
      </c>
      <c r="C9" s="21" t="s">
        <v>489</v>
      </c>
      <c r="D9" s="21" t="s">
        <v>46</v>
      </c>
      <c r="E9" s="20" t="s">
        <v>68</v>
      </c>
      <c r="F9" s="22">
        <v>4283.86092307692</v>
      </c>
      <c r="G9" s="22">
        <v>1259.32169575385</v>
      </c>
      <c r="H9" s="23">
        <v>0.293968856217985</v>
      </c>
      <c r="I9" s="22">
        <v>5140.63310769231</v>
      </c>
      <c r="J9" s="22">
        <v>1398.74348957538</v>
      </c>
      <c r="K9" s="23">
        <v>0.27209556882835</v>
      </c>
      <c r="L9" s="37">
        <v>7290.21</v>
      </c>
      <c r="M9" s="37">
        <v>1501.19</v>
      </c>
      <c r="N9" s="38">
        <f t="shared" si="0"/>
        <v>0.205918622371646</v>
      </c>
      <c r="O9" s="39">
        <f t="shared" si="1"/>
        <v>1.70178493907868</v>
      </c>
      <c r="P9" s="38">
        <f t="shared" si="2"/>
        <v>1.4181541158989</v>
      </c>
      <c r="Q9" s="38">
        <f t="shared" si="3"/>
        <v>1.07324181394812</v>
      </c>
    </row>
    <row r="10" spans="1:18">
      <c r="A10" s="24">
        <v>8</v>
      </c>
      <c r="B10" s="24">
        <v>570</v>
      </c>
      <c r="C10" s="25" t="s">
        <v>418</v>
      </c>
      <c r="D10" s="25" t="s">
        <v>40</v>
      </c>
      <c r="E10" s="24" t="s">
        <v>68</v>
      </c>
      <c r="F10" s="22">
        <v>6122.23730769231</v>
      </c>
      <c r="G10" s="22">
        <v>1619.71859492308</v>
      </c>
      <c r="H10" s="23">
        <v>0.264563183934078</v>
      </c>
      <c r="I10" s="22">
        <v>7346.68476923077</v>
      </c>
      <c r="J10" s="22">
        <v>1799.04058449231</v>
      </c>
      <c r="K10" s="23">
        <v>0.244877879070981</v>
      </c>
      <c r="L10" s="34">
        <v>10346.51</v>
      </c>
      <c r="M10" s="34">
        <v>2312.08</v>
      </c>
      <c r="N10" s="35">
        <f t="shared" si="0"/>
        <v>0.223464723853744</v>
      </c>
      <c r="O10" s="36">
        <f t="shared" si="1"/>
        <v>1.68998839476544</v>
      </c>
      <c r="P10" s="35">
        <f t="shared" si="2"/>
        <v>1.40832366230453</v>
      </c>
      <c r="Q10" s="35">
        <f t="shared" si="3"/>
        <v>1.2851738976486</v>
      </c>
      <c r="R10" s="47">
        <v>288</v>
      </c>
    </row>
    <row r="11" spans="1:18">
      <c r="A11" s="24">
        <v>9</v>
      </c>
      <c r="B11" s="24">
        <v>716</v>
      </c>
      <c r="C11" s="25" t="s">
        <v>423</v>
      </c>
      <c r="D11" s="25" t="s">
        <v>57</v>
      </c>
      <c r="E11" s="24" t="s">
        <v>68</v>
      </c>
      <c r="F11" s="22">
        <v>5521.22707692308</v>
      </c>
      <c r="G11" s="22">
        <v>1480.94510621539</v>
      </c>
      <c r="H11" s="23">
        <v>0.268227530869949</v>
      </c>
      <c r="I11" s="22">
        <v>6625.47249230769</v>
      </c>
      <c r="J11" s="22">
        <v>1644.90323062154</v>
      </c>
      <c r="K11" s="23">
        <v>0.248269573608721</v>
      </c>
      <c r="L11" s="34">
        <v>9013.93</v>
      </c>
      <c r="M11" s="34">
        <v>1873.15</v>
      </c>
      <c r="N11" s="35">
        <f t="shared" si="0"/>
        <v>0.207806140052119</v>
      </c>
      <c r="O11" s="36">
        <f t="shared" si="1"/>
        <v>1.63259541301521</v>
      </c>
      <c r="P11" s="35">
        <f t="shared" si="2"/>
        <v>1.36049617751268</v>
      </c>
      <c r="Q11" s="35">
        <f t="shared" si="3"/>
        <v>1.13875999823541</v>
      </c>
      <c r="R11" s="47">
        <v>188</v>
      </c>
    </row>
    <row r="12" spans="1:18">
      <c r="A12" s="24">
        <v>10</v>
      </c>
      <c r="B12" s="24">
        <v>349</v>
      </c>
      <c r="C12" s="26" t="s">
        <v>409</v>
      </c>
      <c r="D12" s="25" t="s">
        <v>49</v>
      </c>
      <c r="E12" s="24" t="s">
        <v>41</v>
      </c>
      <c r="F12" s="22">
        <v>7596.22692307692</v>
      </c>
      <c r="G12" s="22">
        <v>2311.4414175</v>
      </c>
      <c r="H12" s="23">
        <v>0.304288094722127</v>
      </c>
      <c r="I12" s="22">
        <v>9115.47230769231</v>
      </c>
      <c r="J12" s="22">
        <v>2567.345298</v>
      </c>
      <c r="K12" s="23">
        <v>0.281646985623936</v>
      </c>
      <c r="L12" s="34">
        <v>12378.31</v>
      </c>
      <c r="M12" s="34">
        <v>2838.47</v>
      </c>
      <c r="N12" s="35">
        <f t="shared" si="0"/>
        <v>0.22930997850272</v>
      </c>
      <c r="O12" s="36">
        <f t="shared" si="1"/>
        <v>1.62953399435651</v>
      </c>
      <c r="P12" s="35">
        <f t="shared" si="2"/>
        <v>1.35794499529709</v>
      </c>
      <c r="Q12" s="35">
        <f t="shared" si="3"/>
        <v>1.10560507860443</v>
      </c>
      <c r="R12" s="47">
        <v>188</v>
      </c>
    </row>
    <row r="13" spans="1:18">
      <c r="A13" s="20">
        <v>11</v>
      </c>
      <c r="B13" s="20">
        <v>587</v>
      </c>
      <c r="C13" s="21" t="s">
        <v>420</v>
      </c>
      <c r="D13" s="21" t="s">
        <v>46</v>
      </c>
      <c r="E13" s="20" t="s">
        <v>41</v>
      </c>
      <c r="F13" s="22">
        <v>7107.44123076923</v>
      </c>
      <c r="G13" s="22">
        <v>1906.94012529231</v>
      </c>
      <c r="H13" s="23">
        <v>0.268301919548327</v>
      </c>
      <c r="I13" s="22">
        <v>8528.92947692308</v>
      </c>
      <c r="J13" s="22">
        <v>2118.06093252923</v>
      </c>
      <c r="K13" s="23">
        <v>0.248338427262192</v>
      </c>
      <c r="L13" s="37">
        <v>10661.1</v>
      </c>
      <c r="M13" s="37">
        <v>3328.96</v>
      </c>
      <c r="N13" s="38">
        <f t="shared" si="0"/>
        <v>0.312252957011941</v>
      </c>
      <c r="O13" s="39">
        <f t="shared" si="1"/>
        <v>1.49999129839392</v>
      </c>
      <c r="P13" s="38">
        <f t="shared" si="2"/>
        <v>1.2499927486616</v>
      </c>
      <c r="Q13" s="38">
        <f t="shared" si="3"/>
        <v>1.5717017149383</v>
      </c>
      <c r="R13" s="48"/>
    </row>
    <row r="14" spans="1:18">
      <c r="A14" s="24">
        <v>12</v>
      </c>
      <c r="B14" s="24">
        <v>513</v>
      </c>
      <c r="C14" s="25" t="s">
        <v>414</v>
      </c>
      <c r="D14" s="25" t="s">
        <v>40</v>
      </c>
      <c r="E14" s="24" t="s">
        <v>41</v>
      </c>
      <c r="F14" s="22">
        <v>9922.10323076923</v>
      </c>
      <c r="G14" s="22">
        <v>2704.41020875385</v>
      </c>
      <c r="H14" s="23">
        <v>0.272564207996471</v>
      </c>
      <c r="I14" s="22">
        <v>11906.5238769231</v>
      </c>
      <c r="J14" s="22">
        <v>3003.82037837538</v>
      </c>
      <c r="K14" s="23">
        <v>0.252283572386506</v>
      </c>
      <c r="L14" s="34">
        <v>14577.63</v>
      </c>
      <c r="M14" s="34">
        <v>4041.26</v>
      </c>
      <c r="N14" s="35">
        <f t="shared" si="0"/>
        <v>0.277223389535885</v>
      </c>
      <c r="O14" s="36">
        <f t="shared" si="1"/>
        <v>1.46920765294939</v>
      </c>
      <c r="P14" s="35">
        <f t="shared" si="2"/>
        <v>1.22433971079115</v>
      </c>
      <c r="Q14" s="35">
        <f t="shared" si="3"/>
        <v>1.3453733882003</v>
      </c>
      <c r="R14" s="47">
        <v>188</v>
      </c>
    </row>
    <row r="15" spans="1:18">
      <c r="A15" s="20">
        <v>13</v>
      </c>
      <c r="B15" s="20">
        <v>718</v>
      </c>
      <c r="C15" s="21" t="s">
        <v>491</v>
      </c>
      <c r="D15" s="21" t="s">
        <v>49</v>
      </c>
      <c r="E15" s="20" t="s">
        <v>68</v>
      </c>
      <c r="F15" s="22">
        <v>3609.53476923077</v>
      </c>
      <c r="G15" s="22">
        <v>840.176106830769</v>
      </c>
      <c r="H15" s="23">
        <v>0.232765760837877</v>
      </c>
      <c r="I15" s="22">
        <v>4331.44172307692</v>
      </c>
      <c r="J15" s="22">
        <v>933.193530683077</v>
      </c>
      <c r="K15" s="23">
        <v>0.215446401070396</v>
      </c>
      <c r="L15" s="37">
        <v>5017.16</v>
      </c>
      <c r="M15" s="37">
        <v>1663.57</v>
      </c>
      <c r="N15" s="38">
        <f t="shared" si="0"/>
        <v>0.331576031061397</v>
      </c>
      <c r="O15" s="39">
        <f t="shared" si="1"/>
        <v>1.38997414369531</v>
      </c>
      <c r="P15" s="38">
        <f t="shared" si="2"/>
        <v>1.15831178641276</v>
      </c>
      <c r="Q15" s="38">
        <f t="shared" si="3"/>
        <v>1.78266345115177</v>
      </c>
      <c r="R15" s="48"/>
    </row>
    <row r="16" spans="1:18">
      <c r="A16" s="24">
        <v>14</v>
      </c>
      <c r="B16" s="24">
        <v>724</v>
      </c>
      <c r="C16" s="25" t="s">
        <v>424</v>
      </c>
      <c r="D16" s="25" t="s">
        <v>52</v>
      </c>
      <c r="E16" s="24" t="s">
        <v>41</v>
      </c>
      <c r="F16" s="22">
        <v>10912.9815</v>
      </c>
      <c r="G16" s="22">
        <v>2919.36941619231</v>
      </c>
      <c r="H16" s="23">
        <v>0.267513457820148</v>
      </c>
      <c r="I16" s="22">
        <v>13095.5778</v>
      </c>
      <c r="J16" s="22">
        <v>3242.57811036923</v>
      </c>
      <c r="K16" s="23">
        <v>0.247608632462878</v>
      </c>
      <c r="L16" s="34">
        <v>14943.44</v>
      </c>
      <c r="M16" s="34">
        <v>4119.94</v>
      </c>
      <c r="N16" s="35">
        <f t="shared" si="0"/>
        <v>0.27570224794291</v>
      </c>
      <c r="O16" s="36">
        <f t="shared" si="1"/>
        <v>1.36932697998251</v>
      </c>
      <c r="P16" s="35">
        <f t="shared" si="2"/>
        <v>1.14110581665209</v>
      </c>
      <c r="Q16" s="35">
        <f t="shared" si="3"/>
        <v>1.27057540628709</v>
      </c>
      <c r="R16" s="49">
        <v>188</v>
      </c>
    </row>
    <row r="17" spans="1:18">
      <c r="A17" s="20">
        <v>15</v>
      </c>
      <c r="B17" s="20">
        <v>582</v>
      </c>
      <c r="C17" s="21" t="s">
        <v>477</v>
      </c>
      <c r="D17" s="21" t="s">
        <v>40</v>
      </c>
      <c r="E17" s="20" t="s">
        <v>43</v>
      </c>
      <c r="F17" s="22">
        <v>27204.6147692308</v>
      </c>
      <c r="G17" s="22">
        <v>6016.21647673846</v>
      </c>
      <c r="H17" s="23">
        <v>0.221146909367119</v>
      </c>
      <c r="I17" s="22">
        <v>32645.5377230769</v>
      </c>
      <c r="J17" s="22">
        <v>6682.28273767384</v>
      </c>
      <c r="K17" s="23">
        <v>0.204692071374587</v>
      </c>
      <c r="L17" s="40">
        <v>37025.69</v>
      </c>
      <c r="M17" s="40">
        <v>8339.12</v>
      </c>
      <c r="N17" s="41">
        <f t="shared" si="0"/>
        <v>0.22522524225747</v>
      </c>
      <c r="O17" s="42">
        <f t="shared" si="1"/>
        <v>1.36100769351372</v>
      </c>
      <c r="P17" s="41">
        <f t="shared" si="2"/>
        <v>1.1341730779281</v>
      </c>
      <c r="Q17" s="41">
        <f t="shared" si="3"/>
        <v>1.24794480080664</v>
      </c>
      <c r="R17" s="50"/>
    </row>
    <row r="18" spans="1:18">
      <c r="A18" s="20">
        <v>16</v>
      </c>
      <c r="B18" s="20">
        <v>385</v>
      </c>
      <c r="C18" s="21" t="s">
        <v>412</v>
      </c>
      <c r="D18" s="21" t="s">
        <v>57</v>
      </c>
      <c r="E18" s="20" t="s">
        <v>43</v>
      </c>
      <c r="F18" s="22">
        <v>12641.5587692308</v>
      </c>
      <c r="G18" s="22">
        <v>2940.60722441539</v>
      </c>
      <c r="H18" s="23">
        <v>0.232614290539292</v>
      </c>
      <c r="I18" s="22">
        <v>15169.8705230769</v>
      </c>
      <c r="J18" s="22">
        <v>3266.16719494154</v>
      </c>
      <c r="K18" s="23">
        <v>0.215306201194858</v>
      </c>
      <c r="L18" s="31">
        <v>17045.35</v>
      </c>
      <c r="M18" s="31">
        <v>3520.86</v>
      </c>
      <c r="N18" s="32">
        <f t="shared" si="0"/>
        <v>0.20655838689144</v>
      </c>
      <c r="O18" s="33">
        <f t="shared" si="1"/>
        <v>1.34835824530499</v>
      </c>
      <c r="P18" s="32">
        <f t="shared" si="2"/>
        <v>1.1236318710875</v>
      </c>
      <c r="Q18" s="32">
        <f t="shared" si="3"/>
        <v>1.07797910818923</v>
      </c>
      <c r="R18" s="48"/>
    </row>
    <row r="19" spans="1:18">
      <c r="A19" s="20">
        <v>17</v>
      </c>
      <c r="B19" s="20">
        <v>709</v>
      </c>
      <c r="C19" s="21" t="s">
        <v>443</v>
      </c>
      <c r="D19" s="21" t="s">
        <v>40</v>
      </c>
      <c r="E19" s="20" t="s">
        <v>41</v>
      </c>
      <c r="F19" s="22">
        <v>9178.59923076923</v>
      </c>
      <c r="G19" s="22">
        <v>2672.70588221538</v>
      </c>
      <c r="H19" s="23">
        <v>0.291188863901556</v>
      </c>
      <c r="I19" s="22">
        <v>11014.3190769231</v>
      </c>
      <c r="J19" s="22">
        <v>2968.60600822154</v>
      </c>
      <c r="K19" s="23">
        <v>0.269522426896211</v>
      </c>
      <c r="L19" s="31">
        <v>11625.61</v>
      </c>
      <c r="M19" s="31">
        <v>2989.5</v>
      </c>
      <c r="N19" s="32">
        <f t="shared" si="0"/>
        <v>0.257147796975815</v>
      </c>
      <c r="O19" s="33">
        <f t="shared" si="1"/>
        <v>1.26659958755228</v>
      </c>
      <c r="P19" s="32">
        <f t="shared" si="2"/>
        <v>1.05549965629357</v>
      </c>
      <c r="Q19" s="32">
        <f t="shared" si="3"/>
        <v>1.00703831755396</v>
      </c>
      <c r="R19" s="48"/>
    </row>
    <row r="20" spans="1:18">
      <c r="A20" s="20">
        <v>18</v>
      </c>
      <c r="B20" s="20">
        <v>732</v>
      </c>
      <c r="C20" s="21" t="s">
        <v>456</v>
      </c>
      <c r="D20" s="21" t="s">
        <v>57</v>
      </c>
      <c r="E20" s="20" t="s">
        <v>68</v>
      </c>
      <c r="F20" s="22">
        <v>4583.92615384615</v>
      </c>
      <c r="G20" s="22">
        <v>1270.77445587692</v>
      </c>
      <c r="H20" s="23">
        <v>0.277224024390244</v>
      </c>
      <c r="I20" s="22">
        <v>5500.71138461539</v>
      </c>
      <c r="J20" s="22">
        <v>1411.46420558769</v>
      </c>
      <c r="K20" s="23">
        <v>0.256596666666667</v>
      </c>
      <c r="L20" s="31">
        <v>5629.01</v>
      </c>
      <c r="M20" s="31">
        <v>1314.69</v>
      </c>
      <c r="N20" s="32">
        <f t="shared" si="0"/>
        <v>0.233556167070231</v>
      </c>
      <c r="O20" s="33">
        <f t="shared" si="1"/>
        <v>1.22798880502841</v>
      </c>
      <c r="P20" s="32">
        <f t="shared" si="2"/>
        <v>1.02332400419034</v>
      </c>
      <c r="Q20" s="43">
        <f t="shared" si="3"/>
        <v>0.931437010443069</v>
      </c>
      <c r="R20" s="48"/>
    </row>
    <row r="21" s="1" customFormat="1" spans="1:18">
      <c r="A21" s="20">
        <v>19</v>
      </c>
      <c r="B21" s="20">
        <v>517</v>
      </c>
      <c r="C21" s="21" t="s">
        <v>416</v>
      </c>
      <c r="D21" s="21" t="s">
        <v>49</v>
      </c>
      <c r="E21" s="20" t="s">
        <v>43</v>
      </c>
      <c r="F21" s="22">
        <v>20678.0924230769</v>
      </c>
      <c r="G21" s="22">
        <v>4037.84382736154</v>
      </c>
      <c r="H21" s="23">
        <v>0.195271582346507</v>
      </c>
      <c r="I21" s="22">
        <v>24813.7109076923</v>
      </c>
      <c r="J21" s="22">
        <v>4484.88085648615</v>
      </c>
      <c r="K21" s="23">
        <v>0.18074204512054</v>
      </c>
      <c r="L21" s="31">
        <v>25110.37</v>
      </c>
      <c r="M21" s="31">
        <v>4816.69</v>
      </c>
      <c r="N21" s="32">
        <f t="shared" si="0"/>
        <v>0.191820749753986</v>
      </c>
      <c r="O21" s="33">
        <f t="shared" si="1"/>
        <v>1.21434654059175</v>
      </c>
      <c r="P21" s="32">
        <f t="shared" si="2"/>
        <v>1.01195545049313</v>
      </c>
      <c r="Q21" s="32">
        <f t="shared" si="3"/>
        <v>1.07398393717282</v>
      </c>
      <c r="R21" s="48"/>
    </row>
    <row r="22" spans="1:18">
      <c r="A22" s="20">
        <v>20</v>
      </c>
      <c r="B22" s="20">
        <v>584</v>
      </c>
      <c r="C22" s="21" t="s">
        <v>487</v>
      </c>
      <c r="D22" s="21" t="s">
        <v>52</v>
      </c>
      <c r="E22" s="20" t="s">
        <v>68</v>
      </c>
      <c r="F22" s="22">
        <v>6394.32115384615</v>
      </c>
      <c r="G22" s="22">
        <v>1755.31507269231</v>
      </c>
      <c r="H22" s="23">
        <v>0.274511559626074</v>
      </c>
      <c r="I22" s="22">
        <v>7673.18538461538</v>
      </c>
      <c r="J22" s="22">
        <v>1949.64919476923</v>
      </c>
      <c r="K22" s="23">
        <v>0.254086027776449</v>
      </c>
      <c r="L22" s="31">
        <v>7724.03</v>
      </c>
      <c r="M22" s="31">
        <v>2080.7</v>
      </c>
      <c r="N22" s="32">
        <f t="shared" si="0"/>
        <v>0.269380103391623</v>
      </c>
      <c r="O22" s="33">
        <f t="shared" si="1"/>
        <v>1.20795152670022</v>
      </c>
      <c r="P22" s="32">
        <f t="shared" si="2"/>
        <v>1.00662627225019</v>
      </c>
      <c r="Q22" s="32">
        <f t="shared" si="3"/>
        <v>1.06721763360422</v>
      </c>
      <c r="R22" s="48"/>
    </row>
    <row r="23" spans="1:18">
      <c r="A23" s="20">
        <v>21</v>
      </c>
      <c r="B23" s="20">
        <v>102935</v>
      </c>
      <c r="C23" s="21" t="s">
        <v>433</v>
      </c>
      <c r="D23" s="21" t="s">
        <v>49</v>
      </c>
      <c r="E23" s="20" t="s">
        <v>41</v>
      </c>
      <c r="F23" s="22">
        <v>1937.712</v>
      </c>
      <c r="G23" s="22">
        <v>556.2279576</v>
      </c>
      <c r="H23" s="23">
        <v>0.287053988208774</v>
      </c>
      <c r="I23" s="22">
        <v>2325.2544</v>
      </c>
      <c r="J23" s="22">
        <v>617.80896576</v>
      </c>
      <c r="K23" s="23">
        <v>0.265695214149471</v>
      </c>
      <c r="L23" s="31">
        <v>2321.8</v>
      </c>
      <c r="M23" s="31">
        <v>865.05</v>
      </c>
      <c r="N23" s="32">
        <f t="shared" si="0"/>
        <v>0.37257731070721</v>
      </c>
      <c r="O23" s="33">
        <f t="shared" si="1"/>
        <v>1.19821727893516</v>
      </c>
      <c r="P23" s="43">
        <f t="shared" si="2"/>
        <v>0.998514399112631</v>
      </c>
      <c r="Q23" s="43">
        <f t="shared" si="3"/>
        <v>1.40019010396823</v>
      </c>
      <c r="R23" s="48"/>
    </row>
    <row r="24" spans="1:18">
      <c r="A24" s="20">
        <v>22</v>
      </c>
      <c r="B24" s="20">
        <v>391</v>
      </c>
      <c r="C24" s="27" t="s">
        <v>459</v>
      </c>
      <c r="D24" s="21" t="s">
        <v>49</v>
      </c>
      <c r="E24" s="20" t="s">
        <v>41</v>
      </c>
      <c r="F24" s="22">
        <v>9631.52423076923</v>
      </c>
      <c r="G24" s="22">
        <v>2885.71147269231</v>
      </c>
      <c r="H24" s="23">
        <v>0.299611089953292</v>
      </c>
      <c r="I24" s="22">
        <v>11557.8290769231</v>
      </c>
      <c r="J24" s="22">
        <v>3205.19383476923</v>
      </c>
      <c r="K24" s="23">
        <v>0.27731798190102</v>
      </c>
      <c r="L24" s="31">
        <v>11327.41</v>
      </c>
      <c r="M24" s="31">
        <v>3688.48</v>
      </c>
      <c r="N24" s="32">
        <f t="shared" si="0"/>
        <v>0.325624304231947</v>
      </c>
      <c r="O24" s="33">
        <f t="shared" si="1"/>
        <v>1.17607657195245</v>
      </c>
      <c r="P24" s="43">
        <f t="shared" si="2"/>
        <v>0.98006380996037</v>
      </c>
      <c r="Q24" s="43">
        <f t="shared" si="3"/>
        <v>1.1507821960682</v>
      </c>
      <c r="R24" s="48"/>
    </row>
    <row r="25" spans="1:18">
      <c r="A25" s="20">
        <v>23</v>
      </c>
      <c r="B25" s="20">
        <v>730</v>
      </c>
      <c r="C25" s="21" t="s">
        <v>474</v>
      </c>
      <c r="D25" s="21" t="s">
        <v>40</v>
      </c>
      <c r="E25" s="20" t="s">
        <v>43</v>
      </c>
      <c r="F25" s="22">
        <v>11427.5387692308</v>
      </c>
      <c r="G25" s="22">
        <v>3158.98203083077</v>
      </c>
      <c r="H25" s="23">
        <v>0.276435905808212</v>
      </c>
      <c r="I25" s="22">
        <v>13713.0465230769</v>
      </c>
      <c r="J25" s="22">
        <v>3508.71867308308</v>
      </c>
      <c r="K25" s="23">
        <v>0.255867189481086</v>
      </c>
      <c r="L25" s="31">
        <v>13423.9</v>
      </c>
      <c r="M25" s="31">
        <v>3806.16</v>
      </c>
      <c r="N25" s="32">
        <f t="shared" si="0"/>
        <v>0.283536081168662</v>
      </c>
      <c r="O25" s="33">
        <f t="shared" si="1"/>
        <v>1.17469739294558</v>
      </c>
      <c r="P25" s="43">
        <f t="shared" si="2"/>
        <v>0.978914494121324</v>
      </c>
      <c r="Q25" s="43">
        <f t="shared" si="3"/>
        <v>1.08477206485625</v>
      </c>
      <c r="R25" s="48"/>
    </row>
    <row r="26" spans="1:18">
      <c r="A26" s="20">
        <v>24</v>
      </c>
      <c r="B26" s="20">
        <v>571</v>
      </c>
      <c r="C26" s="21" t="s">
        <v>460</v>
      </c>
      <c r="D26" s="21" t="s">
        <v>52</v>
      </c>
      <c r="E26" s="20" t="s">
        <v>43</v>
      </c>
      <c r="F26" s="22">
        <v>21165.6512307692</v>
      </c>
      <c r="G26" s="22">
        <v>5855.38790307692</v>
      </c>
      <c r="H26" s="23">
        <v>0.27664577098222</v>
      </c>
      <c r="I26" s="22">
        <v>25398.7814769231</v>
      </c>
      <c r="J26" s="22">
        <v>6503.64854030769</v>
      </c>
      <c r="K26" s="23">
        <v>0.256061439255139</v>
      </c>
      <c r="L26" s="31">
        <v>24577.98</v>
      </c>
      <c r="M26" s="31">
        <v>6184.38</v>
      </c>
      <c r="N26" s="32">
        <f t="shared" si="0"/>
        <v>0.251622794062002</v>
      </c>
      <c r="O26" s="33">
        <f t="shared" si="1"/>
        <v>1.16122011706733</v>
      </c>
      <c r="P26" s="43">
        <f t="shared" si="2"/>
        <v>0.967683430889436</v>
      </c>
      <c r="Q26" s="43">
        <f t="shared" si="3"/>
        <v>0.950909318311259</v>
      </c>
      <c r="R26" s="50"/>
    </row>
    <row r="27" spans="1:18">
      <c r="A27" s="20">
        <v>25</v>
      </c>
      <c r="B27" s="20">
        <v>710</v>
      </c>
      <c r="C27" s="21" t="s">
        <v>447</v>
      </c>
      <c r="D27" s="21" t="s">
        <v>46</v>
      </c>
      <c r="E27" s="20" t="s">
        <v>68</v>
      </c>
      <c r="F27" s="22">
        <v>4602.80230769231</v>
      </c>
      <c r="G27" s="22">
        <v>1328.75472184615</v>
      </c>
      <c r="H27" s="23">
        <v>0.28868385670736</v>
      </c>
      <c r="I27" s="22">
        <v>5523.36276923077</v>
      </c>
      <c r="J27" s="22">
        <v>1475.86357218462</v>
      </c>
      <c r="K27" s="23">
        <v>0.26720380931817</v>
      </c>
      <c r="L27" s="31">
        <v>5300.36</v>
      </c>
      <c r="M27" s="31">
        <v>1695.82</v>
      </c>
      <c r="N27" s="32">
        <f t="shared" si="0"/>
        <v>0.319944305669804</v>
      </c>
      <c r="O27" s="33">
        <f t="shared" si="1"/>
        <v>1.15155065233671</v>
      </c>
      <c r="P27" s="43">
        <f t="shared" si="2"/>
        <v>0.959625543613926</v>
      </c>
      <c r="Q27" s="43">
        <f t="shared" si="3"/>
        <v>1.14903574555322</v>
      </c>
      <c r="R27" s="48"/>
    </row>
    <row r="28" spans="1:18">
      <c r="A28" s="20">
        <v>26</v>
      </c>
      <c r="B28" s="20">
        <v>103198</v>
      </c>
      <c r="C28" s="21" t="s">
        <v>434</v>
      </c>
      <c r="D28" s="21" t="s">
        <v>40</v>
      </c>
      <c r="E28" s="20" t="s">
        <v>41</v>
      </c>
      <c r="F28" s="22">
        <v>2161.02071428571</v>
      </c>
      <c r="G28" s="22">
        <v>586.818860571428</v>
      </c>
      <c r="H28" s="23">
        <v>0.271547078050749</v>
      </c>
      <c r="I28" s="22">
        <v>2593.22485714286</v>
      </c>
      <c r="J28" s="22">
        <v>651.7866432</v>
      </c>
      <c r="K28" s="23">
        <v>0.251342123844255</v>
      </c>
      <c r="L28" s="31">
        <v>2459.43</v>
      </c>
      <c r="M28" s="31">
        <v>848.29</v>
      </c>
      <c r="N28" s="32">
        <f t="shared" si="0"/>
        <v>0.344913252257637</v>
      </c>
      <c r="O28" s="33">
        <f t="shared" si="1"/>
        <v>1.13808719358478</v>
      </c>
      <c r="P28" s="43">
        <f t="shared" si="2"/>
        <v>0.94840599465398</v>
      </c>
      <c r="Q28" s="43">
        <f t="shared" si="3"/>
        <v>1.30148417254341</v>
      </c>
      <c r="R28" s="48"/>
    </row>
    <row r="29" spans="1:18">
      <c r="A29" s="20">
        <v>27</v>
      </c>
      <c r="B29" s="20">
        <v>738</v>
      </c>
      <c r="C29" s="21" t="s">
        <v>427</v>
      </c>
      <c r="D29" s="21" t="s">
        <v>46</v>
      </c>
      <c r="E29" s="20" t="s">
        <v>68</v>
      </c>
      <c r="F29" s="22">
        <v>5321.32061538462</v>
      </c>
      <c r="G29" s="22">
        <v>1362.19458018462</v>
      </c>
      <c r="H29" s="23">
        <v>0.25598806736928</v>
      </c>
      <c r="I29" s="22">
        <v>6385.58473846154</v>
      </c>
      <c r="J29" s="22">
        <v>1513.00561801846</v>
      </c>
      <c r="K29" s="23">
        <v>0.236940809649797</v>
      </c>
      <c r="L29" s="31">
        <v>6016.16</v>
      </c>
      <c r="M29" s="31">
        <v>1502.31</v>
      </c>
      <c r="N29" s="32">
        <f t="shared" si="0"/>
        <v>0.24971244115848</v>
      </c>
      <c r="O29" s="33">
        <f t="shared" si="1"/>
        <v>1.13057649309957</v>
      </c>
      <c r="P29" s="43">
        <f t="shared" si="2"/>
        <v>0.942147077582977</v>
      </c>
      <c r="Q29" s="43">
        <f t="shared" si="3"/>
        <v>0.992930880169191</v>
      </c>
      <c r="R29" s="48"/>
    </row>
    <row r="30" spans="1:18">
      <c r="A30" s="20">
        <v>28</v>
      </c>
      <c r="B30" s="20">
        <v>343</v>
      </c>
      <c r="C30" s="21" t="s">
        <v>483</v>
      </c>
      <c r="D30" s="21" t="s">
        <v>40</v>
      </c>
      <c r="E30" s="20" t="s">
        <v>43</v>
      </c>
      <c r="F30" s="22">
        <v>24373.889</v>
      </c>
      <c r="G30" s="22">
        <v>6049.6401732</v>
      </c>
      <c r="H30" s="23">
        <v>0.248201678985245</v>
      </c>
      <c r="I30" s="22">
        <v>29248.6668</v>
      </c>
      <c r="J30" s="22">
        <v>6719.40683232</v>
      </c>
      <c r="K30" s="23">
        <v>0.229733781654622</v>
      </c>
      <c r="L30" s="31">
        <v>27399.82</v>
      </c>
      <c r="M30" s="31">
        <v>6763.1</v>
      </c>
      <c r="N30" s="32">
        <f t="shared" si="0"/>
        <v>0.246830088664816</v>
      </c>
      <c r="O30" s="33">
        <f t="shared" si="1"/>
        <v>1.1241464175044</v>
      </c>
      <c r="P30" s="43">
        <f t="shared" si="2"/>
        <v>0.93678868125367</v>
      </c>
      <c r="Q30" s="43">
        <f t="shared" si="3"/>
        <v>1.00650253344832</v>
      </c>
      <c r="R30" s="48"/>
    </row>
    <row r="31" spans="1:18">
      <c r="A31" s="20">
        <v>29</v>
      </c>
      <c r="B31" s="20">
        <v>753</v>
      </c>
      <c r="C31" s="21" t="s">
        <v>430</v>
      </c>
      <c r="D31" s="21" t="s">
        <v>52</v>
      </c>
      <c r="E31" s="20" t="s">
        <v>68</v>
      </c>
      <c r="F31" s="22">
        <v>4295.37807692308</v>
      </c>
      <c r="G31" s="22">
        <v>1112.53585638462</v>
      </c>
      <c r="H31" s="23">
        <v>0.259007667418548</v>
      </c>
      <c r="I31" s="22">
        <v>5154.45369230769</v>
      </c>
      <c r="J31" s="22">
        <v>1235.70672313846</v>
      </c>
      <c r="K31" s="23">
        <v>0.239735730865636</v>
      </c>
      <c r="L31" s="31">
        <v>4826.34</v>
      </c>
      <c r="M31" s="31">
        <v>1526.68</v>
      </c>
      <c r="N31" s="32">
        <f t="shared" si="0"/>
        <v>0.316322513540281</v>
      </c>
      <c r="O31" s="33">
        <f t="shared" si="1"/>
        <v>1.12361238372229</v>
      </c>
      <c r="P31" s="43">
        <f t="shared" si="2"/>
        <v>0.936343653101908</v>
      </c>
      <c r="Q31" s="43">
        <f t="shared" si="3"/>
        <v>1.23547114490283</v>
      </c>
      <c r="R31" s="48"/>
    </row>
    <row r="32" spans="1:18">
      <c r="A32" s="20">
        <v>30</v>
      </c>
      <c r="B32" s="20">
        <v>347</v>
      </c>
      <c r="C32" s="21" t="s">
        <v>484</v>
      </c>
      <c r="D32" s="21" t="s">
        <v>40</v>
      </c>
      <c r="E32" s="20" t="s">
        <v>41</v>
      </c>
      <c r="F32" s="22">
        <v>7111.12123076923</v>
      </c>
      <c r="G32" s="22">
        <v>2145.48622301538</v>
      </c>
      <c r="H32" s="23">
        <v>0.301708570757034</v>
      </c>
      <c r="I32" s="22">
        <v>8533.34547692308</v>
      </c>
      <c r="J32" s="22">
        <v>2383.01690230154</v>
      </c>
      <c r="K32" s="23">
        <v>0.27925939583086</v>
      </c>
      <c r="L32" s="31">
        <v>7963.32</v>
      </c>
      <c r="M32" s="31">
        <v>2171.34</v>
      </c>
      <c r="N32" s="32">
        <f t="shared" si="0"/>
        <v>0.272667681318847</v>
      </c>
      <c r="O32" s="33">
        <f t="shared" si="1"/>
        <v>1.11984028138114</v>
      </c>
      <c r="P32" s="43">
        <f t="shared" si="2"/>
        <v>0.933200234484281</v>
      </c>
      <c r="Q32" s="43">
        <f t="shared" si="3"/>
        <v>0.911172723073386</v>
      </c>
      <c r="R32" s="48"/>
    </row>
    <row r="33" spans="1:18">
      <c r="A33" s="20">
        <v>31</v>
      </c>
      <c r="B33" s="20">
        <v>754</v>
      </c>
      <c r="C33" s="21" t="s">
        <v>431</v>
      </c>
      <c r="D33" s="21" t="s">
        <v>46</v>
      </c>
      <c r="E33" s="20" t="s">
        <v>41</v>
      </c>
      <c r="F33" s="22">
        <v>7348.75307692308</v>
      </c>
      <c r="G33" s="22">
        <v>2004.11975483077</v>
      </c>
      <c r="H33" s="23">
        <v>0.272715620439637</v>
      </c>
      <c r="I33" s="22">
        <v>8818.50369230769</v>
      </c>
      <c r="J33" s="22">
        <v>2225.99949548308</v>
      </c>
      <c r="K33" s="23">
        <v>0.252423718711463</v>
      </c>
      <c r="L33" s="31">
        <v>8201.91</v>
      </c>
      <c r="M33" s="31">
        <v>2432.23</v>
      </c>
      <c r="N33" s="32">
        <f t="shared" si="0"/>
        <v>0.296544341500943</v>
      </c>
      <c r="O33" s="33">
        <f t="shared" si="1"/>
        <v>1.11609546737338</v>
      </c>
      <c r="P33" s="43">
        <f t="shared" si="2"/>
        <v>0.930079556144481</v>
      </c>
      <c r="Q33" s="43">
        <f t="shared" si="3"/>
        <v>1.09264624944228</v>
      </c>
      <c r="R33" s="48"/>
    </row>
    <row r="34" spans="1:18">
      <c r="A34" s="20">
        <v>32</v>
      </c>
      <c r="B34" s="20">
        <v>752</v>
      </c>
      <c r="C34" s="21" t="s">
        <v>473</v>
      </c>
      <c r="D34" s="21" t="s">
        <v>40</v>
      </c>
      <c r="E34" s="20" t="s">
        <v>68</v>
      </c>
      <c r="F34" s="22">
        <v>4400.46276923077</v>
      </c>
      <c r="G34" s="22">
        <v>1005.83881809231</v>
      </c>
      <c r="H34" s="23">
        <v>0.228575690976278</v>
      </c>
      <c r="I34" s="22">
        <v>5280.55532307692</v>
      </c>
      <c r="J34" s="22">
        <v>1117.19706180923</v>
      </c>
      <c r="K34" s="23">
        <v>0.211568100977352</v>
      </c>
      <c r="L34" s="31">
        <v>4890.26</v>
      </c>
      <c r="M34" s="31">
        <v>1303.33</v>
      </c>
      <c r="N34" s="32">
        <f t="shared" si="0"/>
        <v>0.266515481794424</v>
      </c>
      <c r="O34" s="33">
        <f t="shared" si="1"/>
        <v>1.11130584587467</v>
      </c>
      <c r="P34" s="43">
        <f t="shared" si="2"/>
        <v>0.92608820489556</v>
      </c>
      <c r="Q34" s="43">
        <f t="shared" si="3"/>
        <v>1.16660707815445</v>
      </c>
      <c r="R34" s="48"/>
    </row>
    <row r="35" spans="1:18">
      <c r="A35" s="20">
        <v>33</v>
      </c>
      <c r="B35" s="20">
        <v>341</v>
      </c>
      <c r="C35" s="21" t="s">
        <v>475</v>
      </c>
      <c r="D35" s="21" t="s">
        <v>57</v>
      </c>
      <c r="E35" s="20" t="s">
        <v>43</v>
      </c>
      <c r="F35" s="22">
        <v>23013.34</v>
      </c>
      <c r="G35" s="22">
        <v>6516.5720244</v>
      </c>
      <c r="H35" s="23">
        <v>0.283164982762172</v>
      </c>
      <c r="I35" s="22">
        <v>27616.008</v>
      </c>
      <c r="J35" s="22">
        <v>7238.03355744</v>
      </c>
      <c r="K35" s="23">
        <v>0.262095577226078</v>
      </c>
      <c r="L35" s="31">
        <v>24906.89</v>
      </c>
      <c r="M35" s="31">
        <v>6758.24</v>
      </c>
      <c r="N35" s="32">
        <f t="shared" si="0"/>
        <v>0.271340179364023</v>
      </c>
      <c r="O35" s="33">
        <f t="shared" si="1"/>
        <v>1.08228053815743</v>
      </c>
      <c r="P35" s="43">
        <f t="shared" si="2"/>
        <v>0.901900448464528</v>
      </c>
      <c r="Q35" s="43">
        <f t="shared" si="3"/>
        <v>0.933712167312789</v>
      </c>
      <c r="R35" s="48"/>
    </row>
    <row r="36" spans="1:18">
      <c r="A36" s="20">
        <v>34</v>
      </c>
      <c r="B36" s="20">
        <v>546</v>
      </c>
      <c r="C36" s="21" t="s">
        <v>462</v>
      </c>
      <c r="D36" s="21" t="s">
        <v>52</v>
      </c>
      <c r="E36" s="20" t="s">
        <v>43</v>
      </c>
      <c r="F36" s="22">
        <v>11810.7661538462</v>
      </c>
      <c r="G36" s="22">
        <v>3748.74227667692</v>
      </c>
      <c r="H36" s="23">
        <v>0.31740043176252</v>
      </c>
      <c r="I36" s="22">
        <v>14172.9193846154</v>
      </c>
      <c r="J36" s="22">
        <v>4163.77234766769</v>
      </c>
      <c r="K36" s="23">
        <v>0.293783675379361</v>
      </c>
      <c r="L36" s="31">
        <v>12437.86</v>
      </c>
      <c r="M36" s="31">
        <v>4714.45</v>
      </c>
      <c r="N36" s="32">
        <f t="shared" si="0"/>
        <v>0.379040285065116</v>
      </c>
      <c r="O36" s="33">
        <f t="shared" si="1"/>
        <v>1.05309510305981</v>
      </c>
      <c r="P36" s="43">
        <f t="shared" si="2"/>
        <v>0.877579252549846</v>
      </c>
      <c r="Q36" s="43">
        <f t="shared" si="3"/>
        <v>1.13225450537438</v>
      </c>
      <c r="R36" s="48"/>
    </row>
    <row r="37" spans="1:18">
      <c r="A37" s="20">
        <v>35</v>
      </c>
      <c r="B37" s="20">
        <v>367</v>
      </c>
      <c r="C37" s="21" t="s">
        <v>497</v>
      </c>
      <c r="D37" s="21" t="s">
        <v>46</v>
      </c>
      <c r="E37" s="20" t="s">
        <v>41</v>
      </c>
      <c r="F37" s="22">
        <v>7386.88269230769</v>
      </c>
      <c r="G37" s="22">
        <v>2022.59812292308</v>
      </c>
      <c r="H37" s="23">
        <v>0.273809427761632</v>
      </c>
      <c r="I37" s="22">
        <v>8864.25923076923</v>
      </c>
      <c r="J37" s="22">
        <v>2246.52363729231</v>
      </c>
      <c r="K37" s="23">
        <v>0.253436139310352</v>
      </c>
      <c r="L37" s="31">
        <v>7693.67</v>
      </c>
      <c r="M37" s="31">
        <v>2096.49</v>
      </c>
      <c r="N37" s="32">
        <f t="shared" si="0"/>
        <v>0.272495441057389</v>
      </c>
      <c r="O37" s="33">
        <f t="shared" si="1"/>
        <v>1.04153136315699</v>
      </c>
      <c r="P37" s="43">
        <f t="shared" si="2"/>
        <v>0.867942802630824</v>
      </c>
      <c r="Q37" s="43">
        <f t="shared" si="3"/>
        <v>0.933215197560466</v>
      </c>
      <c r="R37" s="48"/>
    </row>
    <row r="38" spans="1:18">
      <c r="A38" s="20">
        <v>36</v>
      </c>
      <c r="B38" s="20">
        <v>365</v>
      </c>
      <c r="C38" s="21" t="s">
        <v>411</v>
      </c>
      <c r="D38" s="21" t="s">
        <v>40</v>
      </c>
      <c r="E38" s="20" t="s">
        <v>43</v>
      </c>
      <c r="F38" s="22">
        <v>10718.8501538462</v>
      </c>
      <c r="G38" s="22">
        <v>3033.70905212308</v>
      </c>
      <c r="H38" s="23">
        <v>0.28302560522637</v>
      </c>
      <c r="I38" s="22">
        <v>12862.6201846154</v>
      </c>
      <c r="J38" s="22">
        <v>3369.57649521231</v>
      </c>
      <c r="K38" s="23">
        <v>0.261966570329315</v>
      </c>
      <c r="L38" s="31">
        <v>11147.13</v>
      </c>
      <c r="M38" s="31">
        <v>3823.12</v>
      </c>
      <c r="N38" s="32">
        <f t="shared" si="0"/>
        <v>0.342968997401125</v>
      </c>
      <c r="O38" s="33">
        <f t="shared" si="1"/>
        <v>1.03995576391187</v>
      </c>
      <c r="P38" s="43">
        <f t="shared" si="2"/>
        <v>0.866629803259895</v>
      </c>
      <c r="Q38" s="43">
        <f t="shared" si="3"/>
        <v>1.1345995573723</v>
      </c>
      <c r="R38" s="48"/>
    </row>
    <row r="39" spans="1:18">
      <c r="A39" s="20">
        <v>37</v>
      </c>
      <c r="B39" s="20">
        <v>541</v>
      </c>
      <c r="C39" s="27" t="s">
        <v>449</v>
      </c>
      <c r="D39" s="21" t="s">
        <v>52</v>
      </c>
      <c r="E39" s="20" t="s">
        <v>43</v>
      </c>
      <c r="F39" s="22">
        <v>11474.051</v>
      </c>
      <c r="G39" s="22">
        <v>3212.0743308</v>
      </c>
      <c r="H39" s="23">
        <v>0.27994248333043</v>
      </c>
      <c r="I39" s="22">
        <v>13768.8612</v>
      </c>
      <c r="J39" s="22">
        <v>3567.68891808</v>
      </c>
      <c r="K39" s="23">
        <v>0.259112853725332</v>
      </c>
      <c r="L39" s="31">
        <v>11864.43</v>
      </c>
      <c r="M39" s="31">
        <v>3463.47</v>
      </c>
      <c r="N39" s="32">
        <f t="shared" si="0"/>
        <v>0.291920471527077</v>
      </c>
      <c r="O39" s="33">
        <f t="shared" si="1"/>
        <v>1.03402277016199</v>
      </c>
      <c r="P39" s="43">
        <f t="shared" si="2"/>
        <v>0.861685641801662</v>
      </c>
      <c r="Q39" s="43">
        <f t="shared" si="3"/>
        <v>0.970788115087095</v>
      </c>
      <c r="R39" s="48"/>
    </row>
    <row r="40" spans="1:18">
      <c r="A40" s="20">
        <v>38</v>
      </c>
      <c r="B40" s="20">
        <v>742</v>
      </c>
      <c r="C40" s="27" t="s">
        <v>493</v>
      </c>
      <c r="D40" s="21" t="s">
        <v>49</v>
      </c>
      <c r="E40" s="20" t="s">
        <v>43</v>
      </c>
      <c r="F40" s="22">
        <v>11228.2746538462</v>
      </c>
      <c r="G40" s="22">
        <v>2868.80598246923</v>
      </c>
      <c r="H40" s="23">
        <v>0.255498379841158</v>
      </c>
      <c r="I40" s="22">
        <v>13473.9295846154</v>
      </c>
      <c r="J40" s="22">
        <v>3186.41670699692</v>
      </c>
      <c r="K40" s="23">
        <v>0.236487558212802</v>
      </c>
      <c r="L40" s="31">
        <v>11543.28</v>
      </c>
      <c r="M40" s="31">
        <v>3281.58</v>
      </c>
      <c r="N40" s="32">
        <f t="shared" si="0"/>
        <v>0.284284882633012</v>
      </c>
      <c r="O40" s="33">
        <f t="shared" si="1"/>
        <v>1.02805465272849</v>
      </c>
      <c r="P40" s="43">
        <f t="shared" si="2"/>
        <v>0.85671221060708</v>
      </c>
      <c r="Q40" s="43">
        <f t="shared" si="3"/>
        <v>1.02986530066646</v>
      </c>
      <c r="R40" s="48"/>
    </row>
    <row r="41" spans="1:18">
      <c r="A41" s="20">
        <v>39</v>
      </c>
      <c r="B41" s="20">
        <v>337</v>
      </c>
      <c r="C41" s="21" t="s">
        <v>485</v>
      </c>
      <c r="D41" s="21" t="s">
        <v>49</v>
      </c>
      <c r="E41" s="20" t="s">
        <v>43</v>
      </c>
      <c r="F41" s="22">
        <v>27559.9707692308</v>
      </c>
      <c r="G41" s="22">
        <v>6595.11326990769</v>
      </c>
      <c r="H41" s="23">
        <v>0.239300445023359</v>
      </c>
      <c r="I41" s="22">
        <v>33071.9649230769</v>
      </c>
      <c r="J41" s="22">
        <v>7325.27024699077</v>
      </c>
      <c r="K41" s="23">
        <v>0.221494860194392</v>
      </c>
      <c r="L41" s="31">
        <v>27875.89</v>
      </c>
      <c r="M41" s="31">
        <v>7004.46</v>
      </c>
      <c r="N41" s="32">
        <f t="shared" si="0"/>
        <v>0.251273053524031</v>
      </c>
      <c r="O41" s="33">
        <f t="shared" si="1"/>
        <v>1.01146297408711</v>
      </c>
      <c r="P41" s="43">
        <f t="shared" si="2"/>
        <v>0.84288581173926</v>
      </c>
      <c r="Q41" s="43">
        <f t="shared" si="3"/>
        <v>0.956204995013998</v>
      </c>
      <c r="R41" s="48"/>
    </row>
    <row r="42" spans="1:18">
      <c r="A42" s="20">
        <v>40</v>
      </c>
      <c r="B42" s="20">
        <v>743</v>
      </c>
      <c r="C42" s="21" t="s">
        <v>461</v>
      </c>
      <c r="D42" s="21" t="s">
        <v>52</v>
      </c>
      <c r="E42" s="20" t="s">
        <v>68</v>
      </c>
      <c r="F42" s="22">
        <v>5760.46030769231</v>
      </c>
      <c r="G42" s="22">
        <v>1659.07837513846</v>
      </c>
      <c r="H42" s="23">
        <v>0.28801142383066</v>
      </c>
      <c r="I42" s="22">
        <v>6912.55236923077</v>
      </c>
      <c r="J42" s="22">
        <v>1842.75795751385</v>
      </c>
      <c r="K42" s="23">
        <v>0.266581410032617</v>
      </c>
      <c r="L42" s="31">
        <v>5806.84</v>
      </c>
      <c r="M42" s="31">
        <v>1497.62</v>
      </c>
      <c r="N42" s="32">
        <f t="shared" si="0"/>
        <v>0.257906193385731</v>
      </c>
      <c r="O42" s="33">
        <f t="shared" si="1"/>
        <v>1.00805138649176</v>
      </c>
      <c r="P42" s="43">
        <f t="shared" si="2"/>
        <v>0.840042822076469</v>
      </c>
      <c r="Q42" s="43">
        <f t="shared" si="3"/>
        <v>0.812705756550094</v>
      </c>
      <c r="R42" s="48"/>
    </row>
    <row r="43" spans="1:18">
      <c r="A43" s="20">
        <v>41</v>
      </c>
      <c r="B43" s="20">
        <v>339</v>
      </c>
      <c r="C43" s="21" t="s">
        <v>492</v>
      </c>
      <c r="D43" s="21" t="s">
        <v>40</v>
      </c>
      <c r="E43" s="20" t="s">
        <v>41</v>
      </c>
      <c r="F43" s="22">
        <v>5220.91692307692</v>
      </c>
      <c r="G43" s="22">
        <v>1479.75794289231</v>
      </c>
      <c r="H43" s="23">
        <v>0.283428747228604</v>
      </c>
      <c r="I43" s="22">
        <v>6265.10030769231</v>
      </c>
      <c r="J43" s="22">
        <v>1643.58463428923</v>
      </c>
      <c r="K43" s="23">
        <v>0.262339715817675</v>
      </c>
      <c r="L43" s="31">
        <v>5237.88</v>
      </c>
      <c r="M43" s="31">
        <v>1535.8</v>
      </c>
      <c r="N43" s="32">
        <f t="shared" si="0"/>
        <v>0.293210230093091</v>
      </c>
      <c r="O43" s="33">
        <f t="shared" si="1"/>
        <v>1.0032490608782</v>
      </c>
      <c r="P43" s="43">
        <f t="shared" si="2"/>
        <v>0.836040884065163</v>
      </c>
      <c r="Q43" s="43">
        <f t="shared" si="3"/>
        <v>0.934421001486278</v>
      </c>
      <c r="R43" s="48"/>
    </row>
    <row r="44" spans="1:18">
      <c r="A44" s="20">
        <v>42</v>
      </c>
      <c r="B44" s="20">
        <v>52</v>
      </c>
      <c r="C44" s="21" t="s">
        <v>464</v>
      </c>
      <c r="D44" s="21" t="s">
        <v>46</v>
      </c>
      <c r="E44" s="20" t="s">
        <v>41</v>
      </c>
      <c r="F44" s="22">
        <v>8136.84184615385</v>
      </c>
      <c r="G44" s="22">
        <v>2458.31604701538</v>
      </c>
      <c r="H44" s="23">
        <v>0.302121645411775</v>
      </c>
      <c r="I44" s="22">
        <v>9764.21021538462</v>
      </c>
      <c r="J44" s="22">
        <v>2730.48068470154</v>
      </c>
      <c r="K44" s="23">
        <v>0.279641734914654</v>
      </c>
      <c r="L44" s="31">
        <v>7995.97</v>
      </c>
      <c r="M44" s="31">
        <v>1759.94</v>
      </c>
      <c r="N44" s="32">
        <f t="shared" si="0"/>
        <v>0.220103377076202</v>
      </c>
      <c r="O44" s="44">
        <f t="shared" si="1"/>
        <v>0.9826871593651</v>
      </c>
      <c r="P44" s="43">
        <f t="shared" si="2"/>
        <v>0.818905966137583</v>
      </c>
      <c r="Q44" s="43">
        <f t="shared" si="3"/>
        <v>0.644553176977472</v>
      </c>
      <c r="R44" s="48"/>
    </row>
    <row r="45" spans="1:18">
      <c r="A45" s="20">
        <v>43</v>
      </c>
      <c r="B45" s="20">
        <v>102479</v>
      </c>
      <c r="C45" s="21" t="s">
        <v>452</v>
      </c>
      <c r="D45" s="21" t="s">
        <v>49</v>
      </c>
      <c r="E45" s="20" t="s">
        <v>68</v>
      </c>
      <c r="F45" s="22">
        <v>2521.09476923077</v>
      </c>
      <c r="G45" s="22">
        <v>672.519741230769</v>
      </c>
      <c r="H45" s="23">
        <v>0.266757025336246</v>
      </c>
      <c r="I45" s="22">
        <v>3025.31372307692</v>
      </c>
      <c r="J45" s="22">
        <v>746.975624123077</v>
      </c>
      <c r="K45" s="23">
        <v>0.246908483713669</v>
      </c>
      <c r="L45" s="31">
        <v>2468.51</v>
      </c>
      <c r="M45" s="31">
        <v>718.26</v>
      </c>
      <c r="N45" s="32">
        <f t="shared" si="0"/>
        <v>0.290969046104735</v>
      </c>
      <c r="O45" s="44">
        <f t="shared" si="1"/>
        <v>0.979142089431722</v>
      </c>
      <c r="P45" s="43">
        <f t="shared" si="2"/>
        <v>0.815951741193103</v>
      </c>
      <c r="Q45" s="43">
        <f t="shared" si="3"/>
        <v>0.961557481669113</v>
      </c>
      <c r="R45" s="48"/>
    </row>
    <row r="46" spans="1:18">
      <c r="A46" s="20">
        <v>44</v>
      </c>
      <c r="B46" s="20">
        <v>359</v>
      </c>
      <c r="C46" s="21" t="s">
        <v>410</v>
      </c>
      <c r="D46" s="21" t="s">
        <v>40</v>
      </c>
      <c r="E46" s="20" t="s">
        <v>41</v>
      </c>
      <c r="F46" s="22">
        <v>10822.5869230769</v>
      </c>
      <c r="G46" s="22">
        <v>3005.33226904615</v>
      </c>
      <c r="H46" s="23">
        <v>0.277690749023961</v>
      </c>
      <c r="I46" s="22">
        <v>12987.1043076923</v>
      </c>
      <c r="J46" s="22">
        <v>3338.05806690462</v>
      </c>
      <c r="K46" s="23">
        <v>0.257028663805177</v>
      </c>
      <c r="L46" s="31">
        <v>10332.92</v>
      </c>
      <c r="M46" s="31">
        <v>2811.85</v>
      </c>
      <c r="N46" s="32">
        <f t="shared" si="0"/>
        <v>0.272125401145078</v>
      </c>
      <c r="O46" s="44">
        <f t="shared" si="1"/>
        <v>0.954755094455949</v>
      </c>
      <c r="P46" s="43">
        <f t="shared" si="2"/>
        <v>0.795629245379956</v>
      </c>
      <c r="Q46" s="43">
        <f t="shared" si="3"/>
        <v>0.842361020582074</v>
      </c>
      <c r="R46" s="48"/>
    </row>
    <row r="47" spans="1:18">
      <c r="A47" s="20">
        <v>45</v>
      </c>
      <c r="B47" s="20">
        <v>102564</v>
      </c>
      <c r="C47" s="21" t="s">
        <v>432</v>
      </c>
      <c r="D47" s="21" t="s">
        <v>57</v>
      </c>
      <c r="E47" s="20" t="s">
        <v>68</v>
      </c>
      <c r="F47" s="22">
        <v>1196.4324</v>
      </c>
      <c r="G47" s="22">
        <v>315.33058728</v>
      </c>
      <c r="H47" s="23">
        <v>0.263559050457009</v>
      </c>
      <c r="I47" s="22">
        <v>1435.71888</v>
      </c>
      <c r="J47" s="22">
        <v>350.241409728</v>
      </c>
      <c r="K47" s="23">
        <v>0.243948459971495</v>
      </c>
      <c r="L47" s="31">
        <v>1141.76</v>
      </c>
      <c r="M47" s="31">
        <v>298.45</v>
      </c>
      <c r="N47" s="32">
        <f t="shared" si="0"/>
        <v>0.261394688901345</v>
      </c>
      <c r="O47" s="44">
        <f t="shared" si="1"/>
        <v>0.954303811899444</v>
      </c>
      <c r="P47" s="43">
        <f t="shared" si="2"/>
        <v>0.79525317658287</v>
      </c>
      <c r="Q47" s="43">
        <f t="shared" si="3"/>
        <v>0.852126538183416</v>
      </c>
      <c r="R47" s="48"/>
    </row>
    <row r="48" spans="1:18">
      <c r="A48" s="20">
        <v>46</v>
      </c>
      <c r="B48" s="20">
        <v>572</v>
      </c>
      <c r="C48" s="21" t="s">
        <v>480</v>
      </c>
      <c r="D48" s="21" t="s">
        <v>49</v>
      </c>
      <c r="E48" s="20" t="s">
        <v>41</v>
      </c>
      <c r="F48" s="22">
        <v>8034.24692307692</v>
      </c>
      <c r="G48" s="22">
        <v>2296.12520076923</v>
      </c>
      <c r="H48" s="23">
        <v>0.285792212108147</v>
      </c>
      <c r="I48" s="22">
        <v>9641.09630769231</v>
      </c>
      <c r="J48" s="22">
        <v>2550.33339507692</v>
      </c>
      <c r="K48" s="23">
        <v>0.264527322794411</v>
      </c>
      <c r="L48" s="31">
        <v>7664.58</v>
      </c>
      <c r="M48" s="31">
        <v>2279.97</v>
      </c>
      <c r="N48" s="32">
        <f t="shared" si="0"/>
        <v>0.29746835443038</v>
      </c>
      <c r="O48" s="44">
        <f t="shared" si="1"/>
        <v>0.953988603211196</v>
      </c>
      <c r="P48" s="43">
        <f t="shared" si="2"/>
        <v>0.794990502675996</v>
      </c>
      <c r="Q48" s="43">
        <f t="shared" si="3"/>
        <v>0.893988999399521</v>
      </c>
      <c r="R48" s="48"/>
    </row>
    <row r="49" spans="1:18">
      <c r="A49" s="20">
        <v>47</v>
      </c>
      <c r="B49" s="20">
        <v>387</v>
      </c>
      <c r="C49" s="21" t="s">
        <v>446</v>
      </c>
      <c r="D49" s="21" t="s">
        <v>52</v>
      </c>
      <c r="E49" s="20" t="s">
        <v>43</v>
      </c>
      <c r="F49" s="22">
        <v>13200.6010769231</v>
      </c>
      <c r="G49" s="22">
        <v>3486.03123443077</v>
      </c>
      <c r="H49" s="23">
        <v>0.264081250097388</v>
      </c>
      <c r="I49" s="22">
        <v>15840.7212923077</v>
      </c>
      <c r="J49" s="22">
        <v>3871.97608844308</v>
      </c>
      <c r="K49" s="23">
        <v>0.244431804397905</v>
      </c>
      <c r="L49" s="31">
        <v>12561.43</v>
      </c>
      <c r="M49" s="31">
        <v>2798.86</v>
      </c>
      <c r="N49" s="32">
        <f t="shared" si="0"/>
        <v>0.222813803842397</v>
      </c>
      <c r="O49" s="44">
        <f t="shared" si="1"/>
        <v>0.951580153570395</v>
      </c>
      <c r="P49" s="43">
        <f t="shared" si="2"/>
        <v>0.792983461308663</v>
      </c>
      <c r="Q49" s="43">
        <f t="shared" si="3"/>
        <v>0.72285053834757</v>
      </c>
      <c r="R49" s="48"/>
    </row>
    <row r="50" spans="1:18">
      <c r="A50" s="20">
        <v>48</v>
      </c>
      <c r="B50" s="20">
        <v>102478</v>
      </c>
      <c r="C50" s="21" t="s">
        <v>448</v>
      </c>
      <c r="D50" s="21" t="s">
        <v>49</v>
      </c>
      <c r="E50" s="20" t="s">
        <v>68</v>
      </c>
      <c r="F50" s="22">
        <v>1320.87323076923</v>
      </c>
      <c r="G50" s="22">
        <v>350.848435569231</v>
      </c>
      <c r="H50" s="23">
        <v>0.265618552482064</v>
      </c>
      <c r="I50" s="22">
        <v>1585.04787692308</v>
      </c>
      <c r="J50" s="22">
        <v>389.691503556923</v>
      </c>
      <c r="K50" s="23">
        <v>0.245854721002749</v>
      </c>
      <c r="L50" s="31">
        <v>1254.17</v>
      </c>
      <c r="M50" s="31">
        <v>379.76</v>
      </c>
      <c r="N50" s="32">
        <f t="shared" si="0"/>
        <v>0.302797866317963</v>
      </c>
      <c r="O50" s="44">
        <f t="shared" si="1"/>
        <v>0.949500656675142</v>
      </c>
      <c r="P50" s="43">
        <f t="shared" si="2"/>
        <v>0.791250547229283</v>
      </c>
      <c r="Q50" s="43">
        <f t="shared" si="3"/>
        <v>0.974514446770656</v>
      </c>
      <c r="R50" s="48"/>
    </row>
    <row r="51" spans="1:18">
      <c r="A51" s="20">
        <v>49</v>
      </c>
      <c r="B51" s="20">
        <v>591</v>
      </c>
      <c r="C51" s="21" t="s">
        <v>476</v>
      </c>
      <c r="D51" s="21" t="s">
        <v>57</v>
      </c>
      <c r="E51" s="20" t="s">
        <v>41</v>
      </c>
      <c r="F51" s="22">
        <v>6689.286</v>
      </c>
      <c r="G51" s="22">
        <v>2075.14692969231</v>
      </c>
      <c r="H51" s="23">
        <v>0.310219495726795</v>
      </c>
      <c r="I51" s="22">
        <v>8027.1432</v>
      </c>
      <c r="J51" s="22">
        <v>2304.89021796923</v>
      </c>
      <c r="K51" s="23">
        <v>0.287137049949381</v>
      </c>
      <c r="L51" s="31">
        <v>6271.62</v>
      </c>
      <c r="M51" s="31">
        <v>2094.06</v>
      </c>
      <c r="N51" s="32">
        <f t="shared" si="0"/>
        <v>0.333894591827949</v>
      </c>
      <c r="O51" s="44">
        <f t="shared" si="1"/>
        <v>0.937561946073168</v>
      </c>
      <c r="P51" s="43">
        <f t="shared" si="2"/>
        <v>0.78130162172764</v>
      </c>
      <c r="Q51" s="43">
        <f t="shared" si="3"/>
        <v>0.908529171443581</v>
      </c>
      <c r="R51" s="48"/>
    </row>
    <row r="52" spans="1:18">
      <c r="A52" s="20">
        <v>50</v>
      </c>
      <c r="B52" s="20">
        <v>726</v>
      </c>
      <c r="C52" s="21" t="s">
        <v>481</v>
      </c>
      <c r="D52" s="21" t="s">
        <v>40</v>
      </c>
      <c r="E52" s="20" t="s">
        <v>43</v>
      </c>
      <c r="F52" s="22">
        <v>10080.104</v>
      </c>
      <c r="G52" s="22">
        <v>2848.8263964</v>
      </c>
      <c r="H52" s="23">
        <v>0.282618750401782</v>
      </c>
      <c r="I52" s="22">
        <v>12096.1248</v>
      </c>
      <c r="J52" s="22">
        <v>3164.22514464</v>
      </c>
      <c r="K52" s="23">
        <v>0.261589988277899</v>
      </c>
      <c r="L52" s="31">
        <v>9325.92</v>
      </c>
      <c r="M52" s="31">
        <v>2508.76</v>
      </c>
      <c r="N52" s="32">
        <f t="shared" si="0"/>
        <v>0.269009384596908</v>
      </c>
      <c r="O52" s="44">
        <f t="shared" si="1"/>
        <v>0.925180930672938</v>
      </c>
      <c r="P52" s="43">
        <f t="shared" si="2"/>
        <v>0.770984108894115</v>
      </c>
      <c r="Q52" s="43">
        <f t="shared" si="3"/>
        <v>0.792851293862475</v>
      </c>
      <c r="R52" s="48"/>
    </row>
    <row r="53" spans="1:18">
      <c r="A53" s="20">
        <v>51</v>
      </c>
      <c r="B53" s="20">
        <v>744</v>
      </c>
      <c r="C53" s="21" t="s">
        <v>450</v>
      </c>
      <c r="D53" s="21" t="s">
        <v>49</v>
      </c>
      <c r="E53" s="20" t="s">
        <v>41</v>
      </c>
      <c r="F53" s="22">
        <v>8858.05846153846</v>
      </c>
      <c r="G53" s="22">
        <v>2043.22134572308</v>
      </c>
      <c r="H53" s="23">
        <v>0.230662436310926</v>
      </c>
      <c r="I53" s="22">
        <v>10629.6701538462</v>
      </c>
      <c r="J53" s="22">
        <v>2269.43009457231</v>
      </c>
      <c r="K53" s="23">
        <v>0.213499578230201</v>
      </c>
      <c r="L53" s="31">
        <v>8119.36</v>
      </c>
      <c r="M53" s="31">
        <v>1776.41</v>
      </c>
      <c r="N53" s="32">
        <f t="shared" si="0"/>
        <v>0.218786948725023</v>
      </c>
      <c r="O53" s="44">
        <f t="shared" si="1"/>
        <v>0.916607181500791</v>
      </c>
      <c r="P53" s="43">
        <f t="shared" si="2"/>
        <v>0.763839317917322</v>
      </c>
      <c r="Q53" s="43">
        <f t="shared" si="3"/>
        <v>0.78275598981813</v>
      </c>
      <c r="R53" s="48"/>
    </row>
    <row r="54" spans="1:18">
      <c r="A54" s="20">
        <v>52</v>
      </c>
      <c r="B54" s="20">
        <v>101453</v>
      </c>
      <c r="C54" s="21" t="s">
        <v>131</v>
      </c>
      <c r="D54" s="21" t="s">
        <v>46</v>
      </c>
      <c r="E54" s="20" t="s">
        <v>68</v>
      </c>
      <c r="F54" s="22">
        <v>5097.69346153846</v>
      </c>
      <c r="G54" s="22">
        <v>1488.07942618154</v>
      </c>
      <c r="H54" s="23">
        <v>0.291912300613784</v>
      </c>
      <c r="I54" s="22">
        <v>6117.23215384615</v>
      </c>
      <c r="J54" s="22">
        <v>1652.82740411815</v>
      </c>
      <c r="K54" s="23">
        <v>0.270192034984148</v>
      </c>
      <c r="L54" s="31">
        <v>4653.12</v>
      </c>
      <c r="M54" s="31">
        <v>1431.94</v>
      </c>
      <c r="N54" s="32">
        <f t="shared" si="0"/>
        <v>0.30773760401623</v>
      </c>
      <c r="O54" s="44">
        <f t="shared" si="1"/>
        <v>0.912789290903284</v>
      </c>
      <c r="P54" s="43">
        <f t="shared" si="2"/>
        <v>0.760657742419404</v>
      </c>
      <c r="Q54" s="43">
        <f t="shared" si="3"/>
        <v>0.866357852267096</v>
      </c>
      <c r="R54" s="48"/>
    </row>
    <row r="55" spans="1:18">
      <c r="A55" s="20">
        <v>53</v>
      </c>
      <c r="B55" s="20">
        <v>573</v>
      </c>
      <c r="C55" s="21" t="s">
        <v>419</v>
      </c>
      <c r="D55" s="21" t="s">
        <v>52</v>
      </c>
      <c r="E55" s="20" t="s">
        <v>68</v>
      </c>
      <c r="F55" s="22">
        <v>5989.82892307692</v>
      </c>
      <c r="G55" s="22">
        <v>1832.73760910769</v>
      </c>
      <c r="H55" s="23">
        <v>0.305974950644539</v>
      </c>
      <c r="I55" s="22">
        <v>7187.79470769231</v>
      </c>
      <c r="J55" s="22">
        <v>2035.64332091077</v>
      </c>
      <c r="K55" s="23">
        <v>0.283208327963547</v>
      </c>
      <c r="L55" s="31">
        <v>5444.58</v>
      </c>
      <c r="M55" s="31">
        <v>1391.01</v>
      </c>
      <c r="N55" s="32">
        <f t="shared" si="0"/>
        <v>0.255485271591197</v>
      </c>
      <c r="O55" s="44">
        <f t="shared" si="1"/>
        <v>0.908970868771185</v>
      </c>
      <c r="P55" s="43">
        <f t="shared" si="2"/>
        <v>0.757475723975987</v>
      </c>
      <c r="Q55" s="43">
        <f t="shared" si="3"/>
        <v>0.683326978607257</v>
      </c>
      <c r="R55" s="48"/>
    </row>
    <row r="56" spans="1:18">
      <c r="A56" s="20">
        <v>54</v>
      </c>
      <c r="B56" s="20">
        <v>746</v>
      </c>
      <c r="C56" s="21" t="s">
        <v>471</v>
      </c>
      <c r="D56" s="21" t="s">
        <v>57</v>
      </c>
      <c r="E56" s="20" t="s">
        <v>41</v>
      </c>
      <c r="F56" s="22">
        <v>8099.80038461539</v>
      </c>
      <c r="G56" s="22">
        <v>2123.96915492308</v>
      </c>
      <c r="H56" s="23">
        <v>0.262224876425017</v>
      </c>
      <c r="I56" s="22">
        <v>9719.76046153846</v>
      </c>
      <c r="J56" s="22">
        <v>2359.11764049231</v>
      </c>
      <c r="K56" s="23">
        <v>0.242713557584824</v>
      </c>
      <c r="L56" s="31">
        <v>7342.64</v>
      </c>
      <c r="M56" s="31">
        <v>2367.42</v>
      </c>
      <c r="N56" s="32">
        <f t="shared" si="0"/>
        <v>0.322420818670124</v>
      </c>
      <c r="O56" s="44">
        <f t="shared" si="1"/>
        <v>0.906521105624587</v>
      </c>
      <c r="P56" s="43">
        <f t="shared" si="2"/>
        <v>0.755434254687157</v>
      </c>
      <c r="Q56" s="43">
        <f t="shared" si="3"/>
        <v>1.00351926473067</v>
      </c>
      <c r="R56" s="48"/>
    </row>
    <row r="57" spans="1:18">
      <c r="A57" s="20">
        <v>55</v>
      </c>
      <c r="B57" s="20">
        <v>598</v>
      </c>
      <c r="C57" s="21" t="s">
        <v>482</v>
      </c>
      <c r="D57" s="21" t="s">
        <v>52</v>
      </c>
      <c r="E57" s="20" t="s">
        <v>41</v>
      </c>
      <c r="F57" s="22">
        <v>8943.01565384615</v>
      </c>
      <c r="G57" s="22">
        <v>2563.26024293538</v>
      </c>
      <c r="H57" s="23">
        <v>0.286621464408708</v>
      </c>
      <c r="I57" s="22">
        <v>10731.6187846154</v>
      </c>
      <c r="J57" s="22">
        <v>2847.04344329354</v>
      </c>
      <c r="K57" s="23">
        <v>0.265294873069382</v>
      </c>
      <c r="L57" s="31">
        <v>8025.5</v>
      </c>
      <c r="M57" s="31">
        <v>2298.83</v>
      </c>
      <c r="N57" s="32">
        <f t="shared" si="0"/>
        <v>0.286440720204349</v>
      </c>
      <c r="O57" s="44">
        <f t="shared" si="1"/>
        <v>0.89740422142149</v>
      </c>
      <c r="P57" s="43">
        <f t="shared" si="2"/>
        <v>0.747836851184573</v>
      </c>
      <c r="Q57" s="43">
        <f t="shared" si="3"/>
        <v>0.807444651192484</v>
      </c>
      <c r="R57" s="48"/>
    </row>
    <row r="58" spans="1:18">
      <c r="A58" s="20">
        <v>56</v>
      </c>
      <c r="B58" s="20">
        <v>377</v>
      </c>
      <c r="C58" s="21" t="s">
        <v>466</v>
      </c>
      <c r="D58" s="21" t="s">
        <v>52</v>
      </c>
      <c r="E58" s="20" t="s">
        <v>41</v>
      </c>
      <c r="F58" s="22">
        <v>10147.1386153846</v>
      </c>
      <c r="G58" s="22">
        <v>2918.26930661539</v>
      </c>
      <c r="H58" s="23">
        <v>0.287595293336275</v>
      </c>
      <c r="I58" s="22">
        <v>12176.5663384615</v>
      </c>
      <c r="J58" s="22">
        <v>3241.35620566154</v>
      </c>
      <c r="K58" s="23">
        <v>0.266196242484486</v>
      </c>
      <c r="L58" s="31">
        <v>9044.17</v>
      </c>
      <c r="M58" s="31">
        <v>2300.95</v>
      </c>
      <c r="N58" s="32">
        <f t="shared" si="0"/>
        <v>0.254412511043025</v>
      </c>
      <c r="O58" s="44">
        <f t="shared" si="1"/>
        <v>0.891302498448939</v>
      </c>
      <c r="P58" s="43">
        <f t="shared" si="2"/>
        <v>0.742752082040784</v>
      </c>
      <c r="Q58" s="43">
        <f t="shared" si="3"/>
        <v>0.709872613192289</v>
      </c>
      <c r="R58" s="48"/>
    </row>
    <row r="59" spans="1:18">
      <c r="A59" s="20">
        <v>57</v>
      </c>
      <c r="B59" s="20">
        <v>329</v>
      </c>
      <c r="C59" s="21" t="s">
        <v>501</v>
      </c>
      <c r="D59" s="21" t="s">
        <v>46</v>
      </c>
      <c r="E59" s="20" t="s">
        <v>41</v>
      </c>
      <c r="F59" s="22">
        <v>8872.61076923077</v>
      </c>
      <c r="G59" s="22">
        <v>2414.24881961538</v>
      </c>
      <c r="H59" s="23">
        <v>0.272101288156101</v>
      </c>
      <c r="I59" s="22">
        <v>10647.1329230769</v>
      </c>
      <c r="J59" s="22">
        <v>2681.53469446154</v>
      </c>
      <c r="K59" s="23">
        <v>0.251855096938773</v>
      </c>
      <c r="L59" s="31">
        <v>7765.36</v>
      </c>
      <c r="M59" s="31">
        <v>2290.77</v>
      </c>
      <c r="N59" s="32">
        <f t="shared" si="0"/>
        <v>0.294998557697261</v>
      </c>
      <c r="O59" s="44">
        <f t="shared" si="1"/>
        <v>0.875205754199137</v>
      </c>
      <c r="P59" s="43">
        <f t="shared" si="2"/>
        <v>0.729338128499282</v>
      </c>
      <c r="Q59" s="43">
        <f t="shared" si="3"/>
        <v>0.85427572678115</v>
      </c>
      <c r="R59" s="48"/>
    </row>
    <row r="60" spans="1:18">
      <c r="A60" s="20">
        <v>58</v>
      </c>
      <c r="B60" s="20">
        <v>373</v>
      </c>
      <c r="C60" s="21" t="s">
        <v>470</v>
      </c>
      <c r="D60" s="21" t="s">
        <v>49</v>
      </c>
      <c r="E60" s="20" t="s">
        <v>41</v>
      </c>
      <c r="F60" s="22">
        <v>11717.167</v>
      </c>
      <c r="G60" s="22">
        <v>2974.2917148</v>
      </c>
      <c r="H60" s="23">
        <v>0.25384051578338</v>
      </c>
      <c r="I60" s="22">
        <v>14060.6004</v>
      </c>
      <c r="J60" s="22">
        <v>3303.58095648</v>
      </c>
      <c r="K60" s="23">
        <v>0.234953050545409</v>
      </c>
      <c r="L60" s="31">
        <v>10247.91</v>
      </c>
      <c r="M60" s="31">
        <v>3303.36</v>
      </c>
      <c r="N60" s="32">
        <f t="shared" si="0"/>
        <v>0.322344751271235</v>
      </c>
      <c r="O60" s="44">
        <f t="shared" si="1"/>
        <v>0.874606464173464</v>
      </c>
      <c r="P60" s="43">
        <f t="shared" si="2"/>
        <v>0.728838720144554</v>
      </c>
      <c r="Q60" s="43">
        <f t="shared" si="3"/>
        <v>0.999933116069226</v>
      </c>
      <c r="R60" s="48"/>
    </row>
    <row r="61" spans="1:18">
      <c r="A61" s="20">
        <v>59</v>
      </c>
      <c r="B61" s="20">
        <v>740</v>
      </c>
      <c r="C61" s="21" t="s">
        <v>442</v>
      </c>
      <c r="D61" s="21" t="s">
        <v>52</v>
      </c>
      <c r="E61" s="20" t="s">
        <v>68</v>
      </c>
      <c r="F61" s="22">
        <v>4879.62092307692</v>
      </c>
      <c r="G61" s="22">
        <v>1444.77883273846</v>
      </c>
      <c r="H61" s="23">
        <v>0.296084235950737</v>
      </c>
      <c r="I61" s="22">
        <v>5855.54510769231</v>
      </c>
      <c r="J61" s="22">
        <v>1604.73292327385</v>
      </c>
      <c r="K61" s="23">
        <v>0.274053549884833</v>
      </c>
      <c r="L61" s="31">
        <v>4253.42</v>
      </c>
      <c r="M61" s="31">
        <v>1413.1</v>
      </c>
      <c r="N61" s="32">
        <f t="shared" si="0"/>
        <v>0.332226772808704</v>
      </c>
      <c r="O61" s="44">
        <f t="shared" si="1"/>
        <v>0.871670170091397</v>
      </c>
      <c r="P61" s="43">
        <f t="shared" si="2"/>
        <v>0.726391808409497</v>
      </c>
      <c r="Q61" s="43">
        <f t="shared" si="3"/>
        <v>0.88058266862071</v>
      </c>
      <c r="R61" s="48"/>
    </row>
    <row r="62" spans="1:18">
      <c r="A62" s="20">
        <v>60</v>
      </c>
      <c r="B62" s="20">
        <v>307</v>
      </c>
      <c r="C62" s="21" t="s">
        <v>479</v>
      </c>
      <c r="D62" s="21" t="s">
        <v>231</v>
      </c>
      <c r="E62" s="20" t="s">
        <v>232</v>
      </c>
      <c r="F62" s="22">
        <v>77005.5069230769</v>
      </c>
      <c r="G62" s="22">
        <v>20361.9383439231</v>
      </c>
      <c r="H62" s="23">
        <v>0.264421846664333</v>
      </c>
      <c r="I62" s="22">
        <v>92406.6083076923</v>
      </c>
      <c r="J62" s="22">
        <v>22616.2455468923</v>
      </c>
      <c r="K62" s="23">
        <v>0.244747058257841</v>
      </c>
      <c r="L62" s="31">
        <v>65696.71</v>
      </c>
      <c r="M62" s="31">
        <v>19057.38</v>
      </c>
      <c r="N62" s="32">
        <f t="shared" si="0"/>
        <v>0.290081192802501</v>
      </c>
      <c r="O62" s="44">
        <f t="shared" si="1"/>
        <v>0.853143010481399</v>
      </c>
      <c r="P62" s="43">
        <f t="shared" si="2"/>
        <v>0.710952508734499</v>
      </c>
      <c r="Q62" s="43">
        <f t="shared" si="3"/>
        <v>0.842641187304348</v>
      </c>
      <c r="R62" s="50"/>
    </row>
    <row r="63" spans="1:18">
      <c r="A63" s="20">
        <v>61</v>
      </c>
      <c r="B63" s="20">
        <v>741</v>
      </c>
      <c r="C63" s="21" t="s">
        <v>453</v>
      </c>
      <c r="D63" s="21" t="s">
        <v>40</v>
      </c>
      <c r="E63" s="20" t="s">
        <v>68</v>
      </c>
      <c r="F63" s="22">
        <v>3443.57169230769</v>
      </c>
      <c r="G63" s="22">
        <v>965.564489353846</v>
      </c>
      <c r="H63" s="23">
        <v>0.280396221025611</v>
      </c>
      <c r="I63" s="22">
        <v>4132.28603076923</v>
      </c>
      <c r="J63" s="22">
        <v>1072.46388893538</v>
      </c>
      <c r="K63" s="23">
        <v>0.259532830242089</v>
      </c>
      <c r="L63" s="31">
        <v>2920.18</v>
      </c>
      <c r="M63" s="31">
        <v>878.38</v>
      </c>
      <c r="N63" s="32">
        <f t="shared" si="0"/>
        <v>0.300796526241533</v>
      </c>
      <c r="O63" s="44">
        <f t="shared" si="1"/>
        <v>0.84800906178987</v>
      </c>
      <c r="P63" s="43">
        <f t="shared" si="2"/>
        <v>0.706674218158225</v>
      </c>
      <c r="Q63" s="43">
        <f t="shared" si="3"/>
        <v>0.819029907731397</v>
      </c>
      <c r="R63" s="48"/>
    </row>
    <row r="64" spans="1:18">
      <c r="A64" s="20">
        <v>62</v>
      </c>
      <c r="B64" s="20">
        <v>750</v>
      </c>
      <c r="C64" s="21" t="s">
        <v>221</v>
      </c>
      <c r="D64" s="21" t="s">
        <v>52</v>
      </c>
      <c r="E64" s="20" t="s">
        <v>43</v>
      </c>
      <c r="F64" s="22">
        <v>16013.6253846154</v>
      </c>
      <c r="G64" s="22">
        <v>4998.54275695385</v>
      </c>
      <c r="H64" s="23">
        <v>0.312143105442947</v>
      </c>
      <c r="I64" s="22">
        <v>19216.3504615385</v>
      </c>
      <c r="J64" s="22">
        <v>5551.94051069538</v>
      </c>
      <c r="K64" s="23">
        <v>0.288917529986123</v>
      </c>
      <c r="L64" s="31">
        <v>13575.82</v>
      </c>
      <c r="M64" s="31">
        <v>4037.82</v>
      </c>
      <c r="N64" s="32">
        <f t="shared" si="0"/>
        <v>0.29742733772251</v>
      </c>
      <c r="O64" s="44">
        <f t="shared" si="1"/>
        <v>0.847766803202637</v>
      </c>
      <c r="P64" s="43">
        <f t="shared" si="2"/>
        <v>0.706472336002197</v>
      </c>
      <c r="Q64" s="43">
        <f t="shared" si="3"/>
        <v>0.727280847520152</v>
      </c>
      <c r="R64" s="48"/>
    </row>
    <row r="65" spans="1:18">
      <c r="A65" s="20">
        <v>63</v>
      </c>
      <c r="B65" s="20">
        <v>379</v>
      </c>
      <c r="C65" s="21" t="s">
        <v>486</v>
      </c>
      <c r="D65" s="21" t="s">
        <v>40</v>
      </c>
      <c r="E65" s="20" t="s">
        <v>41</v>
      </c>
      <c r="F65" s="22">
        <v>7956.03630769231</v>
      </c>
      <c r="G65" s="22">
        <v>2059.65797455385</v>
      </c>
      <c r="H65" s="23">
        <v>0.258879911415495</v>
      </c>
      <c r="I65" s="22">
        <v>9547.24356923077</v>
      </c>
      <c r="J65" s="22">
        <v>2287.68645245538</v>
      </c>
      <c r="K65" s="23">
        <v>0.239617480780341</v>
      </c>
      <c r="L65" s="31">
        <v>6728.86</v>
      </c>
      <c r="M65" s="31">
        <v>1351.88</v>
      </c>
      <c r="N65" s="32">
        <f t="shared" si="0"/>
        <v>0.200907731770315</v>
      </c>
      <c r="O65" s="44">
        <f t="shared" si="1"/>
        <v>0.845755315808977</v>
      </c>
      <c r="P65" s="43">
        <f t="shared" si="2"/>
        <v>0.704796096507481</v>
      </c>
      <c r="Q65" s="43">
        <f t="shared" si="3"/>
        <v>0.590937625455195</v>
      </c>
      <c r="R65" s="48"/>
    </row>
    <row r="66" spans="1:18">
      <c r="A66" s="20">
        <v>64</v>
      </c>
      <c r="B66" s="20">
        <v>747</v>
      </c>
      <c r="C66" s="21" t="s">
        <v>428</v>
      </c>
      <c r="D66" s="21" t="s">
        <v>49</v>
      </c>
      <c r="E66" s="20" t="s">
        <v>68</v>
      </c>
      <c r="F66" s="22">
        <v>8263.23638461539</v>
      </c>
      <c r="G66" s="22">
        <v>2018.98500844615</v>
      </c>
      <c r="H66" s="23">
        <v>0.244333444484915</v>
      </c>
      <c r="I66" s="22">
        <v>9915.88366153846</v>
      </c>
      <c r="J66" s="22">
        <v>2242.51050834462</v>
      </c>
      <c r="K66" s="23">
        <v>0.226153370177468</v>
      </c>
      <c r="L66" s="31">
        <v>6940.93</v>
      </c>
      <c r="M66" s="31">
        <v>1628.61</v>
      </c>
      <c r="N66" s="32">
        <f t="shared" si="0"/>
        <v>0.23463858589555</v>
      </c>
      <c r="O66" s="44">
        <f t="shared" si="1"/>
        <v>0.839977180481333</v>
      </c>
      <c r="P66" s="43">
        <f t="shared" si="2"/>
        <v>0.699980983734445</v>
      </c>
      <c r="Q66" s="43">
        <f t="shared" si="3"/>
        <v>0.726244088462359</v>
      </c>
      <c r="R66" s="48"/>
    </row>
    <row r="67" spans="1:18">
      <c r="A67" s="20">
        <v>65</v>
      </c>
      <c r="B67" s="20">
        <v>351</v>
      </c>
      <c r="C67" s="21" t="s">
        <v>467</v>
      </c>
      <c r="D67" s="21" t="s">
        <v>46</v>
      </c>
      <c r="E67" s="20" t="s">
        <v>41</v>
      </c>
      <c r="F67" s="22">
        <v>6006.49807692308</v>
      </c>
      <c r="G67" s="22">
        <v>1680.38240030769</v>
      </c>
      <c r="H67" s="23">
        <v>0.279760748906873</v>
      </c>
      <c r="I67" s="22">
        <v>7207.79769230769</v>
      </c>
      <c r="J67" s="22">
        <v>1866.42059003077</v>
      </c>
      <c r="K67" s="23">
        <v>0.258944641582081</v>
      </c>
      <c r="L67" s="31">
        <v>5009.79</v>
      </c>
      <c r="M67" s="31">
        <v>1609.62</v>
      </c>
      <c r="N67" s="32">
        <f t="shared" ref="N67:N97" si="4">M67/L67</f>
        <v>0.321294904576839</v>
      </c>
      <c r="O67" s="44">
        <f t="shared" ref="O67:O97" si="5">L67/F67</f>
        <v>0.834061700485275</v>
      </c>
      <c r="P67" s="43">
        <f t="shared" ref="P67:P97" si="6">L67/I67</f>
        <v>0.695051417071063</v>
      </c>
      <c r="Q67" s="43">
        <f t="shared" ref="Q67:Q97" si="7">M67/J67</f>
        <v>0.862410117310945</v>
      </c>
      <c r="R67" s="48"/>
    </row>
    <row r="68" spans="1:18">
      <c r="A68" s="20">
        <v>66</v>
      </c>
      <c r="B68" s="20">
        <v>723</v>
      </c>
      <c r="C68" s="21" t="s">
        <v>488</v>
      </c>
      <c r="D68" s="21" t="s">
        <v>49</v>
      </c>
      <c r="E68" s="20" t="s">
        <v>68</v>
      </c>
      <c r="F68" s="22">
        <v>5471.61107692308</v>
      </c>
      <c r="G68" s="22">
        <v>1481.01990498462</v>
      </c>
      <c r="H68" s="23">
        <v>0.270673460551852</v>
      </c>
      <c r="I68" s="22">
        <v>6565.93329230769</v>
      </c>
      <c r="J68" s="22">
        <v>1644.98631049846</v>
      </c>
      <c r="K68" s="23">
        <v>0.250533509444216</v>
      </c>
      <c r="L68" s="31">
        <v>4446.67</v>
      </c>
      <c r="M68" s="31">
        <v>995.03</v>
      </c>
      <c r="N68" s="32">
        <f t="shared" si="4"/>
        <v>0.223769697324065</v>
      </c>
      <c r="O68" s="44">
        <f t="shared" si="5"/>
        <v>0.81268020286642</v>
      </c>
      <c r="P68" s="43">
        <f t="shared" si="6"/>
        <v>0.677233502388684</v>
      </c>
      <c r="Q68" s="43">
        <f t="shared" si="7"/>
        <v>0.604886492762659</v>
      </c>
      <c r="R68" s="48"/>
    </row>
    <row r="69" spans="1:18">
      <c r="A69" s="20">
        <v>67</v>
      </c>
      <c r="B69" s="20">
        <v>713</v>
      </c>
      <c r="C69" s="21" t="s">
        <v>422</v>
      </c>
      <c r="D69" s="21" t="s">
        <v>46</v>
      </c>
      <c r="E69" s="20" t="s">
        <v>68</v>
      </c>
      <c r="F69" s="22">
        <v>3108.25353846154</v>
      </c>
      <c r="G69" s="22">
        <v>979.003691076923</v>
      </c>
      <c r="H69" s="23">
        <v>0.31496905865713</v>
      </c>
      <c r="I69" s="22">
        <v>3729.90424615385</v>
      </c>
      <c r="J69" s="22">
        <v>1087.39096910769</v>
      </c>
      <c r="K69" s="23">
        <v>0.291533213011828</v>
      </c>
      <c r="L69" s="31">
        <v>2518.45</v>
      </c>
      <c r="M69" s="31">
        <v>623.51</v>
      </c>
      <c r="N69" s="32">
        <f t="shared" si="4"/>
        <v>0.247576882606365</v>
      </c>
      <c r="O69" s="44">
        <f t="shared" si="5"/>
        <v>0.810246001118213</v>
      </c>
      <c r="P69" s="43">
        <f t="shared" si="6"/>
        <v>0.675205000931844</v>
      </c>
      <c r="Q69" s="43">
        <f t="shared" si="7"/>
        <v>0.573400016841827</v>
      </c>
      <c r="R69" s="48"/>
    </row>
    <row r="70" spans="1:18">
      <c r="A70" s="20">
        <v>68</v>
      </c>
      <c r="B70" s="20">
        <v>748</v>
      </c>
      <c r="C70" s="21" t="s">
        <v>429</v>
      </c>
      <c r="D70" s="21" t="s">
        <v>57</v>
      </c>
      <c r="E70" s="20" t="s">
        <v>68</v>
      </c>
      <c r="F70" s="22">
        <v>5969.72676923077</v>
      </c>
      <c r="G70" s="22">
        <v>1538.85858756923</v>
      </c>
      <c r="H70" s="23">
        <v>0.2577770553086</v>
      </c>
      <c r="I70" s="22">
        <v>7163.67212307692</v>
      </c>
      <c r="J70" s="22">
        <v>1709.22841875692</v>
      </c>
      <c r="K70" s="23">
        <v>0.23859668468785</v>
      </c>
      <c r="L70" s="31">
        <v>4782.65</v>
      </c>
      <c r="M70" s="31">
        <v>1642.98</v>
      </c>
      <c r="N70" s="32">
        <f t="shared" si="4"/>
        <v>0.343529214974962</v>
      </c>
      <c r="O70" s="44">
        <f t="shared" si="5"/>
        <v>0.801150569344444</v>
      </c>
      <c r="P70" s="43">
        <f t="shared" si="6"/>
        <v>0.667625474453704</v>
      </c>
      <c r="Q70" s="43">
        <f t="shared" si="7"/>
        <v>0.961240745806754</v>
      </c>
      <c r="R70" s="48"/>
    </row>
    <row r="71" spans="1:18">
      <c r="A71" s="20">
        <v>69</v>
      </c>
      <c r="B71" s="20">
        <v>311</v>
      </c>
      <c r="C71" s="21" t="s">
        <v>498</v>
      </c>
      <c r="D71" s="21" t="s">
        <v>40</v>
      </c>
      <c r="E71" s="20" t="s">
        <v>43</v>
      </c>
      <c r="F71" s="22">
        <v>8339.12538461538</v>
      </c>
      <c r="G71" s="22">
        <v>1893.81367592308</v>
      </c>
      <c r="H71" s="23">
        <v>0.227099796270832</v>
      </c>
      <c r="I71" s="22">
        <v>10006.9504615385</v>
      </c>
      <c r="J71" s="22">
        <v>2103.48123009231</v>
      </c>
      <c r="K71" s="23">
        <v>0.210202022901682</v>
      </c>
      <c r="L71" s="31">
        <v>6514.72</v>
      </c>
      <c r="M71" s="31">
        <v>1410.52</v>
      </c>
      <c r="N71" s="32">
        <f t="shared" si="4"/>
        <v>0.216512758798536</v>
      </c>
      <c r="O71" s="44">
        <f t="shared" si="5"/>
        <v>0.781223413671034</v>
      </c>
      <c r="P71" s="43">
        <f t="shared" si="6"/>
        <v>0.651019511392525</v>
      </c>
      <c r="Q71" s="43">
        <f t="shared" si="7"/>
        <v>0.670564576389446</v>
      </c>
      <c r="R71" s="48"/>
    </row>
    <row r="72" spans="1:18">
      <c r="A72" s="20">
        <v>70</v>
      </c>
      <c r="B72" s="20">
        <v>549</v>
      </c>
      <c r="C72" s="21" t="s">
        <v>463</v>
      </c>
      <c r="D72" s="21" t="s">
        <v>57</v>
      </c>
      <c r="E72" s="20" t="s">
        <v>68</v>
      </c>
      <c r="F72" s="22">
        <v>5729.02769230769</v>
      </c>
      <c r="G72" s="22">
        <v>1404.64074461538</v>
      </c>
      <c r="H72" s="23">
        <v>0.245179604647641</v>
      </c>
      <c r="I72" s="22">
        <v>6874.83323076923</v>
      </c>
      <c r="J72" s="22">
        <v>1560.15107446154</v>
      </c>
      <c r="K72" s="23">
        <v>0.22693657025437</v>
      </c>
      <c r="L72" s="31">
        <v>4434.51</v>
      </c>
      <c r="M72" s="31">
        <v>1346.77</v>
      </c>
      <c r="N72" s="32">
        <f t="shared" si="4"/>
        <v>0.303702100119292</v>
      </c>
      <c r="O72" s="44">
        <f t="shared" si="5"/>
        <v>0.774042339846633</v>
      </c>
      <c r="P72" s="43">
        <f t="shared" si="6"/>
        <v>0.645035283205527</v>
      </c>
      <c r="Q72" s="43">
        <f t="shared" si="7"/>
        <v>0.863230505074526</v>
      </c>
      <c r="R72" s="48"/>
    </row>
    <row r="73" spans="1:18">
      <c r="A73" s="20">
        <v>71</v>
      </c>
      <c r="B73" s="20">
        <v>539</v>
      </c>
      <c r="C73" s="21" t="s">
        <v>494</v>
      </c>
      <c r="D73" s="21" t="s">
        <v>57</v>
      </c>
      <c r="E73" s="20" t="s">
        <v>68</v>
      </c>
      <c r="F73" s="22">
        <v>5514.44307692308</v>
      </c>
      <c r="G73" s="22">
        <v>1384.48995618462</v>
      </c>
      <c r="H73" s="23">
        <v>0.251066143375103</v>
      </c>
      <c r="I73" s="22">
        <v>6617.33169230769</v>
      </c>
      <c r="J73" s="22">
        <v>1537.76935561846</v>
      </c>
      <c r="K73" s="23">
        <v>0.232385110361936</v>
      </c>
      <c r="L73" s="31">
        <v>4150.26</v>
      </c>
      <c r="M73" s="31">
        <v>1265.06</v>
      </c>
      <c r="N73" s="32">
        <f t="shared" si="4"/>
        <v>0.304814638119058</v>
      </c>
      <c r="O73" s="44">
        <f t="shared" si="5"/>
        <v>0.752616346221447</v>
      </c>
      <c r="P73" s="43">
        <f t="shared" si="6"/>
        <v>0.627180288517873</v>
      </c>
      <c r="Q73" s="43">
        <f t="shared" si="7"/>
        <v>0.822659129847999</v>
      </c>
      <c r="R73" s="48"/>
    </row>
    <row r="74" spans="1:18">
      <c r="A74" s="20">
        <v>72</v>
      </c>
      <c r="B74" s="20">
        <v>581</v>
      </c>
      <c r="C74" s="21" t="s">
        <v>500</v>
      </c>
      <c r="D74" s="21" t="s">
        <v>40</v>
      </c>
      <c r="E74" s="20" t="s">
        <v>43</v>
      </c>
      <c r="F74" s="22">
        <v>13981.8775384615</v>
      </c>
      <c r="G74" s="22">
        <v>3786.14072630769</v>
      </c>
      <c r="H74" s="23">
        <v>0.270789149446684</v>
      </c>
      <c r="I74" s="22">
        <v>16778.2530461538</v>
      </c>
      <c r="J74" s="22">
        <v>4205.31124763077</v>
      </c>
      <c r="K74" s="23">
        <v>0.250640590296424</v>
      </c>
      <c r="L74" s="31">
        <v>10191.5</v>
      </c>
      <c r="M74" s="31">
        <v>3163.65</v>
      </c>
      <c r="N74" s="32">
        <f t="shared" si="4"/>
        <v>0.310420448412893</v>
      </c>
      <c r="O74" s="44">
        <f t="shared" si="5"/>
        <v>0.728907828863835</v>
      </c>
      <c r="P74" s="43">
        <f t="shared" si="6"/>
        <v>0.607423190719863</v>
      </c>
      <c r="Q74" s="43">
        <f t="shared" si="7"/>
        <v>0.752298656082203</v>
      </c>
      <c r="R74" s="48"/>
    </row>
    <row r="75" spans="1:18">
      <c r="A75" s="20">
        <v>73</v>
      </c>
      <c r="B75" s="20">
        <v>707</v>
      </c>
      <c r="C75" s="21" t="s">
        <v>468</v>
      </c>
      <c r="D75" s="21" t="s">
        <v>52</v>
      </c>
      <c r="E75" s="20" t="s">
        <v>43</v>
      </c>
      <c r="F75" s="22">
        <v>12958.363</v>
      </c>
      <c r="G75" s="22">
        <v>3729.131709</v>
      </c>
      <c r="H75" s="23">
        <v>0.287777993948773</v>
      </c>
      <c r="I75" s="22">
        <v>15550.0356</v>
      </c>
      <c r="J75" s="22">
        <v>4141.9906584</v>
      </c>
      <c r="K75" s="23">
        <v>0.266365348925632</v>
      </c>
      <c r="L75" s="31">
        <v>9300.47</v>
      </c>
      <c r="M75" s="31">
        <v>2740.2</v>
      </c>
      <c r="N75" s="32">
        <f t="shared" si="4"/>
        <v>0.294630271373382</v>
      </c>
      <c r="O75" s="44">
        <f t="shared" si="5"/>
        <v>0.71771951441706</v>
      </c>
      <c r="P75" s="43">
        <f t="shared" si="6"/>
        <v>0.59809959534755</v>
      </c>
      <c r="Q75" s="43">
        <f t="shared" si="7"/>
        <v>0.661565953665986</v>
      </c>
      <c r="R75" s="48"/>
    </row>
    <row r="76" spans="1:18">
      <c r="A76" s="20">
        <v>74</v>
      </c>
      <c r="B76" s="20">
        <v>717</v>
      </c>
      <c r="C76" s="21" t="s">
        <v>469</v>
      </c>
      <c r="D76" s="21" t="s">
        <v>57</v>
      </c>
      <c r="E76" s="20" t="s">
        <v>68</v>
      </c>
      <c r="F76" s="22">
        <v>6113.69107692308</v>
      </c>
      <c r="G76" s="22">
        <v>1651.74809575385</v>
      </c>
      <c r="H76" s="23">
        <v>0.270171991841162</v>
      </c>
      <c r="I76" s="22">
        <v>7336.42929230769</v>
      </c>
      <c r="J76" s="22">
        <v>1834.61612957538</v>
      </c>
      <c r="K76" s="23">
        <v>0.250069353424969</v>
      </c>
      <c r="L76" s="31">
        <v>4358.24</v>
      </c>
      <c r="M76" s="31">
        <v>1093.52</v>
      </c>
      <c r="N76" s="32">
        <f t="shared" si="4"/>
        <v>0.250908623664599</v>
      </c>
      <c r="O76" s="44">
        <f t="shared" si="5"/>
        <v>0.712865590551466</v>
      </c>
      <c r="P76" s="43">
        <f t="shared" si="6"/>
        <v>0.594054658792889</v>
      </c>
      <c r="Q76" s="43">
        <f t="shared" si="7"/>
        <v>0.596048395286427</v>
      </c>
      <c r="R76" s="48"/>
    </row>
    <row r="77" spans="1:18">
      <c r="A77" s="20">
        <v>75</v>
      </c>
      <c r="B77" s="20">
        <v>578</v>
      </c>
      <c r="C77" s="21" t="s">
        <v>455</v>
      </c>
      <c r="D77" s="21" t="s">
        <v>49</v>
      </c>
      <c r="E77" s="20" t="s">
        <v>41</v>
      </c>
      <c r="F77" s="22">
        <v>9628.94692307692</v>
      </c>
      <c r="G77" s="22">
        <v>3014.06035043077</v>
      </c>
      <c r="H77" s="23">
        <v>0.313020766913484</v>
      </c>
      <c r="I77" s="22">
        <v>11554.7363076923</v>
      </c>
      <c r="J77" s="22">
        <v>3347.75245004308</v>
      </c>
      <c r="K77" s="23">
        <v>0.289729887458737</v>
      </c>
      <c r="L77" s="31">
        <v>6863.55</v>
      </c>
      <c r="M77" s="31">
        <v>1831.5</v>
      </c>
      <c r="N77" s="32">
        <f t="shared" si="4"/>
        <v>0.266844417247634</v>
      </c>
      <c r="O77" s="44">
        <f t="shared" si="5"/>
        <v>0.712803804489843</v>
      </c>
      <c r="P77" s="43">
        <f t="shared" si="6"/>
        <v>0.594003170408203</v>
      </c>
      <c r="Q77" s="43">
        <f t="shared" si="7"/>
        <v>0.547083461913808</v>
      </c>
      <c r="R77" s="48"/>
    </row>
    <row r="78" spans="1:18">
      <c r="A78" s="20">
        <v>76</v>
      </c>
      <c r="B78" s="20">
        <v>308</v>
      </c>
      <c r="C78" s="27" t="s">
        <v>408</v>
      </c>
      <c r="D78" s="21" t="s">
        <v>49</v>
      </c>
      <c r="E78" s="20" t="s">
        <v>43</v>
      </c>
      <c r="F78" s="22">
        <v>9661.72765384615</v>
      </c>
      <c r="G78" s="22">
        <v>2774.63927406923</v>
      </c>
      <c r="H78" s="23">
        <v>0.287178377768152</v>
      </c>
      <c r="I78" s="22">
        <v>11594.0731846154</v>
      </c>
      <c r="J78" s="22">
        <v>3081.82463115692</v>
      </c>
      <c r="K78" s="23">
        <v>0.265810348277455</v>
      </c>
      <c r="L78" s="31">
        <v>6717.27</v>
      </c>
      <c r="M78" s="31">
        <v>2183.43</v>
      </c>
      <c r="N78" s="32">
        <f t="shared" si="4"/>
        <v>0.325047229008213</v>
      </c>
      <c r="O78" s="44">
        <f t="shared" si="5"/>
        <v>0.695245223283227</v>
      </c>
      <c r="P78" s="43">
        <f t="shared" si="6"/>
        <v>0.579371019402689</v>
      </c>
      <c r="Q78" s="43">
        <f t="shared" si="7"/>
        <v>0.70848612796645</v>
      </c>
      <c r="R78" s="48"/>
    </row>
    <row r="79" s="2" customFormat="1" spans="1:18">
      <c r="A79" s="20">
        <v>77</v>
      </c>
      <c r="B79" s="20">
        <v>737</v>
      </c>
      <c r="C79" s="21" t="s">
        <v>457</v>
      </c>
      <c r="D79" s="21" t="s">
        <v>52</v>
      </c>
      <c r="E79" s="20" t="s">
        <v>41</v>
      </c>
      <c r="F79" s="22">
        <v>8235.19738461539</v>
      </c>
      <c r="G79" s="22">
        <v>2677.13022941538</v>
      </c>
      <c r="H79" s="23">
        <v>0.325083917771865</v>
      </c>
      <c r="I79" s="22">
        <v>9882.23686153846</v>
      </c>
      <c r="J79" s="22">
        <v>2973.52018294154</v>
      </c>
      <c r="K79" s="23">
        <v>0.300895457638183</v>
      </c>
      <c r="L79" s="31">
        <v>5590.36</v>
      </c>
      <c r="M79" s="31">
        <v>1617.31</v>
      </c>
      <c r="N79" s="32">
        <f t="shared" si="4"/>
        <v>0.289303372233631</v>
      </c>
      <c r="O79" s="44">
        <f t="shared" si="5"/>
        <v>0.678837402299992</v>
      </c>
      <c r="P79" s="43">
        <f t="shared" si="6"/>
        <v>0.565697835249994</v>
      </c>
      <c r="Q79" s="43">
        <f t="shared" si="7"/>
        <v>0.54390416089259</v>
      </c>
      <c r="R79" s="48"/>
    </row>
    <row r="80" spans="1:18">
      <c r="A80" s="20">
        <v>78</v>
      </c>
      <c r="B80" s="20">
        <v>733</v>
      </c>
      <c r="C80" s="21" t="s">
        <v>426</v>
      </c>
      <c r="D80" s="21" t="s">
        <v>52</v>
      </c>
      <c r="E80" s="20" t="s">
        <v>68</v>
      </c>
      <c r="F80" s="22">
        <v>5330.33353846154</v>
      </c>
      <c r="G80" s="22">
        <v>1352.98471458462</v>
      </c>
      <c r="H80" s="23">
        <v>0.253827402135724</v>
      </c>
      <c r="I80" s="22">
        <v>6396.40024615385</v>
      </c>
      <c r="J80" s="22">
        <v>1502.77611145846</v>
      </c>
      <c r="K80" s="23">
        <v>0.234940912642557</v>
      </c>
      <c r="L80" s="31">
        <v>3610.38</v>
      </c>
      <c r="M80" s="31">
        <v>960.35</v>
      </c>
      <c r="N80" s="32">
        <f t="shared" si="4"/>
        <v>0.265996931070968</v>
      </c>
      <c r="O80" s="44">
        <f t="shared" si="5"/>
        <v>0.67732722051049</v>
      </c>
      <c r="P80" s="43">
        <f t="shared" si="6"/>
        <v>0.564439350425408</v>
      </c>
      <c r="Q80" s="43">
        <f t="shared" si="7"/>
        <v>0.639050616174601</v>
      </c>
      <c r="R80" s="48"/>
    </row>
    <row r="81" spans="1:18">
      <c r="A81" s="20">
        <v>79</v>
      </c>
      <c r="B81" s="51">
        <v>706</v>
      </c>
      <c r="C81" s="52" t="s">
        <v>454</v>
      </c>
      <c r="D81" s="21" t="s">
        <v>46</v>
      </c>
      <c r="E81" s="20" t="s">
        <v>68</v>
      </c>
      <c r="F81" s="22">
        <v>4294.05784615385</v>
      </c>
      <c r="G81" s="22">
        <v>1239.70197858462</v>
      </c>
      <c r="H81" s="23">
        <v>0.288701741569459</v>
      </c>
      <c r="I81" s="22">
        <v>5152.86941538462</v>
      </c>
      <c r="J81" s="22">
        <v>1376.95163785846</v>
      </c>
      <c r="K81" s="23">
        <v>0.267220363424576</v>
      </c>
      <c r="L81" s="31">
        <v>2897.4</v>
      </c>
      <c r="M81" s="31">
        <v>834.25</v>
      </c>
      <c r="N81" s="32">
        <f t="shared" si="4"/>
        <v>0.287930558431697</v>
      </c>
      <c r="O81" s="44">
        <f t="shared" si="5"/>
        <v>0.674746382980186</v>
      </c>
      <c r="P81" s="43">
        <f t="shared" si="6"/>
        <v>0.562288652483489</v>
      </c>
      <c r="Q81" s="43">
        <f t="shared" si="7"/>
        <v>0.605867321017526</v>
      </c>
      <c r="R81" s="48"/>
    </row>
    <row r="82" spans="1:18">
      <c r="A82" s="20">
        <v>80</v>
      </c>
      <c r="B82" s="20">
        <v>515</v>
      </c>
      <c r="C82" s="21" t="s">
        <v>478</v>
      </c>
      <c r="D82" s="21" t="s">
        <v>49</v>
      </c>
      <c r="E82" s="20" t="s">
        <v>41</v>
      </c>
      <c r="F82" s="22">
        <v>8346.15692307692</v>
      </c>
      <c r="G82" s="22">
        <v>2436.62634069231</v>
      </c>
      <c r="H82" s="23">
        <v>0.29194590554068</v>
      </c>
      <c r="I82" s="22">
        <v>10015.3883076923</v>
      </c>
      <c r="J82" s="22">
        <v>2706.38967156923</v>
      </c>
      <c r="K82" s="23">
        <v>0.27022313947534</v>
      </c>
      <c r="L82" s="31">
        <v>5577.29</v>
      </c>
      <c r="M82" s="31">
        <v>1536.9</v>
      </c>
      <c r="N82" s="32">
        <f t="shared" si="4"/>
        <v>0.275563938758788</v>
      </c>
      <c r="O82" s="44">
        <f t="shared" si="5"/>
        <v>0.668246481752449</v>
      </c>
      <c r="P82" s="43">
        <f t="shared" si="6"/>
        <v>0.556872068127041</v>
      </c>
      <c r="Q82" s="43">
        <f t="shared" si="7"/>
        <v>0.567878312626307</v>
      </c>
      <c r="R82" s="48"/>
    </row>
    <row r="83" spans="1:18">
      <c r="A83" s="20">
        <v>81</v>
      </c>
      <c r="B83" s="20">
        <v>399</v>
      </c>
      <c r="C83" s="21" t="s">
        <v>458</v>
      </c>
      <c r="D83" s="21" t="s">
        <v>52</v>
      </c>
      <c r="E83" s="20" t="s">
        <v>41</v>
      </c>
      <c r="F83" s="22">
        <v>8003.81076923077</v>
      </c>
      <c r="G83" s="22">
        <v>2304.47154129231</v>
      </c>
      <c r="H83" s="23">
        <v>0.287921792223204</v>
      </c>
      <c r="I83" s="22">
        <v>9604.57292307692</v>
      </c>
      <c r="J83" s="22">
        <v>2559.60377412923</v>
      </c>
      <c r="K83" s="23">
        <v>0.266498447627928</v>
      </c>
      <c r="L83" s="31">
        <v>5312.5</v>
      </c>
      <c r="M83" s="31">
        <v>1288.26</v>
      </c>
      <c r="N83" s="32">
        <f t="shared" si="4"/>
        <v>0.242496</v>
      </c>
      <c r="O83" s="44">
        <f t="shared" si="5"/>
        <v>0.663746326990009</v>
      </c>
      <c r="P83" s="43">
        <f t="shared" si="6"/>
        <v>0.553121939158341</v>
      </c>
      <c r="Q83" s="43">
        <f t="shared" si="7"/>
        <v>0.503304461815877</v>
      </c>
      <c r="R83" s="48"/>
    </row>
    <row r="84" spans="1:18">
      <c r="A84" s="20">
        <v>82</v>
      </c>
      <c r="B84" s="20">
        <v>371</v>
      </c>
      <c r="C84" s="21" t="s">
        <v>490</v>
      </c>
      <c r="D84" s="21" t="s">
        <v>57</v>
      </c>
      <c r="E84" s="20" t="s">
        <v>68</v>
      </c>
      <c r="F84" s="22">
        <v>4450.88246153846</v>
      </c>
      <c r="G84" s="22">
        <v>1264.88351852308</v>
      </c>
      <c r="H84" s="23">
        <v>0.284187131305612</v>
      </c>
      <c r="I84" s="22">
        <v>5341.05895384615</v>
      </c>
      <c r="J84" s="22">
        <v>1404.92107185231</v>
      </c>
      <c r="K84" s="23">
        <v>0.263041670948157</v>
      </c>
      <c r="L84" s="31">
        <v>2946.34</v>
      </c>
      <c r="M84" s="31">
        <v>931.09</v>
      </c>
      <c r="N84" s="32">
        <f t="shared" si="4"/>
        <v>0.316015802656856</v>
      </c>
      <c r="O84" s="44">
        <f t="shared" si="5"/>
        <v>0.66196760428079</v>
      </c>
      <c r="P84" s="43">
        <f t="shared" si="6"/>
        <v>0.551639670233992</v>
      </c>
      <c r="Q84" s="43">
        <f t="shared" si="7"/>
        <v>0.662734739092787</v>
      </c>
      <c r="R84" s="48"/>
    </row>
    <row r="85" spans="1:18">
      <c r="A85" s="20">
        <v>83</v>
      </c>
      <c r="B85" s="20">
        <v>745</v>
      </c>
      <c r="C85" s="21" t="s">
        <v>495</v>
      </c>
      <c r="D85" s="21" t="s">
        <v>40</v>
      </c>
      <c r="E85" s="20" t="s">
        <v>41</v>
      </c>
      <c r="F85" s="22">
        <v>6748.55261538461</v>
      </c>
      <c r="G85" s="22">
        <v>1992.58578461538</v>
      </c>
      <c r="H85" s="23">
        <v>0.295261206095201</v>
      </c>
      <c r="I85" s="22">
        <v>8098.26313846154</v>
      </c>
      <c r="J85" s="22">
        <v>2213.18857846154</v>
      </c>
      <c r="K85" s="23">
        <v>0.273291759062547</v>
      </c>
      <c r="L85" s="31">
        <v>4426.83</v>
      </c>
      <c r="M85" s="31">
        <v>1455.57</v>
      </c>
      <c r="N85" s="32">
        <f t="shared" si="4"/>
        <v>0.328806391932828</v>
      </c>
      <c r="O85" s="44">
        <f t="shared" si="5"/>
        <v>0.65596732400192</v>
      </c>
      <c r="P85" s="43">
        <f t="shared" si="6"/>
        <v>0.546639436668266</v>
      </c>
      <c r="Q85" s="43">
        <f t="shared" si="7"/>
        <v>0.657680061322119</v>
      </c>
      <c r="R85" s="48"/>
    </row>
    <row r="86" spans="1:18">
      <c r="A86" s="20">
        <v>84</v>
      </c>
      <c r="B86" s="20">
        <v>594</v>
      </c>
      <c r="C86" s="21" t="s">
        <v>451</v>
      </c>
      <c r="D86" s="21" t="s">
        <v>57</v>
      </c>
      <c r="E86" s="20" t="s">
        <v>68</v>
      </c>
      <c r="F86" s="22">
        <v>4617.53353846154</v>
      </c>
      <c r="G86" s="22">
        <v>1254.43413046154</v>
      </c>
      <c r="H86" s="23">
        <v>0.271667573177928</v>
      </c>
      <c r="I86" s="22">
        <v>5541.04024615385</v>
      </c>
      <c r="J86" s="22">
        <v>1393.31481304615</v>
      </c>
      <c r="K86" s="23">
        <v>0.251453653312351</v>
      </c>
      <c r="L86" s="31">
        <v>2982.82</v>
      </c>
      <c r="M86" s="31">
        <v>815.96</v>
      </c>
      <c r="N86" s="32">
        <f t="shared" si="4"/>
        <v>0.273553214743095</v>
      </c>
      <c r="O86" s="44">
        <f t="shared" si="5"/>
        <v>0.645976899822109</v>
      </c>
      <c r="P86" s="43">
        <f t="shared" si="6"/>
        <v>0.538314083185091</v>
      </c>
      <c r="Q86" s="43">
        <f t="shared" si="7"/>
        <v>0.585625009050251</v>
      </c>
      <c r="R86" s="68"/>
    </row>
    <row r="87" spans="1:18">
      <c r="A87" s="20">
        <v>85</v>
      </c>
      <c r="B87" s="20">
        <v>727</v>
      </c>
      <c r="C87" s="21" t="s">
        <v>425</v>
      </c>
      <c r="D87" s="21" t="s">
        <v>40</v>
      </c>
      <c r="E87" s="20" t="s">
        <v>68</v>
      </c>
      <c r="F87" s="22">
        <v>5527.69846153846</v>
      </c>
      <c r="G87" s="22">
        <v>1576.47382006154</v>
      </c>
      <c r="H87" s="23">
        <v>0.285195336002966</v>
      </c>
      <c r="I87" s="22">
        <v>6633.23815384615</v>
      </c>
      <c r="J87" s="22">
        <v>1751.00810200615</v>
      </c>
      <c r="K87" s="23">
        <v>0.263974858341377</v>
      </c>
      <c r="L87" s="31">
        <v>3496.63</v>
      </c>
      <c r="M87" s="31">
        <v>963.58</v>
      </c>
      <c r="N87" s="32">
        <f t="shared" si="4"/>
        <v>0.275573909735946</v>
      </c>
      <c r="O87" s="44">
        <f t="shared" si="5"/>
        <v>0.632565257372383</v>
      </c>
      <c r="P87" s="43">
        <f t="shared" si="6"/>
        <v>0.527137714476986</v>
      </c>
      <c r="Q87" s="43">
        <f t="shared" si="7"/>
        <v>0.550300137901141</v>
      </c>
      <c r="R87" s="48"/>
    </row>
    <row r="88" spans="1:18">
      <c r="A88" s="20">
        <v>86</v>
      </c>
      <c r="B88" s="20">
        <v>721</v>
      </c>
      <c r="C88" s="21" t="s">
        <v>496</v>
      </c>
      <c r="D88" s="21" t="s">
        <v>57</v>
      </c>
      <c r="E88" s="20" t="s">
        <v>41</v>
      </c>
      <c r="F88" s="22">
        <v>7093.28369230769</v>
      </c>
      <c r="G88" s="22">
        <v>2301.50363298462</v>
      </c>
      <c r="H88" s="23">
        <v>0.324462369308657</v>
      </c>
      <c r="I88" s="22">
        <v>8511.94043076923</v>
      </c>
      <c r="J88" s="22">
        <v>2556.30728329846</v>
      </c>
      <c r="K88" s="23">
        <v>0.300320156618794</v>
      </c>
      <c r="L88" s="31">
        <v>4482.36</v>
      </c>
      <c r="M88" s="31">
        <v>1467.2</v>
      </c>
      <c r="N88" s="32">
        <f t="shared" si="4"/>
        <v>0.327327568513015</v>
      </c>
      <c r="O88" s="44">
        <f t="shared" si="5"/>
        <v>0.631916076451432</v>
      </c>
      <c r="P88" s="43">
        <f t="shared" si="6"/>
        <v>0.526596730376193</v>
      </c>
      <c r="Q88" s="43">
        <f t="shared" si="7"/>
        <v>0.573952908394815</v>
      </c>
      <c r="R88" s="48"/>
    </row>
    <row r="89" spans="1:18">
      <c r="A89" s="20">
        <v>87</v>
      </c>
      <c r="B89" s="20">
        <v>357</v>
      </c>
      <c r="C89" s="21" t="s">
        <v>444</v>
      </c>
      <c r="D89" s="21" t="s">
        <v>40</v>
      </c>
      <c r="E89" s="20" t="s">
        <v>41</v>
      </c>
      <c r="F89" s="22">
        <v>8088.53984615384</v>
      </c>
      <c r="G89" s="22">
        <v>2040.48985495385</v>
      </c>
      <c r="H89" s="23">
        <v>0.252269246831258</v>
      </c>
      <c r="I89" s="22">
        <v>9706.24781538461</v>
      </c>
      <c r="J89" s="22">
        <v>2266.39619549538</v>
      </c>
      <c r="K89" s="23">
        <v>0.233498694717345</v>
      </c>
      <c r="L89" s="31">
        <v>5040.27</v>
      </c>
      <c r="M89" s="31">
        <v>1394.58</v>
      </c>
      <c r="N89" s="32">
        <f t="shared" si="4"/>
        <v>0.276687558404609</v>
      </c>
      <c r="O89" s="44">
        <f t="shared" si="5"/>
        <v>0.62313719112068</v>
      </c>
      <c r="P89" s="43">
        <f t="shared" si="6"/>
        <v>0.519280992600566</v>
      </c>
      <c r="Q89" s="43">
        <f t="shared" si="7"/>
        <v>0.615329306840448</v>
      </c>
      <c r="R89" s="48"/>
    </row>
    <row r="90" spans="1:18">
      <c r="A90" s="20">
        <v>88</v>
      </c>
      <c r="B90" s="20">
        <v>355</v>
      </c>
      <c r="C90" s="21" t="s">
        <v>472</v>
      </c>
      <c r="D90" s="21" t="s">
        <v>49</v>
      </c>
      <c r="E90" s="20" t="s">
        <v>41</v>
      </c>
      <c r="F90" s="22">
        <v>10730.2673076923</v>
      </c>
      <c r="G90" s="22">
        <v>3118.43949507692</v>
      </c>
      <c r="H90" s="23">
        <v>0.29062085833047</v>
      </c>
      <c r="I90" s="22">
        <v>12876.3207692308</v>
      </c>
      <c r="J90" s="22">
        <v>3463.68759950769</v>
      </c>
      <c r="K90" s="23">
        <v>0.268996684812677</v>
      </c>
      <c r="L90" s="31">
        <v>6405.41</v>
      </c>
      <c r="M90" s="31">
        <v>2076.67</v>
      </c>
      <c r="N90" s="32">
        <f t="shared" si="4"/>
        <v>0.32420563242634</v>
      </c>
      <c r="O90" s="44">
        <f t="shared" si="5"/>
        <v>0.59694785006969</v>
      </c>
      <c r="P90" s="43">
        <f t="shared" si="6"/>
        <v>0.49745654172474</v>
      </c>
      <c r="Q90" s="43">
        <f t="shared" si="7"/>
        <v>0.59955464814297</v>
      </c>
      <c r="R90" s="69"/>
    </row>
    <row r="91" spans="1:18">
      <c r="A91" s="20">
        <v>89</v>
      </c>
      <c r="B91" s="20">
        <v>102567</v>
      </c>
      <c r="C91" s="21" t="s">
        <v>499</v>
      </c>
      <c r="D91" s="21" t="s">
        <v>57</v>
      </c>
      <c r="E91" s="20" t="s">
        <v>68</v>
      </c>
      <c r="F91" s="22">
        <v>2819.91046153846</v>
      </c>
      <c r="G91" s="22">
        <v>865.219269046154</v>
      </c>
      <c r="H91" s="23">
        <v>0.306825085706486</v>
      </c>
      <c r="I91" s="22">
        <v>3383.89255384615</v>
      </c>
      <c r="J91" s="22">
        <v>961.009266904615</v>
      </c>
      <c r="K91" s="23">
        <v>0.283995207180064</v>
      </c>
      <c r="L91" s="31">
        <v>1516.65</v>
      </c>
      <c r="M91" s="31">
        <v>375.83</v>
      </c>
      <c r="N91" s="32">
        <f t="shared" si="4"/>
        <v>0.247802723106847</v>
      </c>
      <c r="O91" s="44">
        <f t="shared" si="5"/>
        <v>0.537836225896535</v>
      </c>
      <c r="P91" s="43">
        <f t="shared" si="6"/>
        <v>0.448196854913779</v>
      </c>
      <c r="Q91" s="43">
        <f t="shared" si="7"/>
        <v>0.391078434873514</v>
      </c>
      <c r="R91" s="70"/>
    </row>
    <row r="92" spans="1:18">
      <c r="A92" s="20">
        <v>90</v>
      </c>
      <c r="B92" s="20">
        <v>720</v>
      </c>
      <c r="C92" s="21" t="s">
        <v>465</v>
      </c>
      <c r="D92" s="21" t="s">
        <v>57</v>
      </c>
      <c r="E92" s="20" t="s">
        <v>68</v>
      </c>
      <c r="F92" s="22">
        <v>5160.55015384615</v>
      </c>
      <c r="G92" s="22">
        <v>1353.42950012308</v>
      </c>
      <c r="H92" s="23">
        <v>0.262264576406523</v>
      </c>
      <c r="I92" s="22">
        <v>6192.66018461538</v>
      </c>
      <c r="J92" s="22">
        <v>1503.27014001231</v>
      </c>
      <c r="K92" s="23">
        <v>0.242750303617003</v>
      </c>
      <c r="L92" s="31">
        <v>2547.99</v>
      </c>
      <c r="M92" s="31">
        <v>725.63</v>
      </c>
      <c r="N92" s="32">
        <f t="shared" si="4"/>
        <v>0.284785262108564</v>
      </c>
      <c r="O92" s="44">
        <f t="shared" si="5"/>
        <v>0.493743869168869</v>
      </c>
      <c r="P92" s="43">
        <f t="shared" si="6"/>
        <v>0.411453224307391</v>
      </c>
      <c r="Q92" s="43">
        <f t="shared" si="7"/>
        <v>0.482701000097067</v>
      </c>
      <c r="R92" s="46"/>
    </row>
    <row r="93" spans="1:18">
      <c r="A93" s="20">
        <v>91</v>
      </c>
      <c r="B93" s="20">
        <v>755</v>
      </c>
      <c r="C93" s="21" t="s">
        <v>166</v>
      </c>
      <c r="D93" s="21" t="s">
        <v>46</v>
      </c>
      <c r="E93" s="20" t="s">
        <v>68</v>
      </c>
      <c r="F93" s="22">
        <v>2157.33415384615</v>
      </c>
      <c r="G93" s="22">
        <v>628.561840246154</v>
      </c>
      <c r="H93" s="23">
        <v>0.291360445541335</v>
      </c>
      <c r="I93" s="22">
        <v>2588.80098461539</v>
      </c>
      <c r="J93" s="22">
        <v>698.151064024615</v>
      </c>
      <c r="K93" s="23">
        <v>0.269681241692026</v>
      </c>
      <c r="L93" s="31">
        <v>1040.78</v>
      </c>
      <c r="M93" s="31">
        <v>155.09</v>
      </c>
      <c r="N93" s="32">
        <f t="shared" si="4"/>
        <v>0.149013240069948</v>
      </c>
      <c r="O93" s="44">
        <f t="shared" si="5"/>
        <v>0.482438011814012</v>
      </c>
      <c r="P93" s="43">
        <f t="shared" si="6"/>
        <v>0.402031676511675</v>
      </c>
      <c r="Q93" s="43">
        <f t="shared" si="7"/>
        <v>0.222143899782887</v>
      </c>
      <c r="R93" s="68"/>
    </row>
    <row r="94" spans="1:18">
      <c r="A94" s="20">
        <v>92</v>
      </c>
      <c r="B94" s="53">
        <v>102565</v>
      </c>
      <c r="C94" s="54" t="s">
        <v>502</v>
      </c>
      <c r="D94" s="54" t="s">
        <v>40</v>
      </c>
      <c r="E94" s="53" t="s">
        <v>41</v>
      </c>
      <c r="F94" s="55">
        <v>4588.64</v>
      </c>
      <c r="G94" s="55">
        <v>1603.877952</v>
      </c>
      <c r="H94" s="56">
        <v>0.349532312842149</v>
      </c>
      <c r="I94" s="55">
        <v>5506.368</v>
      </c>
      <c r="J94" s="55">
        <v>1781.4461952</v>
      </c>
      <c r="K94" s="56">
        <v>0.323524725408836</v>
      </c>
      <c r="L94" s="31">
        <v>2132.8</v>
      </c>
      <c r="M94" s="31">
        <v>860.78</v>
      </c>
      <c r="N94" s="32">
        <f t="shared" si="4"/>
        <v>0.40359152288072</v>
      </c>
      <c r="O94" s="44">
        <f t="shared" si="5"/>
        <v>0.464800027894975</v>
      </c>
      <c r="P94" s="43">
        <f t="shared" si="6"/>
        <v>0.387333356579146</v>
      </c>
      <c r="Q94" s="43">
        <f t="shared" si="7"/>
        <v>0.483191691289538</v>
      </c>
      <c r="R94" s="48"/>
    </row>
    <row r="95" spans="1:18">
      <c r="A95" s="20">
        <v>93</v>
      </c>
      <c r="B95" s="20">
        <v>585</v>
      </c>
      <c r="C95" s="21" t="s">
        <v>503</v>
      </c>
      <c r="D95" s="21" t="s">
        <v>40</v>
      </c>
      <c r="E95" s="20" t="s">
        <v>43</v>
      </c>
      <c r="F95" s="22">
        <v>0</v>
      </c>
      <c r="G95" s="22">
        <v>0</v>
      </c>
      <c r="H95" s="23">
        <v>0</v>
      </c>
      <c r="I95" s="22">
        <v>0</v>
      </c>
      <c r="J95" s="22">
        <v>0</v>
      </c>
      <c r="K95" s="23">
        <v>0</v>
      </c>
      <c r="L95" s="31">
        <v>12723.24</v>
      </c>
      <c r="M95" s="31">
        <v>3524.9</v>
      </c>
      <c r="N95" s="32">
        <f t="shared" si="4"/>
        <v>0.277044212008891</v>
      </c>
      <c r="O95" s="44" t="e">
        <f t="shared" si="5"/>
        <v>#DIV/0!</v>
      </c>
      <c r="P95" s="43" t="e">
        <f t="shared" si="6"/>
        <v>#DIV/0!</v>
      </c>
      <c r="Q95" s="43" t="e">
        <f t="shared" si="7"/>
        <v>#DIV/0!</v>
      </c>
      <c r="R95" s="48"/>
    </row>
    <row r="96" spans="1:18">
      <c r="A96" s="20">
        <v>94</v>
      </c>
      <c r="B96" s="57">
        <v>102934</v>
      </c>
      <c r="C96" s="58" t="s">
        <v>504</v>
      </c>
      <c r="D96" s="21" t="s">
        <v>40</v>
      </c>
      <c r="E96" s="20"/>
      <c r="F96" s="22"/>
      <c r="G96" s="22"/>
      <c r="H96" s="23"/>
      <c r="I96" s="22"/>
      <c r="J96" s="22"/>
      <c r="K96" s="23"/>
      <c r="L96" s="31">
        <v>11451.22</v>
      </c>
      <c r="M96" s="31">
        <v>3356.92</v>
      </c>
      <c r="N96" s="32">
        <f t="shared" si="4"/>
        <v>0.293149550877548</v>
      </c>
      <c r="O96" s="44" t="e">
        <f t="shared" si="5"/>
        <v>#DIV/0!</v>
      </c>
      <c r="P96" s="43" t="e">
        <f t="shared" si="6"/>
        <v>#DIV/0!</v>
      </c>
      <c r="Q96" s="43" t="e">
        <f t="shared" si="7"/>
        <v>#DIV/0!</v>
      </c>
      <c r="R96" s="48"/>
    </row>
    <row r="97" spans="1:18">
      <c r="A97" s="59" t="s">
        <v>234</v>
      </c>
      <c r="B97" s="59"/>
      <c r="C97" s="60"/>
      <c r="D97" s="60"/>
      <c r="E97" s="61"/>
      <c r="F97" s="62">
        <v>843866.58946044</v>
      </c>
      <c r="G97" s="62">
        <v>227946.338325181</v>
      </c>
      <c r="H97" s="63">
        <v>0.270121297811929</v>
      </c>
      <c r="I97" s="62">
        <v>1012639.90735253</v>
      </c>
      <c r="J97" s="62">
        <v>253182.69174584</v>
      </c>
      <c r="K97" s="63">
        <v>0.250022431377178</v>
      </c>
      <c r="L97" s="64">
        <f>SUM(L3:L96)</f>
        <v>910925.79</v>
      </c>
      <c r="M97" s="64">
        <f>SUM(M3:M96)</f>
        <v>243923.4</v>
      </c>
      <c r="N97" s="65">
        <f t="shared" si="4"/>
        <v>0.267775270694663</v>
      </c>
      <c r="O97" s="66">
        <f t="shared" si="5"/>
        <v>1.07946659030835</v>
      </c>
      <c r="P97" s="67">
        <f t="shared" si="6"/>
        <v>0.899555491923626</v>
      </c>
      <c r="Q97" s="67">
        <f t="shared" si="7"/>
        <v>0.963428417314028</v>
      </c>
      <c r="R97" s="50"/>
    </row>
    <row r="101" spans="3:3">
      <c r="C101" s="4" t="s">
        <v>235</v>
      </c>
    </row>
  </sheetData>
  <sortState ref="A3:R101">
    <sortCondition ref="O3" descending="1"/>
  </sortState>
  <mergeCells count="1">
    <mergeCell ref="A1:R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6.9-6.12考核目标</vt:lpstr>
      <vt:lpstr>片区完成情况</vt:lpstr>
      <vt:lpstr>员工奖励明细</vt:lpstr>
      <vt:lpstr>排名奖励</vt:lpstr>
      <vt:lpstr>6.9</vt:lpstr>
      <vt:lpstr>6.10</vt:lpstr>
      <vt:lpstr>6.11</vt:lpstr>
      <vt:lpstr>6.12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2018-06-08T08:35:00Z</dcterms:created>
  <dcterms:modified xsi:type="dcterms:W3CDTF">2018-07-30T10:23:26Z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