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644"/>
  </bookViews>
  <sheets>
    <sheet name="1.13-1.15考核数据" sheetId="1" r:id="rId1"/>
    <sheet name="补肾人员销售明细" sheetId="12" r:id="rId2"/>
    <sheet name="1.13-15销售排名奖励" sheetId="10" r:id="rId3"/>
    <sheet name="片区奖罚" sheetId="11" r:id="rId4"/>
    <sheet name="1.13-15补肾奖励" sheetId="9" r:id="rId5"/>
  </sheets>
  <definedNames>
    <definedName name="_xlnm._FilterDatabase" localSheetId="0" hidden="1">'1.13-1.15考核数据'!$A$3:$AK$88</definedName>
    <definedName name="_xlnm._FilterDatabase" localSheetId="4" hidden="1">'1.13-15补肾奖励'!$A$2:$J$2</definedName>
    <definedName name="_xlnm._FilterDatabase" localSheetId="2" hidden="1">'1.13-15销售排名奖励'!$A$2:$P$2</definedName>
  </definedNames>
  <calcPr calcId="144525"/>
</workbook>
</file>

<file path=xl/sharedStrings.xml><?xml version="1.0" encoding="utf-8"?>
<sst xmlns="http://schemas.openxmlformats.org/spreadsheetml/2006/main" count="588">
  <si>
    <t>2018年1月13—1月15日 考核目标</t>
  </si>
  <si>
    <t>序号</t>
  </si>
  <si>
    <t>门店ID</t>
  </si>
  <si>
    <t>门店名称</t>
  </si>
  <si>
    <t>片名称</t>
  </si>
  <si>
    <t>人员</t>
  </si>
  <si>
    <t>分类</t>
  </si>
  <si>
    <t>补肾   考核任务</t>
  </si>
  <si>
    <t>1档</t>
  </si>
  <si>
    <t>2档</t>
  </si>
  <si>
    <t>3档</t>
  </si>
  <si>
    <t>活动期间（1.13-1.15）</t>
  </si>
  <si>
    <t>对比数据</t>
  </si>
  <si>
    <t>排名  奖励</t>
  </si>
  <si>
    <t>定额</t>
  </si>
  <si>
    <t>超毛奖励</t>
  </si>
  <si>
    <t>销售处罚</t>
  </si>
  <si>
    <t>销售处罚减半</t>
  </si>
  <si>
    <t>补肾处罚</t>
  </si>
  <si>
    <t>销售</t>
  </si>
  <si>
    <t>3天销售</t>
  </si>
  <si>
    <t>毛利额</t>
  </si>
  <si>
    <t>3天毛利</t>
  </si>
  <si>
    <t>毛利</t>
  </si>
  <si>
    <t>补肾</t>
  </si>
  <si>
    <t>1档销售</t>
  </si>
  <si>
    <t>1档完成率</t>
  </si>
  <si>
    <t>1档毛利</t>
  </si>
  <si>
    <t>2档销售</t>
  </si>
  <si>
    <t>2档毛利</t>
  </si>
  <si>
    <t>3档销售</t>
  </si>
  <si>
    <t>3档毛利</t>
  </si>
  <si>
    <t>补肾差异</t>
  </si>
  <si>
    <t>四川太极青羊区十二桥药店</t>
  </si>
  <si>
    <t>西北片</t>
  </si>
  <si>
    <t>A</t>
  </si>
  <si>
    <t>四川太极青羊区北东街店</t>
  </si>
  <si>
    <t>城中片</t>
  </si>
  <si>
    <t>四川太极成华区华泰路药店</t>
  </si>
  <si>
    <t>东南片</t>
  </si>
  <si>
    <t>四川太极五津西路药店</t>
  </si>
  <si>
    <t>城郊一片</t>
  </si>
  <si>
    <t>鱼凫路店</t>
  </si>
  <si>
    <t>城郊二片</t>
  </si>
  <si>
    <t>C</t>
  </si>
  <si>
    <t>四川太极光华村街药店</t>
  </si>
  <si>
    <t>四川太极新都区马超东路店</t>
  </si>
  <si>
    <t>B</t>
  </si>
  <si>
    <t>成都成汉太极大药房有限公司</t>
  </si>
  <si>
    <t>四川太极土龙路药店</t>
  </si>
  <si>
    <t>四川太极怀远店</t>
  </si>
  <si>
    <t>四川太极锦江区观音桥街药店</t>
  </si>
  <si>
    <t>四川太极成华区万宇路药店</t>
  </si>
  <si>
    <t>四川太极成华区万科路药店</t>
  </si>
  <si>
    <t>四川太极都江堰景中路店</t>
  </si>
  <si>
    <t>四川太极都江堰奎光路中段药店</t>
  </si>
  <si>
    <t>四川太极邛崃中心药店</t>
  </si>
  <si>
    <t>四川太极成华杉板桥南一路店</t>
  </si>
  <si>
    <t>四川太极高新区民丰大道西段药店</t>
  </si>
  <si>
    <t>四川太极温江店</t>
  </si>
  <si>
    <t>四川太极光华药店</t>
  </si>
  <si>
    <t>四川太极浆洗街药店</t>
  </si>
  <si>
    <t>四川太极成华区羊子山西路药店（兴元华盛）</t>
  </si>
  <si>
    <t>四川太极新津邓双镇岷江店</t>
  </si>
  <si>
    <t>四川太极清江东路药店</t>
  </si>
  <si>
    <t>四川太极高新区府城大道西段店</t>
  </si>
  <si>
    <t>四川太极金牛区金沙路药店</t>
  </si>
  <si>
    <t>四川太极新都区新繁镇繁江北路药店</t>
  </si>
  <si>
    <t>四川太极锦江区庆云南街药店</t>
  </si>
  <si>
    <t>四川太极金牛区交大路第三药店</t>
  </si>
  <si>
    <t>四川太极新乐中街药店</t>
  </si>
  <si>
    <t>四川太极武侯区顺和街店</t>
  </si>
  <si>
    <t>四川太极崇州市崇阳镇尚贤坊街药店</t>
  </si>
  <si>
    <t>四川太极成华区二环路北四段药店（汇融名城）</t>
  </si>
  <si>
    <t>四川太极锦江区榕声路店</t>
  </si>
  <si>
    <t>四川太极枣子巷药店</t>
  </si>
  <si>
    <t>四川太极郫县郫筒镇东大街药店</t>
  </si>
  <si>
    <t>四川太极青羊区浣花滨河路药店</t>
  </si>
  <si>
    <t>四川太极郫县郫筒镇一环路东南段药店</t>
  </si>
  <si>
    <t>四川太极三江店</t>
  </si>
  <si>
    <t>四川太极成华区华油路药店</t>
  </si>
  <si>
    <t>四川太极双流县西航港街道锦华路一段药店</t>
  </si>
  <si>
    <t>四川太极双林路药店</t>
  </si>
  <si>
    <t>四川太极大邑县晋原镇通达东路五段药店</t>
  </si>
  <si>
    <t>四川太极大邑县晋原镇内蒙古大道桃源药店</t>
  </si>
  <si>
    <t>四川太极龙泉驿区龙泉街道驿生路药店</t>
  </si>
  <si>
    <t>四川太极成华区崔家店路药店</t>
  </si>
  <si>
    <t>四川太极邛崃市临邛镇长安大道药店</t>
  </si>
  <si>
    <t>四川太极高新区大源北街药店</t>
  </si>
  <si>
    <t>四川太极武侯区科华街药店</t>
  </si>
  <si>
    <t>四川太极都江堰聚源镇药店</t>
  </si>
  <si>
    <t>四川太极新园大道药店</t>
  </si>
  <si>
    <t>四川太极都江堰市蒲阳路药店</t>
  </si>
  <si>
    <t>四川太极成华区新怡路店</t>
  </si>
  <si>
    <t>四川太极都江堰幸福镇翔凤路药店</t>
  </si>
  <si>
    <t>四川太极大邑县沙渠镇方圆路药店</t>
  </si>
  <si>
    <t>四川太极都江堰药店</t>
  </si>
  <si>
    <t>四川太极金牛区黄苑东街药店</t>
  </si>
  <si>
    <t>四川太极通盈街药店</t>
  </si>
  <si>
    <t>四川太极邛崃市羊安镇永康大道药店</t>
  </si>
  <si>
    <t>四川太极崇州中心店</t>
  </si>
  <si>
    <t>四川太极大邑县晋原镇子龙路店</t>
  </si>
  <si>
    <t>四川太极都江堰市蒲阳镇堰问道西路药店</t>
  </si>
  <si>
    <t>四川太极锦江区水杉街药店</t>
  </si>
  <si>
    <t>四川太极成华区华康路药店</t>
  </si>
  <si>
    <t>四川太极金带街药店</t>
  </si>
  <si>
    <t>四川太极邛崃市临邛镇洪川小区药店</t>
  </si>
  <si>
    <t>四川太极清江东路2药店</t>
  </si>
  <si>
    <t>四川太极锦江区合欢树街药店</t>
  </si>
  <si>
    <t>四川太极锦江区柳翠路药店</t>
  </si>
  <si>
    <t>四川太极大邑县晋原镇东街药店</t>
  </si>
  <si>
    <t>四川太极大邑县晋源镇东壕沟段药店</t>
  </si>
  <si>
    <t>四川太极龙潭西路店</t>
  </si>
  <si>
    <t>四川太极红星店</t>
  </si>
  <si>
    <r>
      <rPr>
        <sz val="9"/>
        <rFont val="宋体"/>
        <charset val="0"/>
      </rPr>
      <t xml:space="preserve">四川太极旗舰店 </t>
    </r>
    <r>
      <rPr>
        <b/>
        <sz val="9"/>
        <rFont val="宋体"/>
        <charset val="0"/>
      </rPr>
      <t>（抽现金）</t>
    </r>
  </si>
  <si>
    <t>旗舰片</t>
  </si>
  <si>
    <t>T</t>
  </si>
  <si>
    <t>四川太极高新区中和街道柳荫街药店</t>
  </si>
  <si>
    <t>四川太极双流区东升街道三强西路药店</t>
  </si>
  <si>
    <t>四川太极高新天久北巷药店</t>
  </si>
  <si>
    <t>四川太极兴义镇万兴路药店</t>
  </si>
  <si>
    <t>四川太极大邑县安仁镇千禧街药店</t>
  </si>
  <si>
    <t>四川太极大邑县新场镇文昌街药店</t>
  </si>
  <si>
    <t>四川太极人民中路店</t>
  </si>
  <si>
    <t>四川太极沙河源药店</t>
  </si>
  <si>
    <t>四川太极金丝街药店</t>
  </si>
  <si>
    <t>四川太极大药房连锁有限公司武侯区聚萃街药店</t>
  </si>
  <si>
    <t>四川太极西部店</t>
  </si>
  <si>
    <t>合计</t>
  </si>
  <si>
    <t>片区</t>
  </si>
  <si>
    <t>部门</t>
  </si>
  <si>
    <t>姓名</t>
  </si>
  <si>
    <t>人员ID</t>
  </si>
  <si>
    <t>职务</t>
  </si>
  <si>
    <t>补肾益寿胶囊</t>
  </si>
  <si>
    <t>崇州中心店</t>
  </si>
  <si>
    <t>刘莎</t>
  </si>
  <si>
    <t>店长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</si>
  <si>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</si>
  <si>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</si>
  <si>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</si>
  <si>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</si>
  <si>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</si>
  <si>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</si>
  <si>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</si>
  <si>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</si>
  <si>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曹琼</t>
  </si>
  <si>
    <t>窦潘</t>
  </si>
  <si>
    <t>崇州三江店</t>
  </si>
  <si>
    <t>胡建梅</t>
  </si>
  <si>
    <t>何倩倩</t>
  </si>
  <si>
    <t>骆素花</t>
  </si>
  <si>
    <t>温江店</t>
  </si>
  <si>
    <t>夏彩红</t>
  </si>
  <si>
    <t>罗璇</t>
  </si>
  <si>
    <t>王馨</t>
  </si>
  <si>
    <t>刘敏</t>
  </si>
  <si>
    <t>周姝灵</t>
  </si>
  <si>
    <t>实习生</t>
  </si>
  <si>
    <t>旗舰片区</t>
  </si>
  <si>
    <t>旗舰店</t>
  </si>
  <si>
    <t>谭庆娟</t>
  </si>
  <si>
    <t>余志彬</t>
  </si>
  <si>
    <t xml:space="preserve">柜组长 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</si>
  <si>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</si>
  <si>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</si>
  <si>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</si>
  <si>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</si>
  <si>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</si>
  <si>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</si>
  <si>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</si>
  <si>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</si>
  <si>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</si>
  <si>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</si>
  <si>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</si>
  <si>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</si>
  <si>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</si>
  <si>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</si>
  <si>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</si>
  <si>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</si>
  <si>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</si>
  <si>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翁全丽</t>
  </si>
  <si>
    <t>代珍慧</t>
  </si>
  <si>
    <t>毛茜</t>
  </si>
  <si>
    <t>城中片区</t>
  </si>
  <si>
    <t>红星店</t>
  </si>
  <si>
    <t>段文秀</t>
  </si>
  <si>
    <t>冯晓雨</t>
  </si>
  <si>
    <t>邓黎</t>
  </si>
  <si>
    <t>易永红</t>
  </si>
  <si>
    <t>吴丹</t>
  </si>
  <si>
    <t>罗妍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</si>
  <si>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</si>
  <si>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</si>
  <si>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</si>
  <si>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</si>
  <si>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</si>
  <si>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</si>
  <si>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</si>
  <si>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</si>
  <si>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</si>
  <si>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王盛英</t>
  </si>
  <si>
    <t>沙河源店</t>
  </si>
  <si>
    <t>曹娉</t>
  </si>
  <si>
    <t>张晓露</t>
  </si>
  <si>
    <t>邛崃中心店</t>
  </si>
  <si>
    <t>任会茹</t>
  </si>
  <si>
    <t>周有惠</t>
  </si>
  <si>
    <t>万义丽</t>
  </si>
  <si>
    <t>李宋琴</t>
  </si>
  <si>
    <t>何琴</t>
  </si>
  <si>
    <t xml:space="preserve">试用期人员 </t>
  </si>
  <si>
    <t>陈礼凤</t>
  </si>
  <si>
    <t>光华店</t>
  </si>
  <si>
    <t>魏津</t>
  </si>
  <si>
    <t>朱晓桃</t>
  </si>
  <si>
    <t>杨丽君</t>
  </si>
  <si>
    <t>罗丹</t>
  </si>
  <si>
    <t>汤雪芹</t>
  </si>
  <si>
    <t>周刚</t>
  </si>
  <si>
    <t>张远书</t>
  </si>
  <si>
    <t>清江东路2店</t>
  </si>
  <si>
    <t>陈春花</t>
  </si>
  <si>
    <t>黄敏</t>
  </si>
  <si>
    <t>陈琳</t>
  </si>
  <si>
    <t>清江东路店</t>
  </si>
  <si>
    <t>钱芳</t>
  </si>
  <si>
    <t>胡艳弘</t>
  </si>
  <si>
    <t>钟晓凤</t>
  </si>
  <si>
    <t>黄玉桂</t>
  </si>
  <si>
    <t>人民中路店</t>
  </si>
  <si>
    <t>唐丹</t>
  </si>
  <si>
    <t>肖姚</t>
  </si>
  <si>
    <t>雷晓芳</t>
  </si>
  <si>
    <t>杨娟</t>
  </si>
  <si>
    <t>都江堰中心药店</t>
  </si>
  <si>
    <t>易庭丽</t>
  </si>
  <si>
    <t>聂丽</t>
  </si>
  <si>
    <t>梁海燕</t>
  </si>
  <si>
    <t>双林路店</t>
  </si>
  <si>
    <t>梅茜</t>
  </si>
  <si>
    <t>张玉</t>
  </si>
  <si>
    <t>陈志勇</t>
  </si>
  <si>
    <t>李建华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</si>
  <si>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</si>
  <si>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</si>
  <si>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</si>
  <si>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</si>
  <si>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</si>
  <si>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</si>
  <si>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</si>
  <si>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</si>
  <si>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姜孝杨</t>
  </si>
  <si>
    <t>崇州金带街店</t>
  </si>
  <si>
    <t>林霞</t>
  </si>
  <si>
    <t>王旭2</t>
  </si>
  <si>
    <t>彭勤</t>
  </si>
  <si>
    <t>新津兴义店</t>
  </si>
  <si>
    <t>庄静</t>
  </si>
  <si>
    <t>袁茜雅</t>
  </si>
  <si>
    <t>3.13离职</t>
  </si>
  <si>
    <t>通盈街店</t>
  </si>
  <si>
    <t>赵君兰</t>
  </si>
  <si>
    <t>钟友群</t>
  </si>
  <si>
    <t>左学梅</t>
  </si>
  <si>
    <t>李霞</t>
  </si>
  <si>
    <t>东南片区</t>
  </si>
  <si>
    <t>新园大道店</t>
  </si>
  <si>
    <t>罗婷</t>
  </si>
  <si>
    <t>胡元</t>
  </si>
  <si>
    <t>黄伦倩</t>
  </si>
  <si>
    <t>毕铭艺</t>
  </si>
  <si>
    <t>土龙路店</t>
  </si>
  <si>
    <t>刘新</t>
  </si>
  <si>
    <t>何英</t>
  </si>
  <si>
    <t>贾静</t>
  </si>
  <si>
    <t>杨新月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</si>
  <si>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</si>
  <si>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</si>
  <si>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</si>
  <si>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</si>
  <si>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</si>
  <si>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</si>
  <si>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</si>
  <si>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</si>
  <si>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陈会</t>
  </si>
  <si>
    <t>宋珊</t>
  </si>
  <si>
    <t>金丝街店</t>
  </si>
  <si>
    <t>黄娟</t>
  </si>
  <si>
    <t>刘樽</t>
  </si>
  <si>
    <t>邱罗玉</t>
  </si>
  <si>
    <t>天久北巷店</t>
  </si>
  <si>
    <t>丁偲迪</t>
  </si>
  <si>
    <t>晏玲</t>
  </si>
  <si>
    <t xml:space="preserve">营业员 </t>
  </si>
  <si>
    <t>张芙蓉</t>
  </si>
  <si>
    <t>杉板桥店</t>
  </si>
  <si>
    <t>殷岱菊</t>
  </si>
  <si>
    <t>李姣</t>
  </si>
  <si>
    <t>顺和街店</t>
  </si>
  <si>
    <t>江月红</t>
  </si>
  <si>
    <t>李媛</t>
  </si>
  <si>
    <t>周玉</t>
  </si>
  <si>
    <t>彭燕</t>
  </si>
  <si>
    <t>新津邓双店</t>
  </si>
  <si>
    <t>张琴</t>
  </si>
  <si>
    <t>朱春梅</t>
  </si>
  <si>
    <t>薛燕</t>
  </si>
  <si>
    <t>郑红艳</t>
  </si>
  <si>
    <t>崔家店</t>
  </si>
  <si>
    <t>吕彩霞</t>
  </si>
  <si>
    <t>张杰</t>
  </si>
  <si>
    <t>周宇琳</t>
  </si>
  <si>
    <t>杨伟钰</t>
  </si>
  <si>
    <t>青羊区北东街店</t>
  </si>
  <si>
    <t>向海英</t>
  </si>
  <si>
    <t>易金莉</t>
  </si>
  <si>
    <t>鲁雪</t>
  </si>
  <si>
    <t>罗玮</t>
  </si>
  <si>
    <t>卫荟垟</t>
  </si>
  <si>
    <t>大邑子龙店</t>
  </si>
  <si>
    <t>李秀辉</t>
  </si>
  <si>
    <t>熊小玲</t>
  </si>
  <si>
    <t>府城大道店</t>
  </si>
  <si>
    <t>贾兰</t>
  </si>
  <si>
    <t>周红蓉</t>
  </si>
  <si>
    <t>梁兰</t>
  </si>
  <si>
    <t>杨玉萍</t>
  </si>
  <si>
    <t>龙潭西路店</t>
  </si>
  <si>
    <t>胡人元</t>
  </si>
  <si>
    <t>张洁</t>
  </si>
  <si>
    <t>何海燕</t>
  </si>
  <si>
    <t>榕声路店</t>
  </si>
  <si>
    <t>曾佳丽</t>
  </si>
  <si>
    <t>熊琴</t>
  </si>
  <si>
    <t>黄梅</t>
  </si>
  <si>
    <t>大邑东壕沟店</t>
  </si>
  <si>
    <t>高艳</t>
  </si>
  <si>
    <t>彭蓉</t>
  </si>
  <si>
    <t>彭叶</t>
  </si>
  <si>
    <t>青羊浣花滨河路店</t>
  </si>
  <si>
    <t>王旭</t>
  </si>
  <si>
    <t>余济秀</t>
  </si>
  <si>
    <t>肖瑶</t>
  </si>
  <si>
    <t>高新区民丰大道店</t>
  </si>
  <si>
    <t>于春莲</t>
  </si>
  <si>
    <t>杨秀娟</t>
  </si>
  <si>
    <t>周蔓</t>
  </si>
  <si>
    <t>郫筒镇东大街药店</t>
  </si>
  <si>
    <t>曹春燕</t>
  </si>
  <si>
    <t>邓红梅</t>
  </si>
  <si>
    <t>罗丽</t>
  </si>
  <si>
    <t>双流锦华路店</t>
  </si>
  <si>
    <t>汪蕾</t>
  </si>
  <si>
    <t>纪莉萍</t>
  </si>
  <si>
    <t>陈星宇</t>
  </si>
  <si>
    <t>华油路店</t>
  </si>
  <si>
    <t>周燕</t>
  </si>
  <si>
    <t>王丽超</t>
  </si>
  <si>
    <t>伍佳慧</t>
  </si>
  <si>
    <t>赖千禧</t>
  </si>
  <si>
    <t>成华区二环路北四段店汇融名城店</t>
  </si>
  <si>
    <t>高文棋</t>
  </si>
  <si>
    <t>李可</t>
  </si>
  <si>
    <t>刘雨婷</t>
  </si>
  <si>
    <t>舒海燕</t>
  </si>
  <si>
    <t>青羊区十二桥店</t>
  </si>
  <si>
    <t>周思</t>
  </si>
  <si>
    <t>辜瑞琪</t>
  </si>
  <si>
    <t>郑佳</t>
  </si>
  <si>
    <t>冯莉</t>
  </si>
  <si>
    <t>王锐锋</t>
  </si>
  <si>
    <t>李俊俐</t>
  </si>
  <si>
    <t>高新区中和柳荫街店</t>
  </si>
  <si>
    <t>王芳</t>
  </si>
  <si>
    <t>黄鑫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</si>
  <si>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</si>
  <si>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</si>
  <si>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</si>
  <si>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</si>
  <si>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</si>
  <si>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</si>
  <si>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</si>
  <si>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</si>
  <si>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刘娟</t>
  </si>
  <si>
    <t>邛崃长安大道店</t>
  </si>
  <si>
    <t>杨平2</t>
  </si>
  <si>
    <t>任姗姗</t>
  </si>
  <si>
    <t>付静</t>
  </si>
  <si>
    <t>大邑安仁镇千禧街药店</t>
  </si>
  <si>
    <t>李沙</t>
  </si>
  <si>
    <t>张群</t>
  </si>
  <si>
    <t>锦江区水杉街店</t>
  </si>
  <si>
    <t>胡光宾</t>
  </si>
  <si>
    <t>彭宇</t>
  </si>
  <si>
    <t>何圆晴</t>
  </si>
  <si>
    <t>廖丹</t>
  </si>
  <si>
    <t>都江堰奎光中段</t>
  </si>
  <si>
    <t>钱亚辉</t>
  </si>
  <si>
    <t>贾益娟</t>
  </si>
  <si>
    <t>陈蓉3</t>
  </si>
  <si>
    <t>都江堰翔凤路</t>
  </si>
  <si>
    <t>吴阳</t>
  </si>
  <si>
    <t>乐良清</t>
  </si>
  <si>
    <t>成华区万科路</t>
  </si>
  <si>
    <t>杨琴</t>
  </si>
  <si>
    <t>李小平</t>
  </si>
  <si>
    <t>马雪</t>
  </si>
  <si>
    <t>黄姣</t>
  </si>
  <si>
    <t>朱文艺</t>
  </si>
  <si>
    <t>新都马超东路</t>
  </si>
  <si>
    <t>郑万利</t>
  </si>
  <si>
    <t xml:space="preserve"> 店长</t>
  </si>
  <si>
    <t>廖红</t>
  </si>
  <si>
    <t>欧顺心</t>
  </si>
  <si>
    <t>李傲霜</t>
  </si>
  <si>
    <t>都江堰问道西路</t>
  </si>
  <si>
    <t>孙佳丽</t>
  </si>
  <si>
    <t>李燕</t>
  </si>
  <si>
    <t>2.28离职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</si>
  <si>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</si>
  <si>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</si>
  <si>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</si>
  <si>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</si>
  <si>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</si>
  <si>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</si>
  <si>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</si>
  <si>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</si>
  <si>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</si>
  <si>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</si>
  <si>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</si>
  <si>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胡怡梅</t>
  </si>
  <si>
    <t>大邑通达店</t>
  </si>
  <si>
    <t>付曦</t>
  </si>
  <si>
    <t>袁文秀</t>
  </si>
  <si>
    <t>李晓芳</t>
  </si>
  <si>
    <t>大邑内蒙古桃源店</t>
  </si>
  <si>
    <t>田兰</t>
  </si>
  <si>
    <t>方晓敏</t>
  </si>
  <si>
    <t>黄梅2</t>
  </si>
  <si>
    <t>高亚</t>
  </si>
  <si>
    <t>大邑新场镇店</t>
  </si>
  <si>
    <t>孟小明</t>
  </si>
  <si>
    <t>胡永丽</t>
  </si>
  <si>
    <t>王茹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</si>
  <si>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</si>
  <si>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</si>
  <si>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</si>
  <si>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</si>
  <si>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</si>
  <si>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</si>
  <si>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</si>
  <si>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谯红俐</t>
  </si>
  <si>
    <t>观音桥店</t>
  </si>
  <si>
    <t>王美</t>
  </si>
  <si>
    <t>蔡旌晶</t>
  </si>
  <si>
    <t>张阳2</t>
  </si>
  <si>
    <t>袁咏梅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</si>
  <si>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</si>
  <si>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</si>
  <si>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</si>
  <si>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</si>
  <si>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</si>
  <si>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</si>
  <si>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</si>
  <si>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袁文莉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</si>
  <si>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</si>
  <si>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</si>
  <si>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</si>
  <si>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</si>
  <si>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</si>
  <si>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</si>
  <si>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</si>
  <si>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</si>
  <si>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</si>
  <si>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邹惠</t>
  </si>
  <si>
    <t>李银萍</t>
  </si>
  <si>
    <t>袁媛</t>
  </si>
  <si>
    <t>温江鱼凫路店</t>
  </si>
  <si>
    <t>王慧</t>
  </si>
  <si>
    <t>文清芳</t>
  </si>
  <si>
    <t>杨小琴</t>
  </si>
  <si>
    <t>彭海花</t>
  </si>
  <si>
    <t>李钰</t>
  </si>
  <si>
    <t>高新区大源北街</t>
  </si>
  <si>
    <t>张平英</t>
  </si>
  <si>
    <t>于新蕾</t>
  </si>
  <si>
    <t>李芋霖</t>
  </si>
  <si>
    <t>李佳佳</t>
  </si>
  <si>
    <t>都江堰蒲阳路店</t>
  </si>
  <si>
    <t>杨文英</t>
  </si>
  <si>
    <t>韩启敏</t>
  </si>
  <si>
    <t>岳春艳</t>
  </si>
  <si>
    <t>华康路店</t>
  </si>
  <si>
    <t>黄雨</t>
  </si>
  <si>
    <t>陈丽梅</t>
  </si>
  <si>
    <t>新怡店</t>
  </si>
  <si>
    <t>杨琼</t>
  </si>
  <si>
    <t>苟姗</t>
  </si>
  <si>
    <t>王蕊</t>
  </si>
  <si>
    <t>庆云南街店</t>
  </si>
  <si>
    <t>谭凤旭</t>
  </si>
  <si>
    <t>谢玉涛</t>
  </si>
  <si>
    <t>代理店长</t>
  </si>
  <si>
    <t>肖然</t>
  </si>
  <si>
    <t>邓悦</t>
  </si>
  <si>
    <t>任嘉欣</t>
  </si>
  <si>
    <t>成华区万宇路店</t>
  </si>
  <si>
    <t>王晗</t>
  </si>
  <si>
    <t>何晓蝶</t>
  </si>
  <si>
    <t>饶彩虹</t>
  </si>
  <si>
    <t>科华路店</t>
  </si>
  <si>
    <t>黄玲</t>
  </si>
  <si>
    <t>王明惠</t>
  </si>
  <si>
    <t>许巧丽</t>
  </si>
  <si>
    <t>闵腾西</t>
  </si>
  <si>
    <t>金沙路店</t>
  </si>
  <si>
    <t>周莉</t>
  </si>
  <si>
    <t>蒋朝仙</t>
  </si>
  <si>
    <t>胡欢</t>
  </si>
  <si>
    <t>钱佳佳</t>
  </si>
  <si>
    <t>龙泉驿生店</t>
  </si>
  <si>
    <t>单菊</t>
  </si>
  <si>
    <t>唐冬芳</t>
  </si>
  <si>
    <t>杨丽蓉</t>
  </si>
  <si>
    <t>郫县一环路东南段店</t>
  </si>
  <si>
    <t>王娜</t>
  </si>
  <si>
    <t>李甜甜</t>
  </si>
  <si>
    <t>何媛</t>
  </si>
  <si>
    <t>王俊</t>
  </si>
  <si>
    <t>大邑东街店</t>
  </si>
  <si>
    <t>杨丽</t>
  </si>
  <si>
    <t>孙莉</t>
  </si>
  <si>
    <t>周素帆</t>
  </si>
  <si>
    <t>聚萃街店</t>
  </si>
  <si>
    <t>李海燕</t>
  </si>
  <si>
    <t>吕颖</t>
  </si>
  <si>
    <t>合欢树街店</t>
  </si>
  <si>
    <t>李青燕</t>
  </si>
  <si>
    <t>江欣悦</t>
  </si>
  <si>
    <t>黄天平</t>
  </si>
  <si>
    <t>崇州尚贤坊店</t>
  </si>
  <si>
    <t>朱玉梅</t>
  </si>
  <si>
    <t>郑娇</t>
  </si>
  <si>
    <t>邓洋</t>
  </si>
  <si>
    <t>成汉南路店</t>
  </si>
  <si>
    <t>蒋雪琴</t>
  </si>
  <si>
    <t>吴伟利</t>
  </si>
  <si>
    <t>齐芳</t>
  </si>
  <si>
    <t>李蕊如</t>
  </si>
  <si>
    <t>张娜</t>
  </si>
  <si>
    <r>
      <rPr>
        <b/>
        <sz val="10"/>
        <rFont val="Arial"/>
        <charset val="0"/>
      </rPr>
      <t>2018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13—1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15 </t>
    </r>
    <r>
      <rPr>
        <b/>
        <sz val="10"/>
        <rFont val="宋体"/>
        <charset val="0"/>
      </rPr>
      <t>排名奖励</t>
    </r>
  </si>
  <si>
    <t>第1档销售进度</t>
  </si>
  <si>
    <t xml:space="preserve"> 第2档   销售进度</t>
  </si>
  <si>
    <t>第2档    毛利进度</t>
  </si>
  <si>
    <t>1月13日 排名奖励</t>
  </si>
  <si>
    <t>1月14日 排名奖励</t>
  </si>
  <si>
    <t>1月15日 排名奖励</t>
  </si>
  <si>
    <t>合计奖励</t>
  </si>
  <si>
    <t>合计奖励金额</t>
  </si>
  <si>
    <t>注：该排名奖励于活动期间当晚已发放至各片区微信群（店长已领取），故将该奖励金额3344元发至王四维工资卡上。</t>
  </si>
  <si>
    <t>董事长：</t>
  </si>
  <si>
    <t>总经理：</t>
  </si>
  <si>
    <t>营运部经理：</t>
  </si>
  <si>
    <t>1.13-1.15（17周年庆）片区完成情况表</t>
  </si>
  <si>
    <t>片长</t>
  </si>
  <si>
    <t>管辖门店数量</t>
  </si>
  <si>
    <t>总完成店数</t>
  </si>
  <si>
    <t>完成占比</t>
  </si>
  <si>
    <t>完成第一档门店数</t>
  </si>
  <si>
    <t>未完成第一档门店数</t>
  </si>
  <si>
    <t>扣除基础分数</t>
  </si>
  <si>
    <t>完成第二档  门店数</t>
  </si>
  <si>
    <t>奖励现金</t>
  </si>
  <si>
    <t>备注</t>
  </si>
  <si>
    <t>刘琴英</t>
  </si>
  <si>
    <t>谢怡</t>
  </si>
  <si>
    <t>何巍</t>
  </si>
  <si>
    <t>周佳玉</t>
  </si>
  <si>
    <t>苗凯</t>
  </si>
  <si>
    <t>合计完成情况</t>
  </si>
  <si>
    <r>
      <t>2018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13—1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补肾益寿胶囊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奖励明细</t>
    </r>
    <r>
      <rPr>
        <b/>
        <sz val="12"/>
        <color rgb="FFFF0000"/>
        <rFont val="宋体"/>
        <charset val="0"/>
      </rPr>
      <t>（由厂家已在微信群发放）</t>
    </r>
  </si>
  <si>
    <t>补肾日均任务</t>
  </si>
  <si>
    <t>销售数量</t>
  </si>
  <si>
    <t>完成差距</t>
  </si>
  <si>
    <t>1.13奖励</t>
  </si>
  <si>
    <t>1.14奖励</t>
  </si>
  <si>
    <t>1.15奖励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</si>
</sst>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Arial"/>
      <charset val="0"/>
    </font>
    <font>
      <sz val="10"/>
      <color indexed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9"/>
      <name val="Arial"/>
      <charset val="0"/>
    </font>
    <font>
      <sz val="9"/>
      <name val="宋体"/>
      <charset val="0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0"/>
    </font>
    <font>
      <b/>
      <sz val="12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12" borderId="16" applyNumberFormat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33" fillId="10" borderId="11" applyNumberForma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2" fillId="0" borderId="0"/>
    <xf numFmtId="0" fontId="52" fillId="0" borderId="0"/>
  </cellStyleXfs>
  <cellXfs count="1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178" fontId="1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8" fontId="1" fillId="3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10" fontId="19" fillId="6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9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7" fontId="22" fillId="0" borderId="1" xfId="8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2" fillId="7" borderId="1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8" borderId="1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4" fillId="0" borderId="3" xfId="5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1" xfId="47" applyFont="1" applyFill="1" applyBorder="1" applyAlignment="1">
      <alignment horizontal="center" vertical="center"/>
    </xf>
    <xf numFmtId="0" fontId="24" fillId="7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4" fillId="0" borderId="1" xfId="51" applyFont="1" applyFill="1" applyBorder="1" applyAlignment="1">
      <alignment horizontal="center" vertical="center" wrapText="1"/>
    </xf>
    <xf numFmtId="0" fontId="24" fillId="0" borderId="1" xfId="51" applyFont="1" applyFill="1" applyBorder="1" applyAlignment="1">
      <alignment horizontal="center" vertical="center"/>
    </xf>
    <xf numFmtId="0" fontId="24" fillId="7" borderId="1" xfId="5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1" xfId="47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30" fillId="0" borderId="1" xfId="47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8" fontId="4" fillId="3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8" fontId="1" fillId="3" borderId="5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178" fontId="4" fillId="3" borderId="8" xfId="0" applyNumberFormat="1" applyFont="1" applyFill="1" applyBorder="1" applyAlignment="1">
      <alignment horizontal="center" vertical="center"/>
    </xf>
    <xf numFmtId="178" fontId="4" fillId="3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178" fontId="4" fillId="5" borderId="8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4" borderId="7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178" fontId="12" fillId="4" borderId="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178" fontId="4" fillId="4" borderId="9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colors>
    <mruColors>
      <color rgb="00CCFFFF"/>
      <color rgb="00FFFF00"/>
      <color rgb="00CCFFCC"/>
      <color rgb="00FFCCFF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9"/>
  <sheetViews>
    <sheetView tabSelected="1" workbookViewId="0">
      <selection activeCell="Q25" sqref="Q25"/>
    </sheetView>
  </sheetViews>
  <sheetFormatPr defaultColWidth="9" defaultRowHeight="13.5"/>
  <cols>
    <col min="1" max="1" width="3.5" style="111" customWidth="1"/>
    <col min="2" max="2" width="4.25" style="111" customWidth="1"/>
    <col min="3" max="3" width="24.875" style="112" customWidth="1"/>
    <col min="4" max="4" width="6.75" style="112" customWidth="1"/>
    <col min="5" max="5" width="4.25" style="113" customWidth="1"/>
    <col min="6" max="6" width="4.5" style="113" customWidth="1"/>
    <col min="7" max="7" width="7.125" style="114" customWidth="1"/>
    <col min="8" max="8" width="10.25" style="115" hidden="1" customWidth="1"/>
    <col min="9" max="9" width="10.125" style="115" customWidth="1"/>
    <col min="10" max="10" width="9.625" style="115" hidden="1" customWidth="1"/>
    <col min="11" max="11" width="10" style="115" customWidth="1"/>
    <col min="12" max="12" width="10.25" style="116" hidden="1" customWidth="1"/>
    <col min="13" max="13" width="10.125" style="116" customWidth="1"/>
    <col min="14" max="14" width="9.125" style="116" hidden="1" customWidth="1"/>
    <col min="15" max="15" width="10.25" style="116" customWidth="1"/>
    <col min="16" max="16" width="10.25" style="116" hidden="1" customWidth="1"/>
    <col min="17" max="17" width="10.25" style="116" customWidth="1"/>
    <col min="18" max="18" width="9.125" style="117" hidden="1" customWidth="1"/>
    <col min="19" max="19" width="9.875" style="117" customWidth="1"/>
    <col min="20" max="20" width="10.625" style="113" customWidth="1"/>
    <col min="21" max="21" width="9.125" style="113" customWidth="1"/>
    <col min="22" max="22" width="5.375" style="113" customWidth="1"/>
    <col min="23" max="23" width="9.875" style="115" customWidth="1"/>
    <col min="24" max="24" width="6.875" style="118" customWidth="1"/>
    <col min="25" max="25" width="10" style="115" customWidth="1"/>
    <col min="26" max="26" width="10.75" style="115" customWidth="1"/>
    <col min="27" max="27" width="10.25" style="115" customWidth="1"/>
    <col min="28" max="28" width="10.875" style="115" customWidth="1"/>
    <col min="29" max="29" width="10" style="115" customWidth="1"/>
    <col min="30" max="30" width="5.875" style="113" customWidth="1"/>
    <col min="31" max="31" width="4.875" style="113" hidden="1" customWidth="1"/>
    <col min="32" max="32" width="5.625" style="119" customWidth="1"/>
    <col min="33" max="33" width="5.25" style="119" customWidth="1"/>
    <col min="34" max="34" width="7.625" style="120" customWidth="1"/>
    <col min="35" max="35" width="7.5" style="115" customWidth="1"/>
    <col min="36" max="36" width="7.5" style="121" customWidth="1"/>
    <col min="37" max="37" width="7.625" style="122" customWidth="1"/>
    <col min="38" max="16384" width="9" style="123"/>
  </cols>
  <sheetData>
    <row r="1" ht="19" customHeight="1" spans="1:37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</row>
    <row r="2" ht="27" customHeight="1" spans="1:37">
      <c r="A2" s="125" t="s">
        <v>1</v>
      </c>
      <c r="B2" s="4" t="s">
        <v>2</v>
      </c>
      <c r="C2" s="126" t="s">
        <v>3</v>
      </c>
      <c r="D2" s="126" t="s">
        <v>4</v>
      </c>
      <c r="E2" s="6" t="s">
        <v>5</v>
      </c>
      <c r="F2" s="6" t="s">
        <v>6</v>
      </c>
      <c r="G2" s="5" t="s">
        <v>7</v>
      </c>
      <c r="H2" s="127" t="s">
        <v>8</v>
      </c>
      <c r="I2" s="141"/>
      <c r="J2" s="141"/>
      <c r="K2" s="142"/>
      <c r="L2" s="143" t="s">
        <v>9</v>
      </c>
      <c r="M2" s="144"/>
      <c r="N2" s="144"/>
      <c r="O2" s="145"/>
      <c r="P2" s="146" t="s">
        <v>10</v>
      </c>
      <c r="Q2" s="152"/>
      <c r="R2" s="152"/>
      <c r="S2" s="153"/>
      <c r="T2" s="154" t="s">
        <v>11</v>
      </c>
      <c r="U2" s="155"/>
      <c r="V2" s="156"/>
      <c r="W2" s="157" t="s">
        <v>12</v>
      </c>
      <c r="X2" s="158"/>
      <c r="Y2" s="158"/>
      <c r="Z2" s="158"/>
      <c r="AA2" s="158"/>
      <c r="AB2" s="158"/>
      <c r="AC2" s="158"/>
      <c r="AD2" s="166"/>
      <c r="AE2" s="167"/>
      <c r="AF2" s="168" t="s">
        <v>13</v>
      </c>
      <c r="AG2" s="168" t="s">
        <v>14</v>
      </c>
      <c r="AH2" s="172" t="s">
        <v>15</v>
      </c>
      <c r="AI2" s="173" t="s">
        <v>16</v>
      </c>
      <c r="AJ2" s="174" t="s">
        <v>17</v>
      </c>
      <c r="AK2" s="175" t="s">
        <v>18</v>
      </c>
    </row>
    <row r="3" ht="25" customHeight="1" spans="1:37">
      <c r="A3" s="125"/>
      <c r="B3" s="128"/>
      <c r="C3" s="129"/>
      <c r="D3" s="129"/>
      <c r="E3" s="130"/>
      <c r="F3" s="130"/>
      <c r="G3" s="131"/>
      <c r="H3" s="132" t="s">
        <v>19</v>
      </c>
      <c r="I3" s="132" t="s">
        <v>20</v>
      </c>
      <c r="J3" s="132" t="s">
        <v>21</v>
      </c>
      <c r="K3" s="132" t="s">
        <v>22</v>
      </c>
      <c r="L3" s="147" t="s">
        <v>19</v>
      </c>
      <c r="M3" s="147" t="s">
        <v>20</v>
      </c>
      <c r="N3" s="147" t="s">
        <v>23</v>
      </c>
      <c r="O3" s="147" t="s">
        <v>22</v>
      </c>
      <c r="P3" s="148" t="s">
        <v>19</v>
      </c>
      <c r="Q3" s="148" t="s">
        <v>20</v>
      </c>
      <c r="R3" s="148" t="s">
        <v>23</v>
      </c>
      <c r="S3" s="148" t="s">
        <v>22</v>
      </c>
      <c r="T3" s="159" t="s">
        <v>19</v>
      </c>
      <c r="U3" s="159" t="s">
        <v>23</v>
      </c>
      <c r="V3" s="159" t="s">
        <v>24</v>
      </c>
      <c r="W3" s="160" t="s">
        <v>25</v>
      </c>
      <c r="X3" s="161" t="s">
        <v>26</v>
      </c>
      <c r="Y3" s="160" t="s">
        <v>27</v>
      </c>
      <c r="Z3" s="160" t="s">
        <v>28</v>
      </c>
      <c r="AA3" s="160" t="s">
        <v>29</v>
      </c>
      <c r="AB3" s="160" t="s">
        <v>30</v>
      </c>
      <c r="AC3" s="160" t="s">
        <v>31</v>
      </c>
      <c r="AD3" s="130" t="s">
        <v>24</v>
      </c>
      <c r="AE3" s="169" t="s">
        <v>32</v>
      </c>
      <c r="AF3" s="168"/>
      <c r="AG3" s="168"/>
      <c r="AH3" s="172"/>
      <c r="AI3" s="173"/>
      <c r="AJ3" s="174"/>
      <c r="AK3" s="175"/>
    </row>
    <row r="4" spans="1:37">
      <c r="A4" s="133">
        <v>1</v>
      </c>
      <c r="B4" s="134">
        <v>582</v>
      </c>
      <c r="C4" s="135" t="s">
        <v>33</v>
      </c>
      <c r="D4" s="135" t="s">
        <v>34</v>
      </c>
      <c r="E4" s="136">
        <v>7</v>
      </c>
      <c r="F4" s="136" t="s">
        <v>35</v>
      </c>
      <c r="G4" s="137">
        <v>21</v>
      </c>
      <c r="H4" s="138">
        <v>27256.4182</v>
      </c>
      <c r="I4" s="138">
        <f>H4*3</f>
        <v>81769.2546</v>
      </c>
      <c r="J4" s="149">
        <v>7222.8932334078</v>
      </c>
      <c r="K4" s="149">
        <f>J4*3</f>
        <v>21668.6797002234</v>
      </c>
      <c r="L4" s="150">
        <f>H4*1.2</f>
        <v>32707.70184</v>
      </c>
      <c r="M4" s="150">
        <f>L4*3</f>
        <v>98123.10552</v>
      </c>
      <c r="N4" s="150">
        <v>8380.6475779561</v>
      </c>
      <c r="O4" s="150">
        <f>N4*3</f>
        <v>25141.9427338683</v>
      </c>
      <c r="P4" s="151">
        <f>L4*1.2</f>
        <v>39249.242208</v>
      </c>
      <c r="Q4" s="151">
        <f>P4*3</f>
        <v>117747.726624</v>
      </c>
      <c r="R4" s="151">
        <v>9712.58793098741</v>
      </c>
      <c r="S4" s="151">
        <f>R4*3</f>
        <v>29137.7637929622</v>
      </c>
      <c r="T4" s="162">
        <v>120905.03</v>
      </c>
      <c r="U4" s="162">
        <v>29401.01</v>
      </c>
      <c r="V4" s="162">
        <v>0</v>
      </c>
      <c r="W4" s="163">
        <f>T4-I4</f>
        <v>39135.7754</v>
      </c>
      <c r="X4" s="164">
        <f>T4/I4</f>
        <v>1.47861235364618</v>
      </c>
      <c r="Y4" s="163">
        <f>U4-K4</f>
        <v>7732.3302997766</v>
      </c>
      <c r="Z4" s="163">
        <f>T4-M4</f>
        <v>22781.92448</v>
      </c>
      <c r="AA4" s="163">
        <f>U4-O4</f>
        <v>4259.0672661317</v>
      </c>
      <c r="AB4" s="163">
        <f>T4-Q4</f>
        <v>3157.30337600001</v>
      </c>
      <c r="AC4" s="163">
        <f>U4-S4</f>
        <v>263.246207037766</v>
      </c>
      <c r="AD4" s="136">
        <f>V4-G4</f>
        <v>-21</v>
      </c>
      <c r="AE4" s="113">
        <f>AD4/3</f>
        <v>-7</v>
      </c>
      <c r="AF4" s="168">
        <v>576</v>
      </c>
      <c r="AG4" s="168">
        <v>1200</v>
      </c>
      <c r="AH4" s="172">
        <f>(U4-O4)*0.4</f>
        <v>1703.62690645268</v>
      </c>
      <c r="AI4" s="176"/>
      <c r="AJ4" s="177"/>
      <c r="AK4" s="178">
        <f>AE4*50</f>
        <v>-350</v>
      </c>
    </row>
    <row r="5" spans="1:37">
      <c r="A5" s="133">
        <v>2</v>
      </c>
      <c r="B5" s="134">
        <v>517</v>
      </c>
      <c r="C5" s="135" t="s">
        <v>36</v>
      </c>
      <c r="D5" s="135" t="s">
        <v>37</v>
      </c>
      <c r="E5" s="136">
        <v>4</v>
      </c>
      <c r="F5" s="136" t="s">
        <v>35</v>
      </c>
      <c r="G5" s="137">
        <v>12</v>
      </c>
      <c r="H5" s="138">
        <v>18723.39117</v>
      </c>
      <c r="I5" s="138">
        <f>H5*3</f>
        <v>56170.17351</v>
      </c>
      <c r="J5" s="149">
        <v>5701.78736703701</v>
      </c>
      <c r="K5" s="149">
        <f>J5*3</f>
        <v>17105.362101111</v>
      </c>
      <c r="L5" s="150">
        <f>H5*1.2</f>
        <v>22468.069404</v>
      </c>
      <c r="M5" s="150">
        <f>L5*3</f>
        <v>67404.208212</v>
      </c>
      <c r="N5" s="150">
        <v>6615.72432866135</v>
      </c>
      <c r="O5" s="150">
        <f>N5*3</f>
        <v>19847.172985984</v>
      </c>
      <c r="P5" s="151">
        <f>L5*1.2</f>
        <v>26961.6832848</v>
      </c>
      <c r="Q5" s="151">
        <f>P5*3</f>
        <v>80885.0498544</v>
      </c>
      <c r="R5" s="151">
        <v>7667.16458025395</v>
      </c>
      <c r="S5" s="151">
        <f>R5*3</f>
        <v>23001.4937407618</v>
      </c>
      <c r="T5" s="162">
        <v>68144.12</v>
      </c>
      <c r="U5" s="162">
        <v>16373.16</v>
      </c>
      <c r="V5" s="162">
        <v>3</v>
      </c>
      <c r="W5" s="163">
        <f>T5-I5</f>
        <v>11973.94649</v>
      </c>
      <c r="X5" s="164">
        <f>T5/I5</f>
        <v>1.21317268118939</v>
      </c>
      <c r="Y5" s="165">
        <f>U5-K5</f>
        <v>-732.20210111103</v>
      </c>
      <c r="Z5" s="163">
        <f>T5-M5</f>
        <v>739.911787999998</v>
      </c>
      <c r="AA5" s="165">
        <f>U5-O5</f>
        <v>-3474.01298598405</v>
      </c>
      <c r="AB5" s="165">
        <f>T5-Q5</f>
        <v>-12740.9298544</v>
      </c>
      <c r="AC5" s="165">
        <f>U5-S5</f>
        <v>-6628.33374076185</v>
      </c>
      <c r="AD5" s="136">
        <f>V5-G5</f>
        <v>-9</v>
      </c>
      <c r="AE5" s="113">
        <f>AD5/3</f>
        <v>-3</v>
      </c>
      <c r="AF5" s="168"/>
      <c r="AG5" s="168"/>
      <c r="AH5" s="172"/>
      <c r="AI5" s="176"/>
      <c r="AJ5" s="177"/>
      <c r="AK5" s="178">
        <f>AE5*50</f>
        <v>-150</v>
      </c>
    </row>
    <row r="6" spans="1:37">
      <c r="A6" s="133">
        <v>3</v>
      </c>
      <c r="B6" s="134">
        <v>712</v>
      </c>
      <c r="C6" s="135" t="s">
        <v>38</v>
      </c>
      <c r="D6" s="135" t="s">
        <v>39</v>
      </c>
      <c r="E6" s="136">
        <v>5</v>
      </c>
      <c r="F6" s="136" t="s">
        <v>35</v>
      </c>
      <c r="G6" s="137">
        <v>15</v>
      </c>
      <c r="H6" s="138">
        <v>17112.9933333333</v>
      </c>
      <c r="I6" s="138">
        <f>H6*3</f>
        <v>51338.9799999999</v>
      </c>
      <c r="J6" s="149">
        <v>5354.81140371041</v>
      </c>
      <c r="K6" s="149">
        <f>J6*3</f>
        <v>16064.4342111312</v>
      </c>
      <c r="L6" s="150">
        <f>H6*1.2</f>
        <v>20535.592</v>
      </c>
      <c r="M6" s="150">
        <f>L6*3</f>
        <v>61606.7759999999</v>
      </c>
      <c r="N6" s="150">
        <v>6213.1317424644</v>
      </c>
      <c r="O6" s="150">
        <f>N6*3</f>
        <v>18639.3952273932</v>
      </c>
      <c r="P6" s="151">
        <f>L6*1.2</f>
        <v>24642.7103999999</v>
      </c>
      <c r="Q6" s="151">
        <f>P6*3</f>
        <v>73928.1311999998</v>
      </c>
      <c r="R6" s="151">
        <v>7200.58776057158</v>
      </c>
      <c r="S6" s="151">
        <f>R6*3</f>
        <v>21601.7632817147</v>
      </c>
      <c r="T6" s="162">
        <v>60574.07</v>
      </c>
      <c r="U6" s="162">
        <v>17826.07</v>
      </c>
      <c r="V6" s="162">
        <v>24</v>
      </c>
      <c r="W6" s="163">
        <f>T6-I6</f>
        <v>9235.09000000011</v>
      </c>
      <c r="X6" s="164">
        <f>T6/I6</f>
        <v>1.17988456334738</v>
      </c>
      <c r="Y6" s="163">
        <f>U6-K6</f>
        <v>1761.63578886877</v>
      </c>
      <c r="Z6" s="165">
        <f>T6-M6</f>
        <v>-1032.70599999987</v>
      </c>
      <c r="AA6" s="165">
        <f>U6-O6</f>
        <v>-813.325227393201</v>
      </c>
      <c r="AB6" s="165">
        <f>T6-Q6</f>
        <v>-13354.0611999998</v>
      </c>
      <c r="AC6" s="165">
        <f>U6-S6</f>
        <v>-3775.69328171474</v>
      </c>
      <c r="AD6" s="170">
        <f>V6-G6</f>
        <v>9</v>
      </c>
      <c r="AE6" s="171"/>
      <c r="AF6" s="168">
        <v>288</v>
      </c>
      <c r="AG6" s="168"/>
      <c r="AH6" s="172"/>
      <c r="AI6" s="176"/>
      <c r="AJ6" s="177"/>
      <c r="AK6" s="178"/>
    </row>
    <row r="7" spans="1:37">
      <c r="A7" s="133">
        <v>4</v>
      </c>
      <c r="B7" s="134">
        <v>385</v>
      </c>
      <c r="C7" s="135" t="s">
        <v>40</v>
      </c>
      <c r="D7" s="135" t="s">
        <v>41</v>
      </c>
      <c r="E7" s="136">
        <v>4</v>
      </c>
      <c r="F7" s="136" t="s">
        <v>35</v>
      </c>
      <c r="G7" s="137">
        <v>12</v>
      </c>
      <c r="H7" s="138">
        <v>18623.7017333333</v>
      </c>
      <c r="I7" s="138">
        <f>H7*3</f>
        <v>55871.1051999999</v>
      </c>
      <c r="J7" s="149">
        <v>5293.04836984005</v>
      </c>
      <c r="K7" s="149">
        <f>J7*3</f>
        <v>15879.1451095202</v>
      </c>
      <c r="L7" s="150">
        <f>H7*1.2</f>
        <v>22348.44208</v>
      </c>
      <c r="M7" s="150">
        <f>L7*3</f>
        <v>67045.3262399999</v>
      </c>
      <c r="N7" s="150">
        <v>6141.46873935939</v>
      </c>
      <c r="O7" s="150">
        <f>N7*3</f>
        <v>18424.4062180782</v>
      </c>
      <c r="P7" s="151">
        <f>L7*1.2</f>
        <v>26818.1304959999</v>
      </c>
      <c r="Q7" s="151">
        <f>P7*3</f>
        <v>80454.3914879998</v>
      </c>
      <c r="R7" s="151">
        <v>7117.53532189287</v>
      </c>
      <c r="S7" s="151">
        <f>R7*3</f>
        <v>21352.6059656786</v>
      </c>
      <c r="T7" s="162">
        <v>64921.86</v>
      </c>
      <c r="U7" s="162">
        <v>19950.25</v>
      </c>
      <c r="V7" s="162">
        <v>20</v>
      </c>
      <c r="W7" s="163">
        <f>T7-I7</f>
        <v>9050.7548000001</v>
      </c>
      <c r="X7" s="164">
        <f>T7/I7</f>
        <v>1.16199348066593</v>
      </c>
      <c r="Y7" s="163">
        <f>U7-K7</f>
        <v>4071.10489047985</v>
      </c>
      <c r="Z7" s="165">
        <f>T7-M7</f>
        <v>-2123.46623999988</v>
      </c>
      <c r="AA7" s="165">
        <f>U7-O7</f>
        <v>1525.84378192183</v>
      </c>
      <c r="AB7" s="165">
        <f>T7-Q7</f>
        <v>-15532.5314879998</v>
      </c>
      <c r="AC7" s="165">
        <f>U7-S7</f>
        <v>-1402.35596567861</v>
      </c>
      <c r="AD7" s="170">
        <f>V7-G7</f>
        <v>8</v>
      </c>
      <c r="AE7" s="171"/>
      <c r="AF7" s="168">
        <v>288</v>
      </c>
      <c r="AG7" s="168"/>
      <c r="AH7" s="172"/>
      <c r="AI7" s="176"/>
      <c r="AJ7" s="177"/>
      <c r="AK7" s="178"/>
    </row>
    <row r="8" spans="1:37">
      <c r="A8" s="133">
        <v>5</v>
      </c>
      <c r="B8" s="134">
        <v>755</v>
      </c>
      <c r="C8" s="135" t="s">
        <v>42</v>
      </c>
      <c r="D8" s="135" t="s">
        <v>43</v>
      </c>
      <c r="E8" s="136">
        <v>3</v>
      </c>
      <c r="F8" s="136" t="s">
        <v>44</v>
      </c>
      <c r="G8" s="137">
        <v>9</v>
      </c>
      <c r="H8" s="138">
        <v>3954.746</v>
      </c>
      <c r="I8" s="138">
        <f>H8*3</f>
        <v>11864.238</v>
      </c>
      <c r="J8" s="149">
        <v>1103.931068</v>
      </c>
      <c r="K8" s="149">
        <f>J8*3</f>
        <v>3311.793204</v>
      </c>
      <c r="L8" s="150">
        <f>H8*1.2</f>
        <v>4745.6952</v>
      </c>
      <c r="M8" s="150">
        <f>L8*3</f>
        <v>14237.0856</v>
      </c>
      <c r="N8" s="150">
        <v>1280.879688</v>
      </c>
      <c r="O8" s="150">
        <f>N8*3</f>
        <v>3842.639064</v>
      </c>
      <c r="P8" s="151">
        <f>L8*1.2</f>
        <v>5694.83424</v>
      </c>
      <c r="Q8" s="151">
        <f>P8*3</f>
        <v>17084.50272</v>
      </c>
      <c r="R8" s="151">
        <v>1484.45051328</v>
      </c>
      <c r="S8" s="151">
        <f>R8*3</f>
        <v>4453.35153984</v>
      </c>
      <c r="T8" s="162">
        <v>13157.92</v>
      </c>
      <c r="U8" s="162">
        <v>4650.37</v>
      </c>
      <c r="V8" s="162">
        <v>0</v>
      </c>
      <c r="W8" s="163">
        <f>T8-I8</f>
        <v>1293.682</v>
      </c>
      <c r="X8" s="164">
        <f>T8/I8</f>
        <v>1.10904046260704</v>
      </c>
      <c r="Y8" s="163">
        <f>U8-K8</f>
        <v>1338.576796</v>
      </c>
      <c r="Z8" s="165">
        <f>T8-M8</f>
        <v>-1079.1656</v>
      </c>
      <c r="AA8" s="165">
        <f>U8-O8</f>
        <v>807.730936</v>
      </c>
      <c r="AB8" s="165">
        <f>T8-Q8</f>
        <v>-3926.58272</v>
      </c>
      <c r="AC8" s="165">
        <f>U8-S8</f>
        <v>197.01846016</v>
      </c>
      <c r="AD8" s="136">
        <f>V8-G8</f>
        <v>-9</v>
      </c>
      <c r="AE8" s="113">
        <f>AD8/3</f>
        <v>-3</v>
      </c>
      <c r="AF8" s="168">
        <v>288</v>
      </c>
      <c r="AG8" s="168"/>
      <c r="AH8" s="172"/>
      <c r="AI8" s="176"/>
      <c r="AJ8" s="177"/>
      <c r="AK8" s="178">
        <f>AE8*50</f>
        <v>-150</v>
      </c>
    </row>
    <row r="9" spans="1:37">
      <c r="A9" s="133">
        <v>6</v>
      </c>
      <c r="B9" s="134">
        <v>365</v>
      </c>
      <c r="C9" s="135" t="s">
        <v>45</v>
      </c>
      <c r="D9" s="135" t="s">
        <v>34</v>
      </c>
      <c r="E9" s="136">
        <v>5</v>
      </c>
      <c r="F9" s="136" t="s">
        <v>35</v>
      </c>
      <c r="G9" s="137">
        <v>15</v>
      </c>
      <c r="H9" s="138">
        <v>19684.2216666667</v>
      </c>
      <c r="I9" s="138">
        <f>H9*3</f>
        <v>59052.6650000001</v>
      </c>
      <c r="J9" s="149">
        <v>6015.12289407025</v>
      </c>
      <c r="K9" s="149">
        <f>J9*3</f>
        <v>18045.3686822108</v>
      </c>
      <c r="L9" s="150">
        <f>H9*1.2</f>
        <v>23621.066</v>
      </c>
      <c r="M9" s="150">
        <f>L9*3</f>
        <v>70863.1980000001</v>
      </c>
      <c r="N9" s="150">
        <v>6979.28426799051</v>
      </c>
      <c r="O9" s="150">
        <f>N9*3</f>
        <v>20937.8528039715</v>
      </c>
      <c r="P9" s="151">
        <f>L9*1.2</f>
        <v>28345.2792</v>
      </c>
      <c r="Q9" s="151">
        <f>P9*3</f>
        <v>85035.8376000001</v>
      </c>
      <c r="R9" s="151">
        <v>8088.50527571606</v>
      </c>
      <c r="S9" s="151">
        <f>R9*3</f>
        <v>24265.5158271482</v>
      </c>
      <c r="T9" s="162">
        <v>65181.48</v>
      </c>
      <c r="U9" s="162">
        <v>16675.94</v>
      </c>
      <c r="V9" s="162">
        <v>4</v>
      </c>
      <c r="W9" s="163">
        <f>T9-I9</f>
        <v>6128.8149999999</v>
      </c>
      <c r="X9" s="164">
        <f>T9/I9</f>
        <v>1.10378557851707</v>
      </c>
      <c r="Y9" s="165">
        <f>U9-K9</f>
        <v>-1369.42868221075</v>
      </c>
      <c r="Z9" s="165">
        <f>T9-M9</f>
        <v>-5681.71800000012</v>
      </c>
      <c r="AA9" s="165">
        <f>U9-O9</f>
        <v>-4261.91280397153</v>
      </c>
      <c r="AB9" s="165">
        <f>T9-Q9</f>
        <v>-19854.3576000001</v>
      </c>
      <c r="AC9" s="165">
        <f>U9-S9</f>
        <v>-7589.57582714818</v>
      </c>
      <c r="AD9" s="136">
        <f>V9-G9</f>
        <v>-11</v>
      </c>
      <c r="AE9" s="113">
        <v>-4</v>
      </c>
      <c r="AF9" s="168">
        <v>288</v>
      </c>
      <c r="AG9" s="168"/>
      <c r="AH9" s="172"/>
      <c r="AI9" s="176"/>
      <c r="AJ9" s="177"/>
      <c r="AK9" s="178">
        <f>AE9*50</f>
        <v>-200</v>
      </c>
    </row>
    <row r="10" spans="1:37">
      <c r="A10" s="133">
        <v>7</v>
      </c>
      <c r="B10" s="134">
        <v>709</v>
      </c>
      <c r="C10" s="135" t="s">
        <v>46</v>
      </c>
      <c r="D10" s="135" t="s">
        <v>34</v>
      </c>
      <c r="E10" s="136">
        <v>4</v>
      </c>
      <c r="F10" s="136" t="s">
        <v>47</v>
      </c>
      <c r="G10" s="137">
        <v>12</v>
      </c>
      <c r="H10" s="138">
        <v>11945.4965333333</v>
      </c>
      <c r="I10" s="138">
        <f>H10*3</f>
        <v>35836.4895999999</v>
      </c>
      <c r="J10" s="149">
        <v>3783.67308872717</v>
      </c>
      <c r="K10" s="149">
        <f>J10*3</f>
        <v>11351.0192661815</v>
      </c>
      <c r="L10" s="150">
        <f>H10*1.2</f>
        <v>14334.59584</v>
      </c>
      <c r="M10" s="150">
        <f>L10*3</f>
        <v>43003.7875199999</v>
      </c>
      <c r="N10" s="150">
        <v>4390.15636561725</v>
      </c>
      <c r="O10" s="150">
        <f>N10*3</f>
        <v>13170.4690968517</v>
      </c>
      <c r="P10" s="151">
        <f>L10*1.2</f>
        <v>17201.515008</v>
      </c>
      <c r="Q10" s="151">
        <f>P10*3</f>
        <v>51604.5450239999</v>
      </c>
      <c r="R10" s="151">
        <v>5087.88602971429</v>
      </c>
      <c r="S10" s="151">
        <f>R10*3</f>
        <v>15263.6580891429</v>
      </c>
      <c r="T10" s="162">
        <v>39083.89</v>
      </c>
      <c r="U10" s="162">
        <v>11701.47</v>
      </c>
      <c r="V10" s="162">
        <v>17</v>
      </c>
      <c r="W10" s="163">
        <f>T10-I10</f>
        <v>3247.4004000001</v>
      </c>
      <c r="X10" s="164">
        <f>T10/I10</f>
        <v>1.09061714571508</v>
      </c>
      <c r="Y10" s="163">
        <f>U10-K10</f>
        <v>350.450733818489</v>
      </c>
      <c r="Z10" s="165">
        <f>T10-M10</f>
        <v>-3919.89751999988</v>
      </c>
      <c r="AA10" s="165">
        <f>U10-O10</f>
        <v>-1468.99909685175</v>
      </c>
      <c r="AB10" s="165">
        <f>T10-Q10</f>
        <v>-12520.6550239999</v>
      </c>
      <c r="AC10" s="165">
        <f>U10-S10</f>
        <v>-3562.18808914287</v>
      </c>
      <c r="AD10" s="170">
        <f>V10-G10</f>
        <v>5</v>
      </c>
      <c r="AE10" s="171"/>
      <c r="AF10" s="168">
        <v>188</v>
      </c>
      <c r="AG10" s="168"/>
      <c r="AH10" s="172"/>
      <c r="AI10" s="176"/>
      <c r="AJ10" s="177"/>
      <c r="AK10" s="178"/>
    </row>
    <row r="11" spans="1:37">
      <c r="A11" s="133">
        <v>8</v>
      </c>
      <c r="B11" s="134">
        <v>750</v>
      </c>
      <c r="C11" s="135" t="s">
        <v>48</v>
      </c>
      <c r="D11" s="135" t="s">
        <v>39</v>
      </c>
      <c r="E11" s="136">
        <v>4</v>
      </c>
      <c r="F11" s="136" t="s">
        <v>47</v>
      </c>
      <c r="G11" s="137">
        <v>12</v>
      </c>
      <c r="H11" s="138">
        <v>12781.028</v>
      </c>
      <c r="I11" s="138">
        <f>H11*3</f>
        <v>38343.084</v>
      </c>
      <c r="J11" s="149">
        <v>4450.78246866221</v>
      </c>
      <c r="K11" s="149">
        <f>J11*3</f>
        <v>13352.3474059866</v>
      </c>
      <c r="L11" s="150">
        <f>H11*1.2</f>
        <v>15337.2336</v>
      </c>
      <c r="M11" s="150">
        <f>L11*3</f>
        <v>46011.7008</v>
      </c>
      <c r="N11" s="150">
        <v>5164.19641141572</v>
      </c>
      <c r="O11" s="150">
        <f>N11*3</f>
        <v>15492.5892342472</v>
      </c>
      <c r="P11" s="151">
        <f>L11*1.2</f>
        <v>18404.68032</v>
      </c>
      <c r="Q11" s="151">
        <f>P11*3</f>
        <v>55214.04096</v>
      </c>
      <c r="R11" s="151">
        <v>5984.94463252415</v>
      </c>
      <c r="S11" s="151">
        <f>R11*3</f>
        <v>17954.8338975724</v>
      </c>
      <c r="T11" s="162">
        <v>41582.87</v>
      </c>
      <c r="U11" s="162">
        <v>13196.38</v>
      </c>
      <c r="V11" s="162">
        <v>4</v>
      </c>
      <c r="W11" s="163">
        <f>T11-I11</f>
        <v>3239.786</v>
      </c>
      <c r="X11" s="164">
        <f>T11/I11</f>
        <v>1.08449466401816</v>
      </c>
      <c r="Y11" s="165">
        <f>U11-K11</f>
        <v>-155.96740598663</v>
      </c>
      <c r="Z11" s="165">
        <f>T11-M11</f>
        <v>-4428.8308</v>
      </c>
      <c r="AA11" s="165">
        <f>U11-O11</f>
        <v>-2296.20923424716</v>
      </c>
      <c r="AB11" s="165">
        <f>T11-Q11</f>
        <v>-13631.17096</v>
      </c>
      <c r="AC11" s="165">
        <f>U11-S11</f>
        <v>-4758.45389757245</v>
      </c>
      <c r="AD11" s="136">
        <f>V11-G11</f>
        <v>-8</v>
      </c>
      <c r="AE11" s="113">
        <v>-3</v>
      </c>
      <c r="AF11" s="168">
        <v>288</v>
      </c>
      <c r="AG11" s="168"/>
      <c r="AH11" s="172"/>
      <c r="AI11" s="176"/>
      <c r="AJ11" s="177"/>
      <c r="AK11" s="178">
        <f>AE11*50</f>
        <v>-150</v>
      </c>
    </row>
    <row r="12" spans="1:37">
      <c r="A12" s="133">
        <v>9</v>
      </c>
      <c r="B12" s="134">
        <v>379</v>
      </c>
      <c r="C12" s="135" t="s">
        <v>49</v>
      </c>
      <c r="D12" s="135" t="s">
        <v>34</v>
      </c>
      <c r="E12" s="136">
        <v>3</v>
      </c>
      <c r="F12" s="136" t="s">
        <v>47</v>
      </c>
      <c r="G12" s="137">
        <v>9</v>
      </c>
      <c r="H12" s="138">
        <v>12187.6128</v>
      </c>
      <c r="I12" s="138">
        <f>H12*3</f>
        <v>36562.8384</v>
      </c>
      <c r="J12" s="149">
        <v>3350.93725529895</v>
      </c>
      <c r="K12" s="149">
        <f>J12*3</f>
        <v>10052.8117658968</v>
      </c>
      <c r="L12" s="150">
        <f>H12*1.2</f>
        <v>14625.13536</v>
      </c>
      <c r="M12" s="150">
        <f>L12*3</f>
        <v>43875.40608</v>
      </c>
      <c r="N12" s="150">
        <v>3888.05749787531</v>
      </c>
      <c r="O12" s="150">
        <f>N12*3</f>
        <v>11664.1724936259</v>
      </c>
      <c r="P12" s="151">
        <f>L12*1.2</f>
        <v>17550.162432</v>
      </c>
      <c r="Q12" s="151">
        <f>P12*3</f>
        <v>52650.487296</v>
      </c>
      <c r="R12" s="151">
        <v>4505.98834727025</v>
      </c>
      <c r="S12" s="151">
        <f>R12*3</f>
        <v>13517.9650418108</v>
      </c>
      <c r="T12" s="162">
        <v>39300.21</v>
      </c>
      <c r="U12" s="162">
        <v>10723.55</v>
      </c>
      <c r="V12" s="162">
        <v>0</v>
      </c>
      <c r="W12" s="163">
        <f>T12-I12</f>
        <v>2737.3716</v>
      </c>
      <c r="X12" s="164">
        <f>T12/I12</f>
        <v>1.07486759014858</v>
      </c>
      <c r="Y12" s="163">
        <f>U12-K12</f>
        <v>670.73823410315</v>
      </c>
      <c r="Z12" s="165">
        <f>T12-M12</f>
        <v>-4575.19608</v>
      </c>
      <c r="AA12" s="165">
        <f>U12-O12</f>
        <v>-940.622493625931</v>
      </c>
      <c r="AB12" s="165">
        <f>T12-Q12</f>
        <v>-13350.277296</v>
      </c>
      <c r="AC12" s="165">
        <f>U12-S12</f>
        <v>-2794.41504181075</v>
      </c>
      <c r="AD12" s="136">
        <f>V12-G12</f>
        <v>-9</v>
      </c>
      <c r="AE12" s="113">
        <f>AD12/3</f>
        <v>-3</v>
      </c>
      <c r="AF12" s="168">
        <v>88</v>
      </c>
      <c r="AG12" s="168"/>
      <c r="AH12" s="172"/>
      <c r="AI12" s="176"/>
      <c r="AJ12" s="177"/>
      <c r="AK12" s="178">
        <f>AE12*50</f>
        <v>-150</v>
      </c>
    </row>
    <row r="13" spans="1:37">
      <c r="A13" s="133">
        <v>10</v>
      </c>
      <c r="B13" s="134">
        <v>54</v>
      </c>
      <c r="C13" s="135" t="s">
        <v>50</v>
      </c>
      <c r="D13" s="135" t="s">
        <v>43</v>
      </c>
      <c r="E13" s="136">
        <v>4</v>
      </c>
      <c r="F13" s="136" t="s">
        <v>47</v>
      </c>
      <c r="G13" s="137">
        <v>12</v>
      </c>
      <c r="H13" s="138">
        <v>14880.44125</v>
      </c>
      <c r="I13" s="138">
        <f>H13*3</f>
        <v>44641.32375</v>
      </c>
      <c r="J13" s="149">
        <v>5044.18422763271</v>
      </c>
      <c r="K13" s="149">
        <f>J13*3</f>
        <v>15132.5526828981</v>
      </c>
      <c r="L13" s="150">
        <f>H13*1.2</f>
        <v>17856.5295</v>
      </c>
      <c r="M13" s="150">
        <f>L13*3</f>
        <v>53569.5885</v>
      </c>
      <c r="N13" s="150">
        <v>5852.71427446112</v>
      </c>
      <c r="O13" s="150">
        <f>N13*3</f>
        <v>17558.1428233834</v>
      </c>
      <c r="P13" s="151">
        <f>L13*1.2</f>
        <v>21427.8354</v>
      </c>
      <c r="Q13" s="151">
        <f>P13*3</f>
        <v>64283.5062</v>
      </c>
      <c r="R13" s="151">
        <v>6782.88897091558</v>
      </c>
      <c r="S13" s="151">
        <f>R13*3</f>
        <v>20348.6669127467</v>
      </c>
      <c r="T13" s="162">
        <v>47701.03</v>
      </c>
      <c r="U13" s="162">
        <v>15156.61</v>
      </c>
      <c r="V13" s="162">
        <v>20</v>
      </c>
      <c r="W13" s="163">
        <f>T13-I13</f>
        <v>3059.70625</v>
      </c>
      <c r="X13" s="164">
        <f>T13/I13</f>
        <v>1.06853977420416</v>
      </c>
      <c r="Y13" s="163">
        <f>U13-K13</f>
        <v>24.0573171018714</v>
      </c>
      <c r="Z13" s="165">
        <f>T13-M13</f>
        <v>-5868.5585</v>
      </c>
      <c r="AA13" s="165">
        <f>U13-O13</f>
        <v>-2401.53282338336</v>
      </c>
      <c r="AB13" s="165">
        <f>T13-Q13</f>
        <v>-16582.4762</v>
      </c>
      <c r="AC13" s="165">
        <f>U13-S13</f>
        <v>-5192.05691274674</v>
      </c>
      <c r="AD13" s="170">
        <f>V13-G13</f>
        <v>8</v>
      </c>
      <c r="AE13" s="171"/>
      <c r="AF13" s="168"/>
      <c r="AG13" s="168"/>
      <c r="AH13" s="172"/>
      <c r="AI13" s="176"/>
      <c r="AJ13" s="177"/>
      <c r="AK13" s="178"/>
    </row>
    <row r="14" spans="1:37">
      <c r="A14" s="133">
        <v>11</v>
      </c>
      <c r="B14" s="134">
        <v>724</v>
      </c>
      <c r="C14" s="135" t="s">
        <v>51</v>
      </c>
      <c r="D14" s="135" t="s">
        <v>39</v>
      </c>
      <c r="E14" s="136">
        <v>4</v>
      </c>
      <c r="F14" s="136" t="s">
        <v>47</v>
      </c>
      <c r="G14" s="137">
        <v>12</v>
      </c>
      <c r="H14" s="138">
        <v>17029.2604</v>
      </c>
      <c r="I14" s="138">
        <f>H14*3</f>
        <v>51087.7812</v>
      </c>
      <c r="J14" s="149">
        <v>5015.24136229572</v>
      </c>
      <c r="K14" s="149">
        <f>J14*3</f>
        <v>15045.7240868872</v>
      </c>
      <c r="L14" s="150">
        <f>H14*1.2</f>
        <v>20435.11248</v>
      </c>
      <c r="M14" s="150">
        <f>L14*3</f>
        <v>61305.33744</v>
      </c>
      <c r="N14" s="150">
        <v>5819.1321701094</v>
      </c>
      <c r="O14" s="150">
        <f>N14*3</f>
        <v>17457.3965103282</v>
      </c>
      <c r="P14" s="151">
        <f>L14*1.2</f>
        <v>24522.134976</v>
      </c>
      <c r="Q14" s="151">
        <f>P14*3</f>
        <v>73566.404928</v>
      </c>
      <c r="R14" s="151">
        <v>6743.96964655674</v>
      </c>
      <c r="S14" s="151">
        <f>R14*3</f>
        <v>20231.9089396702</v>
      </c>
      <c r="T14" s="162">
        <v>53986.81</v>
      </c>
      <c r="U14" s="162">
        <v>15773.62</v>
      </c>
      <c r="V14" s="162">
        <v>12</v>
      </c>
      <c r="W14" s="163">
        <f>T14-I14</f>
        <v>2899.0288</v>
      </c>
      <c r="X14" s="164">
        <f>T14/I14</f>
        <v>1.05674603069276</v>
      </c>
      <c r="Y14" s="163">
        <f>U14-K14</f>
        <v>727.895913112841</v>
      </c>
      <c r="Z14" s="165">
        <f>T14-M14</f>
        <v>-7318.52744000001</v>
      </c>
      <c r="AA14" s="165">
        <f>U14-O14</f>
        <v>-1683.7765103282</v>
      </c>
      <c r="AB14" s="165">
        <f>T14-Q14</f>
        <v>-19579.594928</v>
      </c>
      <c r="AC14" s="165">
        <f>U14-S14</f>
        <v>-4458.28893967022</v>
      </c>
      <c r="AD14" s="170">
        <f>V14-G14</f>
        <v>0</v>
      </c>
      <c r="AE14" s="171"/>
      <c r="AF14" s="168"/>
      <c r="AG14" s="168"/>
      <c r="AH14" s="172"/>
      <c r="AI14" s="176"/>
      <c r="AJ14" s="177"/>
      <c r="AK14" s="178"/>
    </row>
    <row r="15" spans="1:37">
      <c r="A15" s="133">
        <v>12</v>
      </c>
      <c r="B15" s="134">
        <v>743</v>
      </c>
      <c r="C15" s="135" t="s">
        <v>52</v>
      </c>
      <c r="D15" s="135" t="s">
        <v>39</v>
      </c>
      <c r="E15" s="136">
        <v>3</v>
      </c>
      <c r="F15" s="136" t="s">
        <v>44</v>
      </c>
      <c r="G15" s="137">
        <v>9</v>
      </c>
      <c r="H15" s="138">
        <v>9033.49933055556</v>
      </c>
      <c r="I15" s="138">
        <f>H15*3</f>
        <v>27100.4979916667</v>
      </c>
      <c r="J15" s="149">
        <v>3082.37738084454</v>
      </c>
      <c r="K15" s="149">
        <f>J15*3</f>
        <v>9247.13214253362</v>
      </c>
      <c r="L15" s="150">
        <f>H15*1.2</f>
        <v>10840.1991966667</v>
      </c>
      <c r="M15" s="150">
        <f>L15*3</f>
        <v>32520.59759</v>
      </c>
      <c r="N15" s="150">
        <v>3576.45028056626</v>
      </c>
      <c r="O15" s="150">
        <f>N15*3</f>
        <v>10729.3508416988</v>
      </c>
      <c r="P15" s="151">
        <f>L15*1.2</f>
        <v>13008.239036</v>
      </c>
      <c r="Q15" s="151">
        <f>P15*3</f>
        <v>39024.717108</v>
      </c>
      <c r="R15" s="151">
        <v>4144.85724494288</v>
      </c>
      <c r="S15" s="151">
        <f>R15*3</f>
        <v>12434.5717348286</v>
      </c>
      <c r="T15" s="162">
        <v>28600.22</v>
      </c>
      <c r="U15" s="162">
        <v>7731.4</v>
      </c>
      <c r="V15" s="162">
        <v>12</v>
      </c>
      <c r="W15" s="163">
        <f>T15-I15</f>
        <v>1499.72200833332</v>
      </c>
      <c r="X15" s="164">
        <f>T15/I15</f>
        <v>1.05533927859165</v>
      </c>
      <c r="Y15" s="165">
        <f>U15-K15</f>
        <v>-1515.73214253362</v>
      </c>
      <c r="Z15" s="165">
        <f>T15-M15</f>
        <v>-3920.37759000001</v>
      </c>
      <c r="AA15" s="165">
        <f>U15-O15</f>
        <v>-2997.95084169878</v>
      </c>
      <c r="AB15" s="165">
        <f>T15-Q15</f>
        <v>-10424.497108</v>
      </c>
      <c r="AC15" s="165">
        <f>U15-S15</f>
        <v>-4703.17173482864</v>
      </c>
      <c r="AD15" s="170">
        <f>V15-G15</f>
        <v>3</v>
      </c>
      <c r="AE15" s="171"/>
      <c r="AF15" s="168"/>
      <c r="AG15" s="168"/>
      <c r="AH15" s="172"/>
      <c r="AI15" s="176"/>
      <c r="AJ15" s="177"/>
      <c r="AK15" s="178"/>
    </row>
    <row r="16" spans="1:37">
      <c r="A16" s="133">
        <v>13</v>
      </c>
      <c r="B16" s="134">
        <v>707</v>
      </c>
      <c r="C16" s="135" t="s">
        <v>53</v>
      </c>
      <c r="D16" s="135" t="s">
        <v>39</v>
      </c>
      <c r="E16" s="136">
        <v>4</v>
      </c>
      <c r="F16" s="136" t="s">
        <v>35</v>
      </c>
      <c r="G16" s="137">
        <v>12</v>
      </c>
      <c r="H16" s="138">
        <v>20078.1455</v>
      </c>
      <c r="I16" s="138">
        <f>H16*3</f>
        <v>60234.4365</v>
      </c>
      <c r="J16" s="149">
        <v>6246.19515444578</v>
      </c>
      <c r="K16" s="149">
        <f>J16*3</f>
        <v>18738.5854633373</v>
      </c>
      <c r="L16" s="150">
        <f>H16*1.2</f>
        <v>24093.7746</v>
      </c>
      <c r="M16" s="150">
        <f>L16*3</f>
        <v>72281.3238</v>
      </c>
      <c r="N16" s="150">
        <v>7247.39499822975</v>
      </c>
      <c r="O16" s="150">
        <f>N16*3</f>
        <v>21742.1849946893</v>
      </c>
      <c r="P16" s="151">
        <f>L16*1.2</f>
        <v>28912.52952</v>
      </c>
      <c r="Q16" s="151">
        <f>P16*3</f>
        <v>86737.58856</v>
      </c>
      <c r="R16" s="151">
        <v>8399.22697334947</v>
      </c>
      <c r="S16" s="151">
        <f>R16*3</f>
        <v>25197.6809200484</v>
      </c>
      <c r="T16" s="162">
        <v>63489.38</v>
      </c>
      <c r="U16" s="162">
        <v>19154.78</v>
      </c>
      <c r="V16" s="162">
        <v>17</v>
      </c>
      <c r="W16" s="163">
        <f>T16-I16</f>
        <v>3254.9435</v>
      </c>
      <c r="X16" s="164">
        <f>T16/I16</f>
        <v>1.0540379173299</v>
      </c>
      <c r="Y16" s="163">
        <f>U16-K16</f>
        <v>416.194536662661</v>
      </c>
      <c r="Z16" s="165">
        <f>T16-M16</f>
        <v>-8791.94379999999</v>
      </c>
      <c r="AA16" s="165">
        <f>U16-O16</f>
        <v>-2587.40499468925</v>
      </c>
      <c r="AB16" s="165">
        <f>T16-Q16</f>
        <v>-23248.20856</v>
      </c>
      <c r="AC16" s="165">
        <f>U16-S16</f>
        <v>-6042.90092004841</v>
      </c>
      <c r="AD16" s="170">
        <f>V16-G16</f>
        <v>5</v>
      </c>
      <c r="AE16" s="171"/>
      <c r="AF16" s="168">
        <v>288</v>
      </c>
      <c r="AG16" s="168"/>
      <c r="AH16" s="172"/>
      <c r="AI16" s="176"/>
      <c r="AJ16" s="177"/>
      <c r="AK16" s="178"/>
    </row>
    <row r="17" spans="1:37">
      <c r="A17" s="133">
        <v>14</v>
      </c>
      <c r="B17" s="134">
        <v>587</v>
      </c>
      <c r="C17" s="135" t="s">
        <v>54</v>
      </c>
      <c r="D17" s="135" t="s">
        <v>43</v>
      </c>
      <c r="E17" s="136">
        <v>3</v>
      </c>
      <c r="F17" s="136" t="s">
        <v>47</v>
      </c>
      <c r="G17" s="137">
        <v>9</v>
      </c>
      <c r="H17" s="138">
        <v>12381.3274</v>
      </c>
      <c r="I17" s="138">
        <f>H17*3</f>
        <v>37143.9822</v>
      </c>
      <c r="J17" s="149">
        <v>3624.65667106733</v>
      </c>
      <c r="K17" s="149">
        <f>J17*3</f>
        <v>10873.970013202</v>
      </c>
      <c r="L17" s="150">
        <f>H17*1.2</f>
        <v>14857.59288</v>
      </c>
      <c r="M17" s="150">
        <f>L17*3</f>
        <v>44572.77864</v>
      </c>
      <c r="N17" s="150">
        <v>4205.65127708123</v>
      </c>
      <c r="O17" s="150">
        <f>N17*3</f>
        <v>12616.9538312437</v>
      </c>
      <c r="P17" s="151">
        <f>L17*1.2</f>
        <v>17829.111456</v>
      </c>
      <c r="Q17" s="151">
        <f>P17*3</f>
        <v>53487.334368</v>
      </c>
      <c r="R17" s="151">
        <v>4874.05745865799</v>
      </c>
      <c r="S17" s="151">
        <f>R17*3</f>
        <v>14622.172375974</v>
      </c>
      <c r="T17" s="162">
        <v>38239.09</v>
      </c>
      <c r="U17" s="162">
        <v>10796.03</v>
      </c>
      <c r="V17" s="162">
        <v>36</v>
      </c>
      <c r="W17" s="163">
        <f>T17-I17</f>
        <v>1095.1078</v>
      </c>
      <c r="X17" s="164">
        <f>T17/I17</f>
        <v>1.0294827785051</v>
      </c>
      <c r="Y17" s="165">
        <f>U17-K17</f>
        <v>-77.9400132019891</v>
      </c>
      <c r="Z17" s="165">
        <f>T17-M17</f>
        <v>-6333.68864000001</v>
      </c>
      <c r="AA17" s="165">
        <f>U17-O17</f>
        <v>-1820.92383124369</v>
      </c>
      <c r="AB17" s="165">
        <f>T17-Q17</f>
        <v>-15248.244368</v>
      </c>
      <c r="AC17" s="165">
        <f>U17-S17</f>
        <v>-3826.14237597397</v>
      </c>
      <c r="AD17" s="170">
        <f>V17-G17</f>
        <v>27</v>
      </c>
      <c r="AE17" s="171"/>
      <c r="AF17" s="168"/>
      <c r="AG17" s="168"/>
      <c r="AH17" s="172"/>
      <c r="AI17" s="176"/>
      <c r="AJ17" s="177"/>
      <c r="AK17" s="178"/>
    </row>
    <row r="18" spans="1:37">
      <c r="A18" s="133">
        <v>15</v>
      </c>
      <c r="B18" s="134">
        <v>704</v>
      </c>
      <c r="C18" s="135" t="s">
        <v>55</v>
      </c>
      <c r="D18" s="135" t="s">
        <v>43</v>
      </c>
      <c r="E18" s="136">
        <v>3</v>
      </c>
      <c r="F18" s="136" t="s">
        <v>47</v>
      </c>
      <c r="G18" s="137">
        <v>9</v>
      </c>
      <c r="H18" s="138">
        <v>11908.0858</v>
      </c>
      <c r="I18" s="138">
        <f>H18*3</f>
        <v>35724.2574</v>
      </c>
      <c r="J18" s="149">
        <v>3315.17979014701</v>
      </c>
      <c r="K18" s="149">
        <f>J18*3</f>
        <v>9945.53937044103</v>
      </c>
      <c r="L18" s="150">
        <f>H18*1.2</f>
        <v>14289.70296</v>
      </c>
      <c r="M18" s="150">
        <f>L18*3</f>
        <v>42869.10888</v>
      </c>
      <c r="N18" s="150">
        <v>3846.56848453459</v>
      </c>
      <c r="O18" s="150">
        <f>N18*3</f>
        <v>11539.7054536038</v>
      </c>
      <c r="P18" s="151">
        <f>L18*1.2</f>
        <v>17147.643552</v>
      </c>
      <c r="Q18" s="151">
        <f>P18*3</f>
        <v>51442.930656</v>
      </c>
      <c r="R18" s="151">
        <v>4457.90546507131</v>
      </c>
      <c r="S18" s="151">
        <f>R18*3</f>
        <v>13373.7163952139</v>
      </c>
      <c r="T18" s="162">
        <v>36342.97</v>
      </c>
      <c r="U18" s="162">
        <v>10758.11</v>
      </c>
      <c r="V18" s="162">
        <v>16</v>
      </c>
      <c r="W18" s="163">
        <f>T18-I18</f>
        <v>618.712599999999</v>
      </c>
      <c r="X18" s="164">
        <f>T18/I18</f>
        <v>1.01731911717779</v>
      </c>
      <c r="Y18" s="163">
        <f>U18-K18</f>
        <v>812.57062955897</v>
      </c>
      <c r="Z18" s="165">
        <f>T18-M18</f>
        <v>-6526.13888</v>
      </c>
      <c r="AA18" s="165">
        <f>U18-O18</f>
        <v>-781.59545360377</v>
      </c>
      <c r="AB18" s="165">
        <f>T18-Q18</f>
        <v>-15099.960656</v>
      </c>
      <c r="AC18" s="165">
        <f>U18-S18</f>
        <v>-2615.60639521393</v>
      </c>
      <c r="AD18" s="170">
        <f>V18-G18</f>
        <v>7</v>
      </c>
      <c r="AE18" s="171"/>
      <c r="AF18" s="168"/>
      <c r="AG18" s="168"/>
      <c r="AH18" s="172"/>
      <c r="AI18" s="176"/>
      <c r="AJ18" s="177"/>
      <c r="AK18" s="178"/>
    </row>
    <row r="19" spans="1:37">
      <c r="A19" s="133">
        <v>16</v>
      </c>
      <c r="B19" s="134">
        <v>341</v>
      </c>
      <c r="C19" s="135" t="s">
        <v>56</v>
      </c>
      <c r="D19" s="135" t="s">
        <v>41</v>
      </c>
      <c r="E19" s="136">
        <v>9</v>
      </c>
      <c r="F19" s="136" t="s">
        <v>35</v>
      </c>
      <c r="G19" s="137">
        <v>27</v>
      </c>
      <c r="H19" s="138">
        <v>28199.4088444444</v>
      </c>
      <c r="I19" s="138">
        <f>H19*3</f>
        <v>84598.2265333332</v>
      </c>
      <c r="J19" s="149">
        <v>8869.37752038451</v>
      </c>
      <c r="K19" s="149">
        <f>J19*3</f>
        <v>26608.1325611535</v>
      </c>
      <c r="L19" s="150">
        <f>H19*1.2</f>
        <v>33839.2906133333</v>
      </c>
      <c r="M19" s="150">
        <f>L19*3</f>
        <v>101517.87184</v>
      </c>
      <c r="N19" s="150">
        <v>10291.0460991431</v>
      </c>
      <c r="O19" s="150">
        <f>N19*3</f>
        <v>30873.1382974293</v>
      </c>
      <c r="P19" s="151">
        <f>L19*1.2</f>
        <v>40607.1487359999</v>
      </c>
      <c r="Q19" s="151">
        <f>P19*3</f>
        <v>121821.446208</v>
      </c>
      <c r="R19" s="151">
        <v>11926.6070085899</v>
      </c>
      <c r="S19" s="151">
        <f>R19*3</f>
        <v>35779.8210257697</v>
      </c>
      <c r="T19" s="162">
        <v>85948.28</v>
      </c>
      <c r="U19" s="162">
        <v>24286.92</v>
      </c>
      <c r="V19" s="162">
        <v>58</v>
      </c>
      <c r="W19" s="163">
        <f>T19-I19</f>
        <v>1350.05346666681</v>
      </c>
      <c r="X19" s="164">
        <f>T19/I19</f>
        <v>1.01595841333784</v>
      </c>
      <c r="Y19" s="165">
        <f>U19-K19</f>
        <v>-2321.21256115353</v>
      </c>
      <c r="Z19" s="165">
        <f>T19-M19</f>
        <v>-15569.5918399998</v>
      </c>
      <c r="AA19" s="165">
        <f>U19-O19</f>
        <v>-6586.2182974293</v>
      </c>
      <c r="AB19" s="165">
        <f>T19-Q19</f>
        <v>-35873.1662079998</v>
      </c>
      <c r="AC19" s="165">
        <f>U19-S19</f>
        <v>-11492.9010257697</v>
      </c>
      <c r="AD19" s="170">
        <f>V19-G19</f>
        <v>31</v>
      </c>
      <c r="AE19" s="171"/>
      <c r="AF19" s="168"/>
      <c r="AG19" s="168"/>
      <c r="AH19" s="172"/>
      <c r="AI19" s="176"/>
      <c r="AJ19" s="177"/>
      <c r="AK19" s="178"/>
    </row>
    <row r="20" spans="1:37">
      <c r="A20" s="133">
        <v>17</v>
      </c>
      <c r="B20" s="134">
        <v>511</v>
      </c>
      <c r="C20" s="135" t="s">
        <v>57</v>
      </c>
      <c r="D20" s="135" t="s">
        <v>37</v>
      </c>
      <c r="E20" s="136">
        <v>4</v>
      </c>
      <c r="F20" s="136" t="s">
        <v>47</v>
      </c>
      <c r="G20" s="137">
        <v>12</v>
      </c>
      <c r="H20" s="138">
        <v>12965.563</v>
      </c>
      <c r="I20" s="138">
        <f>H20*3</f>
        <v>38896.689</v>
      </c>
      <c r="J20" s="149">
        <v>3711.18044618106</v>
      </c>
      <c r="K20" s="149">
        <f>J20*3</f>
        <v>11133.5413385432</v>
      </c>
      <c r="L20" s="150">
        <f>H20*1.2</f>
        <v>15558.6756</v>
      </c>
      <c r="M20" s="150">
        <f>L20*3</f>
        <v>46676.0268</v>
      </c>
      <c r="N20" s="150">
        <v>4306.04390963305</v>
      </c>
      <c r="O20" s="150">
        <f>N20*3</f>
        <v>12918.1317288992</v>
      </c>
      <c r="P20" s="151">
        <f>L20*1.2</f>
        <v>18670.41072</v>
      </c>
      <c r="Q20" s="151">
        <f>P20*3</f>
        <v>56011.23216</v>
      </c>
      <c r="R20" s="151">
        <v>4990.40554061858</v>
      </c>
      <c r="S20" s="151">
        <f>R20*3</f>
        <v>14971.2166218557</v>
      </c>
      <c r="T20" s="162">
        <v>39374.74</v>
      </c>
      <c r="U20" s="162">
        <v>12778.44</v>
      </c>
      <c r="V20" s="162">
        <v>12</v>
      </c>
      <c r="W20" s="163">
        <f>T20-I20</f>
        <v>478.050999999999</v>
      </c>
      <c r="X20" s="164">
        <f>T20/I20</f>
        <v>1.01229027488689</v>
      </c>
      <c r="Y20" s="163">
        <f>U20-K20</f>
        <v>1644.89866145682</v>
      </c>
      <c r="Z20" s="165">
        <f>T20-M20</f>
        <v>-7301.28679999999</v>
      </c>
      <c r="AA20" s="165">
        <f>U20-O20</f>
        <v>-139.69172889915</v>
      </c>
      <c r="AB20" s="165">
        <f>T20-Q20</f>
        <v>-16636.49216</v>
      </c>
      <c r="AC20" s="165">
        <f>U20-S20</f>
        <v>-2192.77662185574</v>
      </c>
      <c r="AD20" s="170">
        <f>V20-G20</f>
        <v>0</v>
      </c>
      <c r="AE20" s="171"/>
      <c r="AF20" s="168">
        <v>288</v>
      </c>
      <c r="AG20" s="168"/>
      <c r="AH20" s="172"/>
      <c r="AI20" s="176"/>
      <c r="AJ20" s="177"/>
      <c r="AK20" s="178"/>
    </row>
    <row r="21" spans="1:37">
      <c r="A21" s="133">
        <v>18</v>
      </c>
      <c r="B21" s="134">
        <v>571</v>
      </c>
      <c r="C21" s="135" t="s">
        <v>58</v>
      </c>
      <c r="D21" s="135" t="s">
        <v>39</v>
      </c>
      <c r="E21" s="136">
        <v>4</v>
      </c>
      <c r="F21" s="136" t="s">
        <v>35</v>
      </c>
      <c r="G21" s="137">
        <v>12</v>
      </c>
      <c r="H21" s="138">
        <v>25907.9838111111</v>
      </c>
      <c r="I21" s="138">
        <f>H21*3</f>
        <v>77723.9514333333</v>
      </c>
      <c r="J21" s="149">
        <v>8071.53234108486</v>
      </c>
      <c r="K21" s="149">
        <f>J21*3</f>
        <v>24214.5970232546</v>
      </c>
      <c r="L21" s="150">
        <f>H21*1.2</f>
        <v>31089.5805733333</v>
      </c>
      <c r="M21" s="150">
        <f>L21*3</f>
        <v>93268.74172</v>
      </c>
      <c r="N21" s="150">
        <v>9365.31467083476</v>
      </c>
      <c r="O21" s="150">
        <f>N21*3</f>
        <v>28095.9440125043</v>
      </c>
      <c r="P21" s="151">
        <f>L21*1.2</f>
        <v>37307.496688</v>
      </c>
      <c r="Q21" s="151">
        <f>P21*3</f>
        <v>111922.490064</v>
      </c>
      <c r="R21" s="151">
        <v>10853.7486388412</v>
      </c>
      <c r="S21" s="151">
        <f>R21*3</f>
        <v>32561.2459165236</v>
      </c>
      <c r="T21" s="162">
        <v>78377.38</v>
      </c>
      <c r="U21" s="162">
        <v>20890.65</v>
      </c>
      <c r="V21" s="162">
        <v>16</v>
      </c>
      <c r="W21" s="163">
        <f>T21-I21</f>
        <v>653.428566666713</v>
      </c>
      <c r="X21" s="164">
        <f>T21/I21</f>
        <v>1.00840704254759</v>
      </c>
      <c r="Y21" s="165">
        <f>U21-K21</f>
        <v>-3323.94702325458</v>
      </c>
      <c r="Z21" s="165">
        <f>T21-M21</f>
        <v>-14891.36172</v>
      </c>
      <c r="AA21" s="165">
        <f>U21-O21</f>
        <v>-7205.29401250428</v>
      </c>
      <c r="AB21" s="165">
        <f>T21-Q21</f>
        <v>-33545.1100639999</v>
      </c>
      <c r="AC21" s="165">
        <f>U21-S21</f>
        <v>-11670.5959165236</v>
      </c>
      <c r="AD21" s="170">
        <f>V21-G21</f>
        <v>4</v>
      </c>
      <c r="AE21" s="171"/>
      <c r="AF21" s="168"/>
      <c r="AG21" s="168"/>
      <c r="AH21" s="172"/>
      <c r="AI21" s="176"/>
      <c r="AJ21" s="177"/>
      <c r="AK21" s="178"/>
    </row>
    <row r="22" spans="1:37">
      <c r="A22" s="133">
        <v>19</v>
      </c>
      <c r="B22" s="134">
        <v>329</v>
      </c>
      <c r="C22" s="135" t="s">
        <v>59</v>
      </c>
      <c r="D22" s="135" t="s">
        <v>43</v>
      </c>
      <c r="E22" s="136">
        <v>4</v>
      </c>
      <c r="F22" s="136" t="s">
        <v>47</v>
      </c>
      <c r="G22" s="137">
        <v>12</v>
      </c>
      <c r="H22" s="138">
        <v>13895.0064</v>
      </c>
      <c r="I22" s="138">
        <f>H22*3</f>
        <v>41685.0192</v>
      </c>
      <c r="J22" s="149">
        <v>4497.10546458613</v>
      </c>
      <c r="K22" s="149">
        <f>J22*3</f>
        <v>13491.3163937584</v>
      </c>
      <c r="L22" s="150">
        <f>H22*1.2</f>
        <v>16674.00768</v>
      </c>
      <c r="M22" s="150">
        <f>L22*3</f>
        <v>50022.02304</v>
      </c>
      <c r="N22" s="150">
        <v>5217.94449975764</v>
      </c>
      <c r="O22" s="150">
        <f>N22*3</f>
        <v>15653.8334992729</v>
      </c>
      <c r="P22" s="151">
        <f>L22*1.2</f>
        <v>20008.809216</v>
      </c>
      <c r="Q22" s="151">
        <f>P22*3</f>
        <v>60026.427648</v>
      </c>
      <c r="R22" s="151">
        <v>6047.23493041431</v>
      </c>
      <c r="S22" s="151">
        <f>R22*3</f>
        <v>18141.7047912429</v>
      </c>
      <c r="T22" s="162">
        <v>41969.02</v>
      </c>
      <c r="U22" s="162">
        <v>12139.88</v>
      </c>
      <c r="V22" s="162">
        <v>8</v>
      </c>
      <c r="W22" s="163">
        <f>T22-I22</f>
        <v>284.000799999994</v>
      </c>
      <c r="X22" s="164">
        <f>T22/I22</f>
        <v>1.00681301833249</v>
      </c>
      <c r="Y22" s="165">
        <f>U22-K22</f>
        <v>-1351.43639375839</v>
      </c>
      <c r="Z22" s="165">
        <f>T22-M22</f>
        <v>-8053.00304</v>
      </c>
      <c r="AA22" s="165">
        <f>U22-O22</f>
        <v>-3513.95349927292</v>
      </c>
      <c r="AB22" s="165">
        <f>T22-Q22</f>
        <v>-18057.407648</v>
      </c>
      <c r="AC22" s="165">
        <f>U22-S22</f>
        <v>-6001.82479124293</v>
      </c>
      <c r="AD22" s="136">
        <f>V22-G22</f>
        <v>-4</v>
      </c>
      <c r="AE22" s="113">
        <v>-2</v>
      </c>
      <c r="AF22" s="168"/>
      <c r="AG22" s="168"/>
      <c r="AH22" s="172"/>
      <c r="AI22" s="176"/>
      <c r="AJ22" s="177"/>
      <c r="AK22" s="178">
        <f>AE22*50</f>
        <v>-100</v>
      </c>
    </row>
    <row r="23" spans="1:37">
      <c r="A23" s="133">
        <v>20</v>
      </c>
      <c r="B23" s="134">
        <v>343</v>
      </c>
      <c r="C23" s="135" t="s">
        <v>60</v>
      </c>
      <c r="D23" s="135" t="s">
        <v>34</v>
      </c>
      <c r="E23" s="136">
        <v>7</v>
      </c>
      <c r="F23" s="136" t="s">
        <v>35</v>
      </c>
      <c r="G23" s="137">
        <v>21</v>
      </c>
      <c r="H23" s="138">
        <v>33276.68355</v>
      </c>
      <c r="I23" s="138">
        <f>H23*3</f>
        <v>99830.05065</v>
      </c>
      <c r="J23" s="149">
        <v>8976.97025858122</v>
      </c>
      <c r="K23" s="149">
        <f>J23*3</f>
        <v>26930.9107757437</v>
      </c>
      <c r="L23" s="150">
        <f>H23*1.2</f>
        <v>39932.02026</v>
      </c>
      <c r="M23" s="150">
        <f>L23*3</f>
        <v>119796.06078</v>
      </c>
      <c r="N23" s="150">
        <v>10415.8848295017</v>
      </c>
      <c r="O23" s="150">
        <f>N23*3</f>
        <v>31247.6544885051</v>
      </c>
      <c r="P23" s="151">
        <f>L23*1.2</f>
        <v>47918.424312</v>
      </c>
      <c r="Q23" s="151">
        <f>P23*3</f>
        <v>143755.272936</v>
      </c>
      <c r="R23" s="151">
        <v>12071.2864184471</v>
      </c>
      <c r="S23" s="151">
        <f>R23*3</f>
        <v>36213.8592553413</v>
      </c>
      <c r="T23" s="162">
        <v>100074.2</v>
      </c>
      <c r="U23" s="162">
        <v>22279.16</v>
      </c>
      <c r="V23" s="162">
        <v>22</v>
      </c>
      <c r="W23" s="163">
        <f>T23-I23</f>
        <v>244.149349999992</v>
      </c>
      <c r="X23" s="164">
        <f>T23/I23</f>
        <v>1.00244564986605</v>
      </c>
      <c r="Y23" s="165">
        <f>U23-K23</f>
        <v>-4651.75077574366</v>
      </c>
      <c r="Z23" s="165">
        <f>T23-M23</f>
        <v>-19721.86078</v>
      </c>
      <c r="AA23" s="165">
        <f>U23-O23</f>
        <v>-8968.4944885051</v>
      </c>
      <c r="AB23" s="165">
        <f>T23-Q23</f>
        <v>-43681.072936</v>
      </c>
      <c r="AC23" s="165">
        <f>U23-S23</f>
        <v>-13934.6992553413</v>
      </c>
      <c r="AD23" s="170">
        <f>V23-G23</f>
        <v>1</v>
      </c>
      <c r="AE23" s="171"/>
      <c r="AF23" s="168"/>
      <c r="AG23" s="168"/>
      <c r="AH23" s="172"/>
      <c r="AI23" s="176"/>
      <c r="AJ23" s="177"/>
      <c r="AK23" s="178"/>
    </row>
    <row r="24" spans="1:37">
      <c r="A24" s="133">
        <v>21</v>
      </c>
      <c r="B24" s="134">
        <v>337</v>
      </c>
      <c r="C24" s="135" t="s">
        <v>61</v>
      </c>
      <c r="D24" s="135" t="s">
        <v>37</v>
      </c>
      <c r="E24" s="136">
        <v>6</v>
      </c>
      <c r="F24" s="136" t="s">
        <v>35</v>
      </c>
      <c r="G24" s="137">
        <v>18</v>
      </c>
      <c r="H24" s="138">
        <v>32100.4411138889</v>
      </c>
      <c r="I24" s="138">
        <f>H24*3</f>
        <v>96301.3233416667</v>
      </c>
      <c r="J24" s="149">
        <v>9576.5592670862</v>
      </c>
      <c r="K24" s="149">
        <f>J24*3</f>
        <v>28729.6778012586</v>
      </c>
      <c r="L24" s="150">
        <f>H24*1.2</f>
        <v>38520.5293366667</v>
      </c>
      <c r="M24" s="150">
        <f>L24*3</f>
        <v>115561.58801</v>
      </c>
      <c r="N24" s="150">
        <v>11111.5816935581</v>
      </c>
      <c r="O24" s="150">
        <f>N24*3</f>
        <v>33334.7450806743</v>
      </c>
      <c r="P24" s="151">
        <f>L24*1.2</f>
        <v>46224.635204</v>
      </c>
      <c r="Q24" s="151">
        <f>P24*3</f>
        <v>138673.905612</v>
      </c>
      <c r="R24" s="151">
        <v>12877.5507199354</v>
      </c>
      <c r="S24" s="151">
        <f>R24*3</f>
        <v>38632.6521598062</v>
      </c>
      <c r="T24" s="162">
        <v>96444.64</v>
      </c>
      <c r="U24" s="162">
        <v>27875.35</v>
      </c>
      <c r="V24" s="162">
        <v>50</v>
      </c>
      <c r="W24" s="163">
        <f>T24-I24</f>
        <v>143.316658333293</v>
      </c>
      <c r="X24" s="164">
        <f>T24/I24</f>
        <v>1.00148821068455</v>
      </c>
      <c r="Y24" s="165">
        <f>U24-K24</f>
        <v>-854.327801258602</v>
      </c>
      <c r="Z24" s="165">
        <f>T24-M24</f>
        <v>-19116.94801</v>
      </c>
      <c r="AA24" s="165">
        <f>U24-O24</f>
        <v>-5459.3950806743</v>
      </c>
      <c r="AB24" s="165">
        <f>T24-Q24</f>
        <v>-42229.265612</v>
      </c>
      <c r="AC24" s="165">
        <f>U24-S24</f>
        <v>-10757.3021598062</v>
      </c>
      <c r="AD24" s="170">
        <f>V24-G24</f>
        <v>32</v>
      </c>
      <c r="AE24" s="171"/>
      <c r="AF24" s="168"/>
      <c r="AG24" s="168"/>
      <c r="AH24" s="172"/>
      <c r="AI24" s="176"/>
      <c r="AJ24" s="177"/>
      <c r="AK24" s="178"/>
    </row>
    <row r="25" spans="1:37">
      <c r="A25" s="133">
        <v>22</v>
      </c>
      <c r="B25" s="134">
        <v>585</v>
      </c>
      <c r="C25" s="135" t="s">
        <v>62</v>
      </c>
      <c r="D25" s="135" t="s">
        <v>34</v>
      </c>
      <c r="E25" s="136">
        <v>4</v>
      </c>
      <c r="F25" s="136" t="s">
        <v>35</v>
      </c>
      <c r="G25" s="137">
        <v>12</v>
      </c>
      <c r="H25" s="138">
        <v>19755.5666</v>
      </c>
      <c r="I25" s="138">
        <f>H25*3</f>
        <v>59266.6998</v>
      </c>
      <c r="J25" s="149">
        <v>5918.66421559282</v>
      </c>
      <c r="K25" s="149">
        <f>J25*3</f>
        <v>17755.9926467785</v>
      </c>
      <c r="L25" s="150">
        <f>H25*1.2</f>
        <v>23706.67992</v>
      </c>
      <c r="M25" s="150">
        <f>L25*3</f>
        <v>71120.03976</v>
      </c>
      <c r="N25" s="150">
        <v>6867.36427083262</v>
      </c>
      <c r="O25" s="150">
        <f>N25*3</f>
        <v>20602.0928124979</v>
      </c>
      <c r="P25" s="151">
        <f>L25*1.2</f>
        <v>28448.015904</v>
      </c>
      <c r="Q25" s="151">
        <f>P25*3</f>
        <v>85344.047712</v>
      </c>
      <c r="R25" s="151">
        <v>7958.79777954463</v>
      </c>
      <c r="S25" s="151">
        <f>R25*3</f>
        <v>23876.3933386339</v>
      </c>
      <c r="T25" s="162">
        <v>58302.99</v>
      </c>
      <c r="U25" s="162">
        <v>15550.07</v>
      </c>
      <c r="V25" s="162">
        <v>20</v>
      </c>
      <c r="W25" s="165">
        <f>T25-I25</f>
        <v>-963.709799999997</v>
      </c>
      <c r="X25" s="164">
        <f>T25/I25</f>
        <v>0.983739438786838</v>
      </c>
      <c r="Y25" s="165">
        <f>U25-K25</f>
        <v>-2205.92264677846</v>
      </c>
      <c r="Z25" s="165">
        <f>T25-M25</f>
        <v>-12817.04976</v>
      </c>
      <c r="AA25" s="165">
        <f>U25-O25</f>
        <v>-5052.02281249786</v>
      </c>
      <c r="AB25" s="165">
        <f>T25-Q25</f>
        <v>-27041.057712</v>
      </c>
      <c r="AC25" s="165">
        <f>U25-S25</f>
        <v>-8326.32333863389</v>
      </c>
      <c r="AD25" s="170">
        <f>V25-G25</f>
        <v>8</v>
      </c>
      <c r="AE25" s="171"/>
      <c r="AF25" s="168"/>
      <c r="AG25" s="168"/>
      <c r="AH25" s="172"/>
      <c r="AI25" s="176">
        <f>W25*0.01</f>
        <v>-9.63709799999997</v>
      </c>
      <c r="AJ25" s="177">
        <f>AI25/2</f>
        <v>-4.81854899999998</v>
      </c>
      <c r="AK25" s="178"/>
    </row>
    <row r="26" spans="1:37">
      <c r="A26" s="133">
        <v>23</v>
      </c>
      <c r="B26" s="134">
        <v>514</v>
      </c>
      <c r="C26" s="135" t="s">
        <v>63</v>
      </c>
      <c r="D26" s="135" t="s">
        <v>41</v>
      </c>
      <c r="E26" s="136">
        <v>4</v>
      </c>
      <c r="F26" s="136" t="s">
        <v>35</v>
      </c>
      <c r="G26" s="137">
        <v>12</v>
      </c>
      <c r="H26" s="138">
        <v>15163.1352</v>
      </c>
      <c r="I26" s="138">
        <f>H26*3</f>
        <v>45489.4056</v>
      </c>
      <c r="J26" s="149">
        <v>5121.03537634612</v>
      </c>
      <c r="K26" s="149">
        <f>J26*3</f>
        <v>15363.1061290384</v>
      </c>
      <c r="L26" s="150">
        <f>H26*1.2</f>
        <v>18195.76224</v>
      </c>
      <c r="M26" s="150">
        <f>L26*3</f>
        <v>54587.28672</v>
      </c>
      <c r="N26" s="150">
        <v>5941.88385962807</v>
      </c>
      <c r="O26" s="150">
        <f>N26*3</f>
        <v>17825.6515788842</v>
      </c>
      <c r="P26" s="151">
        <f>L26*1.2</f>
        <v>21834.914688</v>
      </c>
      <c r="Q26" s="151">
        <f>P26*3</f>
        <v>65504.744064</v>
      </c>
      <c r="R26" s="151">
        <v>6886.23032116896</v>
      </c>
      <c r="S26" s="151">
        <f>R26*3</f>
        <v>20658.6909635069</v>
      </c>
      <c r="T26" s="162">
        <v>44359.22</v>
      </c>
      <c r="U26" s="162">
        <v>13159.37</v>
      </c>
      <c r="V26" s="162">
        <v>28</v>
      </c>
      <c r="W26" s="165">
        <f>T26-I26</f>
        <v>-1130.1856</v>
      </c>
      <c r="X26" s="164">
        <f>T26/I26</f>
        <v>0.975154971029123</v>
      </c>
      <c r="Y26" s="165">
        <f>U26-K26</f>
        <v>-2203.73612903836</v>
      </c>
      <c r="Z26" s="165">
        <f>T26-M26</f>
        <v>-10228.06672</v>
      </c>
      <c r="AA26" s="165">
        <f>U26-O26</f>
        <v>-4666.28157888421</v>
      </c>
      <c r="AB26" s="165">
        <f>T26-Q26</f>
        <v>-21145.524064</v>
      </c>
      <c r="AC26" s="165">
        <f>U26-S26</f>
        <v>-7499.32096350688</v>
      </c>
      <c r="AD26" s="170">
        <f>V26-G26</f>
        <v>16</v>
      </c>
      <c r="AE26" s="171"/>
      <c r="AF26" s="168"/>
      <c r="AG26" s="168"/>
      <c r="AH26" s="172"/>
      <c r="AI26" s="176">
        <f>W26*0.01</f>
        <v>-11.301856</v>
      </c>
      <c r="AJ26" s="177">
        <f t="shared" ref="AJ26:AJ57" si="0">AI26/2</f>
        <v>-5.65092799999999</v>
      </c>
      <c r="AK26" s="178"/>
    </row>
    <row r="27" spans="1:37">
      <c r="A27" s="133">
        <v>24</v>
      </c>
      <c r="B27" s="134">
        <v>357</v>
      </c>
      <c r="C27" s="135" t="s">
        <v>64</v>
      </c>
      <c r="D27" s="135" t="s">
        <v>34</v>
      </c>
      <c r="E27" s="136">
        <v>4</v>
      </c>
      <c r="F27" s="136" t="s">
        <v>47</v>
      </c>
      <c r="G27" s="137">
        <v>12</v>
      </c>
      <c r="H27" s="138">
        <v>13872.8636</v>
      </c>
      <c r="I27" s="138">
        <f>H27*3</f>
        <v>41618.5908</v>
      </c>
      <c r="J27" s="149">
        <v>3625.61975024078</v>
      </c>
      <c r="K27" s="149">
        <f>J27*3</f>
        <v>10876.8592507223</v>
      </c>
      <c r="L27" s="150">
        <f>H27*1.2</f>
        <v>16647.43632</v>
      </c>
      <c r="M27" s="150">
        <f>L27*3</f>
        <v>49942.30896</v>
      </c>
      <c r="N27" s="150">
        <v>4206.76872778713</v>
      </c>
      <c r="O27" s="150">
        <f>N27*3</f>
        <v>12620.3061833614</v>
      </c>
      <c r="P27" s="151">
        <f>L27*1.2</f>
        <v>19976.923584</v>
      </c>
      <c r="Q27" s="151">
        <f>P27*3</f>
        <v>59930.770752</v>
      </c>
      <c r="R27" s="151">
        <v>4875.35250634238</v>
      </c>
      <c r="S27" s="151">
        <f>R27*3</f>
        <v>14626.0575190271</v>
      </c>
      <c r="T27" s="162">
        <v>40402.68</v>
      </c>
      <c r="U27" s="162">
        <v>8214.63</v>
      </c>
      <c r="V27" s="162">
        <v>10</v>
      </c>
      <c r="W27" s="165">
        <f>T27-I27</f>
        <v>-1215.91080000001</v>
      </c>
      <c r="X27" s="164">
        <f>T27/I27</f>
        <v>0.970784431269114</v>
      </c>
      <c r="Y27" s="165">
        <f>U27-K27</f>
        <v>-2662.22925072234</v>
      </c>
      <c r="Z27" s="165">
        <f>T27-M27</f>
        <v>-9539.62896</v>
      </c>
      <c r="AA27" s="165">
        <f>U27-O27</f>
        <v>-4405.67618336139</v>
      </c>
      <c r="AB27" s="165">
        <f>T27-Q27</f>
        <v>-19528.090752</v>
      </c>
      <c r="AC27" s="165">
        <f>U27-S27</f>
        <v>-6411.42751902714</v>
      </c>
      <c r="AD27" s="136">
        <f>V27-G27</f>
        <v>-2</v>
      </c>
      <c r="AE27" s="113">
        <v>-1</v>
      </c>
      <c r="AF27" s="168"/>
      <c r="AG27" s="168"/>
      <c r="AH27" s="172"/>
      <c r="AI27" s="176">
        <f>W27*0.01</f>
        <v>-12.1591080000001</v>
      </c>
      <c r="AJ27" s="177">
        <f t="shared" si="0"/>
        <v>-6.07955400000003</v>
      </c>
      <c r="AK27" s="178">
        <f>AE27*50</f>
        <v>-50</v>
      </c>
    </row>
    <row r="28" spans="1:37">
      <c r="A28" s="133">
        <v>25</v>
      </c>
      <c r="B28" s="134">
        <v>541</v>
      </c>
      <c r="C28" s="135" t="s">
        <v>65</v>
      </c>
      <c r="D28" s="135" t="s">
        <v>39</v>
      </c>
      <c r="E28" s="136">
        <v>4</v>
      </c>
      <c r="F28" s="136" t="s">
        <v>35</v>
      </c>
      <c r="G28" s="137">
        <v>12</v>
      </c>
      <c r="H28" s="138">
        <v>15846.1485722222</v>
      </c>
      <c r="I28" s="138">
        <f>H28*3</f>
        <v>47538.4457166666</v>
      </c>
      <c r="J28" s="149">
        <v>5143.50673943049</v>
      </c>
      <c r="K28" s="149">
        <f>J28*3</f>
        <v>15430.5202182915</v>
      </c>
      <c r="L28" s="150">
        <f>H28*1.2</f>
        <v>19015.3782866666</v>
      </c>
      <c r="M28" s="150">
        <f>L28*3</f>
        <v>57046.1348599999</v>
      </c>
      <c r="N28" s="150">
        <v>5967.9571475088</v>
      </c>
      <c r="O28" s="150">
        <f>N28*3</f>
        <v>17903.8714425264</v>
      </c>
      <c r="P28" s="151">
        <f>L28*1.2</f>
        <v>22818.453944</v>
      </c>
      <c r="Q28" s="151">
        <f>P28*3</f>
        <v>68455.3618319999</v>
      </c>
      <c r="R28" s="151">
        <v>6916.44744924122</v>
      </c>
      <c r="S28" s="151">
        <f>R28*3</f>
        <v>20749.3423477237</v>
      </c>
      <c r="T28" s="162">
        <v>45499.56</v>
      </c>
      <c r="U28" s="162">
        <v>12203.84</v>
      </c>
      <c r="V28" s="162">
        <v>1</v>
      </c>
      <c r="W28" s="165">
        <f>T28-I28</f>
        <v>-2038.88571666661</v>
      </c>
      <c r="X28" s="164">
        <f>T28/I28</f>
        <v>0.9571108039834</v>
      </c>
      <c r="Y28" s="165">
        <f>U28-K28</f>
        <v>-3226.68021829147</v>
      </c>
      <c r="Z28" s="165">
        <f>T28-M28</f>
        <v>-11546.5748599999</v>
      </c>
      <c r="AA28" s="165">
        <f>U28-O28</f>
        <v>-5700.0314425264</v>
      </c>
      <c r="AB28" s="165">
        <f>T28-Q28</f>
        <v>-22955.8018319999</v>
      </c>
      <c r="AC28" s="165">
        <f>U28-S28</f>
        <v>-8545.50234772366</v>
      </c>
      <c r="AD28" s="136">
        <f>V28-G28</f>
        <v>-11</v>
      </c>
      <c r="AE28" s="113">
        <v>-4</v>
      </c>
      <c r="AF28" s="168"/>
      <c r="AG28" s="168"/>
      <c r="AH28" s="172"/>
      <c r="AI28" s="176">
        <f>W28*0.01</f>
        <v>-20.3888571666661</v>
      </c>
      <c r="AJ28" s="177">
        <f t="shared" si="0"/>
        <v>-10.194428583333</v>
      </c>
      <c r="AK28" s="178">
        <f>AE28*50</f>
        <v>-200</v>
      </c>
    </row>
    <row r="29" spans="1:37">
      <c r="A29" s="133">
        <v>26</v>
      </c>
      <c r="B29" s="134">
        <v>745</v>
      </c>
      <c r="C29" s="135" t="s">
        <v>66</v>
      </c>
      <c r="D29" s="135" t="s">
        <v>34</v>
      </c>
      <c r="E29" s="136">
        <v>3</v>
      </c>
      <c r="F29" s="136" t="s">
        <v>47</v>
      </c>
      <c r="G29" s="137">
        <v>9</v>
      </c>
      <c r="H29" s="138">
        <v>11927.1672722222</v>
      </c>
      <c r="I29" s="138">
        <f>H29*3</f>
        <v>35781.5018166666</v>
      </c>
      <c r="J29" s="149">
        <v>3654.95441955089</v>
      </c>
      <c r="K29" s="149">
        <f>J29*3</f>
        <v>10964.8632586527</v>
      </c>
      <c r="L29" s="150">
        <f>H29*1.2</f>
        <v>14312.6007266666</v>
      </c>
      <c r="M29" s="150">
        <f>L29*3</f>
        <v>42937.8021799999</v>
      </c>
      <c r="N29" s="150">
        <v>4240.80543819659</v>
      </c>
      <c r="O29" s="150">
        <f>N29*3</f>
        <v>12722.4163145898</v>
      </c>
      <c r="P29" s="151">
        <f>L29*1.2</f>
        <v>17175.120872</v>
      </c>
      <c r="Q29" s="151">
        <f>P29*3</f>
        <v>51525.3626159999</v>
      </c>
      <c r="R29" s="151">
        <v>4914.79868751853</v>
      </c>
      <c r="S29" s="151">
        <f>R29*3</f>
        <v>14744.3960625556</v>
      </c>
      <c r="T29" s="162">
        <v>34048.01</v>
      </c>
      <c r="U29" s="162">
        <v>9881.39</v>
      </c>
      <c r="V29" s="162">
        <v>17</v>
      </c>
      <c r="W29" s="165">
        <f>T29-I29</f>
        <v>-1733.4918166666</v>
      </c>
      <c r="X29" s="164">
        <f>T29/I29</f>
        <v>0.951553408083638</v>
      </c>
      <c r="Y29" s="165">
        <f>U29-K29</f>
        <v>-1083.47325865267</v>
      </c>
      <c r="Z29" s="165">
        <f>T29-M29</f>
        <v>-8889.79217999991</v>
      </c>
      <c r="AA29" s="165">
        <f>U29-O29</f>
        <v>-2841.02631458977</v>
      </c>
      <c r="AB29" s="165">
        <f>T29-Q29</f>
        <v>-17477.3526159999</v>
      </c>
      <c r="AC29" s="165">
        <f>U29-S29</f>
        <v>-4863.00606255559</v>
      </c>
      <c r="AD29" s="170">
        <f>V29-G29</f>
        <v>8</v>
      </c>
      <c r="AE29" s="171"/>
      <c r="AF29" s="168">
        <v>188</v>
      </c>
      <c r="AG29" s="168"/>
      <c r="AH29" s="172"/>
      <c r="AI29" s="176">
        <f>W29*0.01</f>
        <v>-17.334918166666</v>
      </c>
      <c r="AJ29" s="177">
        <f t="shared" si="0"/>
        <v>-8.66745908333298</v>
      </c>
      <c r="AK29" s="178"/>
    </row>
    <row r="30" spans="1:37">
      <c r="A30" s="133">
        <v>27</v>
      </c>
      <c r="B30" s="134">
        <v>730</v>
      </c>
      <c r="C30" s="135" t="s">
        <v>67</v>
      </c>
      <c r="D30" s="135" t="s">
        <v>34</v>
      </c>
      <c r="E30" s="136">
        <v>4</v>
      </c>
      <c r="F30" s="136" t="s">
        <v>35</v>
      </c>
      <c r="G30" s="137">
        <v>12</v>
      </c>
      <c r="H30" s="138">
        <v>17975.3772666667</v>
      </c>
      <c r="I30" s="138">
        <f>H30*3</f>
        <v>53926.1318000001</v>
      </c>
      <c r="J30" s="149">
        <v>5543.23313331238</v>
      </c>
      <c r="K30" s="149">
        <f>J30*3</f>
        <v>16629.6993999371</v>
      </c>
      <c r="L30" s="150">
        <f>H30*1.2</f>
        <v>21570.45272</v>
      </c>
      <c r="M30" s="150">
        <f>L30*3</f>
        <v>64711.3581600001</v>
      </c>
      <c r="N30" s="150">
        <v>6431.75550731799</v>
      </c>
      <c r="O30" s="150">
        <f>N30*3</f>
        <v>19295.266521954</v>
      </c>
      <c r="P30" s="151">
        <f>L30*1.2</f>
        <v>25884.543264</v>
      </c>
      <c r="Q30" s="151">
        <f>P30*3</f>
        <v>77653.6297920001</v>
      </c>
      <c r="R30" s="151">
        <v>7453.95750559334</v>
      </c>
      <c r="S30" s="151">
        <f>R30*3</f>
        <v>22361.87251678</v>
      </c>
      <c r="T30" s="162">
        <v>49462.8</v>
      </c>
      <c r="U30" s="162">
        <v>15324.9</v>
      </c>
      <c r="V30" s="162">
        <v>16</v>
      </c>
      <c r="W30" s="165">
        <f>T30-I30</f>
        <v>-4463.33180000009</v>
      </c>
      <c r="X30" s="164">
        <f>T30/I30</f>
        <v>0.917232487274378</v>
      </c>
      <c r="Y30" s="165">
        <f>U30-K30</f>
        <v>-1304.79939993714</v>
      </c>
      <c r="Z30" s="165">
        <f>T30-M30</f>
        <v>-15248.5581600001</v>
      </c>
      <c r="AA30" s="165">
        <f>U30-O30</f>
        <v>-3970.36652195397</v>
      </c>
      <c r="AB30" s="165">
        <f>T30-Q30</f>
        <v>-28190.8297920001</v>
      </c>
      <c r="AC30" s="165">
        <f>U30-S30</f>
        <v>-7036.97251678002</v>
      </c>
      <c r="AD30" s="170">
        <f>V30-G30</f>
        <v>4</v>
      </c>
      <c r="AE30" s="171"/>
      <c r="AF30" s="168"/>
      <c r="AG30" s="168"/>
      <c r="AH30" s="172"/>
      <c r="AI30" s="176">
        <f>W30*0.01</f>
        <v>-44.6333180000009</v>
      </c>
      <c r="AJ30" s="177">
        <f t="shared" si="0"/>
        <v>-22.3166590000005</v>
      </c>
      <c r="AK30" s="178"/>
    </row>
    <row r="31" spans="1:37">
      <c r="A31" s="133">
        <v>28</v>
      </c>
      <c r="B31" s="134">
        <v>742</v>
      </c>
      <c r="C31" s="135" t="s">
        <v>68</v>
      </c>
      <c r="D31" s="135" t="s">
        <v>37</v>
      </c>
      <c r="E31" s="139">
        <v>4</v>
      </c>
      <c r="F31" s="136" t="s">
        <v>35</v>
      </c>
      <c r="G31" s="140">
        <v>12</v>
      </c>
      <c r="H31" s="138">
        <v>15981.159</v>
      </c>
      <c r="I31" s="138">
        <f>H31*3</f>
        <v>47943.477</v>
      </c>
      <c r="J31" s="149">
        <v>3611.31608286583</v>
      </c>
      <c r="K31" s="149">
        <f>J31*3</f>
        <v>10833.9482485975</v>
      </c>
      <c r="L31" s="150">
        <f>H31*1.2</f>
        <v>19177.3908</v>
      </c>
      <c r="M31" s="150">
        <f>L31*3</f>
        <v>57532.1724</v>
      </c>
      <c r="N31" s="150">
        <v>4190.17233192912</v>
      </c>
      <c r="O31" s="150">
        <f>N31*3</f>
        <v>12570.5169957874</v>
      </c>
      <c r="P31" s="151">
        <f>L31*1.2</f>
        <v>23012.86896</v>
      </c>
      <c r="Q31" s="151">
        <f>P31*3</f>
        <v>69038.60688</v>
      </c>
      <c r="R31" s="151">
        <v>4856.11843730309</v>
      </c>
      <c r="S31" s="151">
        <f>R31*3</f>
        <v>14568.3553119093</v>
      </c>
      <c r="T31" s="162">
        <v>43683.46</v>
      </c>
      <c r="U31" s="162">
        <v>9916.25</v>
      </c>
      <c r="V31" s="162">
        <v>3</v>
      </c>
      <c r="W31" s="165">
        <f>T31-I31</f>
        <v>-4260.017</v>
      </c>
      <c r="X31" s="164">
        <f>T31/I31</f>
        <v>0.911145013533332</v>
      </c>
      <c r="Y31" s="165">
        <f>U31-K31</f>
        <v>-917.698248597491</v>
      </c>
      <c r="Z31" s="165">
        <f>T31-M31</f>
        <v>-13848.7124</v>
      </c>
      <c r="AA31" s="165">
        <f>U31-O31</f>
        <v>-2654.26699578736</v>
      </c>
      <c r="AB31" s="165">
        <f>T31-Q31</f>
        <v>-25355.14688</v>
      </c>
      <c r="AC31" s="165">
        <f>U31-S31</f>
        <v>-4652.10531190927</v>
      </c>
      <c r="AD31" s="136">
        <f>V31-G31</f>
        <v>-9</v>
      </c>
      <c r="AE31" s="113">
        <f>AD31/3</f>
        <v>-3</v>
      </c>
      <c r="AF31" s="168">
        <v>288</v>
      </c>
      <c r="AG31" s="168"/>
      <c r="AH31" s="172"/>
      <c r="AI31" s="176">
        <f>W31*0.01</f>
        <v>-42.60017</v>
      </c>
      <c r="AJ31" s="177">
        <f t="shared" si="0"/>
        <v>-21.300085</v>
      </c>
      <c r="AK31" s="178">
        <f>AE31*50</f>
        <v>-150</v>
      </c>
    </row>
    <row r="32" spans="1:37">
      <c r="A32" s="133">
        <v>29</v>
      </c>
      <c r="B32" s="134">
        <v>726</v>
      </c>
      <c r="C32" s="135" t="s">
        <v>69</v>
      </c>
      <c r="D32" s="135" t="s">
        <v>34</v>
      </c>
      <c r="E32" s="136">
        <v>4</v>
      </c>
      <c r="F32" s="136" t="s">
        <v>35</v>
      </c>
      <c r="G32" s="137">
        <v>12</v>
      </c>
      <c r="H32" s="138">
        <v>17045.4713333333</v>
      </c>
      <c r="I32" s="138">
        <f>H32*3</f>
        <v>51136.4139999999</v>
      </c>
      <c r="J32" s="149">
        <v>5312.73643243837</v>
      </c>
      <c r="K32" s="149">
        <f>J32*3</f>
        <v>15938.2092973151</v>
      </c>
      <c r="L32" s="150">
        <f>H32*1.2</f>
        <v>20454.5656</v>
      </c>
      <c r="M32" s="150">
        <f>L32*3</f>
        <v>61363.6967999999</v>
      </c>
      <c r="N32" s="150">
        <v>6164.31259275683</v>
      </c>
      <c r="O32" s="150">
        <f>N32*3</f>
        <v>18492.9377782705</v>
      </c>
      <c r="P32" s="151">
        <f>L32*1.2</f>
        <v>24545.4787199999</v>
      </c>
      <c r="Q32" s="151">
        <f>P32*3</f>
        <v>73636.4361599998</v>
      </c>
      <c r="R32" s="151">
        <v>7144.00975990513</v>
      </c>
      <c r="S32" s="151">
        <f>R32*3</f>
        <v>21432.0292797154</v>
      </c>
      <c r="T32" s="162">
        <v>46500.33</v>
      </c>
      <c r="U32" s="162">
        <v>12291.07</v>
      </c>
      <c r="V32" s="162">
        <v>13</v>
      </c>
      <c r="W32" s="165">
        <f>T32-I32</f>
        <v>-4636.08399999989</v>
      </c>
      <c r="X32" s="164">
        <f>T32/I32</f>
        <v>0.909338891068899</v>
      </c>
      <c r="Y32" s="165">
        <f>U32-K32</f>
        <v>-3647.13929731511</v>
      </c>
      <c r="Z32" s="165">
        <f>T32-M32</f>
        <v>-14863.3667999999</v>
      </c>
      <c r="AA32" s="165">
        <f>U32-O32</f>
        <v>-6201.86777827049</v>
      </c>
      <c r="AB32" s="165">
        <f>T32-Q32</f>
        <v>-27136.1061599998</v>
      </c>
      <c r="AC32" s="165">
        <f>U32-S32</f>
        <v>-9140.95927971539</v>
      </c>
      <c r="AD32" s="170">
        <f>V32-G32</f>
        <v>1</v>
      </c>
      <c r="AE32" s="171"/>
      <c r="AF32" s="168"/>
      <c r="AG32" s="168"/>
      <c r="AH32" s="172"/>
      <c r="AI32" s="176">
        <f>W32*0.01</f>
        <v>-46.3608399999989</v>
      </c>
      <c r="AJ32" s="177">
        <f t="shared" si="0"/>
        <v>-23.1804199999995</v>
      </c>
      <c r="AK32" s="178"/>
    </row>
    <row r="33" spans="1:37">
      <c r="A33" s="133">
        <v>30</v>
      </c>
      <c r="B33" s="134">
        <v>387</v>
      </c>
      <c r="C33" s="135" t="s">
        <v>70</v>
      </c>
      <c r="D33" s="135" t="s">
        <v>39</v>
      </c>
      <c r="E33" s="136">
        <v>4</v>
      </c>
      <c r="F33" s="136" t="s">
        <v>35</v>
      </c>
      <c r="G33" s="137">
        <v>12</v>
      </c>
      <c r="H33" s="138">
        <v>19704.9402</v>
      </c>
      <c r="I33" s="138">
        <f>H33*3</f>
        <v>59114.8206</v>
      </c>
      <c r="J33" s="149">
        <v>5714.21482315185</v>
      </c>
      <c r="K33" s="149">
        <f>J33*3</f>
        <v>17142.6444694556</v>
      </c>
      <c r="L33" s="150">
        <f>H33*1.2</f>
        <v>23645.92824</v>
      </c>
      <c r="M33" s="150">
        <f>L33*3</f>
        <v>70937.78472</v>
      </c>
      <c r="N33" s="150">
        <v>6630.14377619066</v>
      </c>
      <c r="O33" s="150">
        <f>N33*3</f>
        <v>19890.431328572</v>
      </c>
      <c r="P33" s="151">
        <f>L33*1.2</f>
        <v>28375.113888</v>
      </c>
      <c r="Q33" s="151">
        <f>P33*3</f>
        <v>85125.341664</v>
      </c>
      <c r="R33" s="151">
        <v>7683.87571751893</v>
      </c>
      <c r="S33" s="151">
        <f>R33*3</f>
        <v>23051.6271525568</v>
      </c>
      <c r="T33" s="162">
        <v>53675.41</v>
      </c>
      <c r="U33" s="162">
        <v>15490.58</v>
      </c>
      <c r="V33" s="162">
        <v>4</v>
      </c>
      <c r="W33" s="165">
        <f>T33-I33</f>
        <v>-5439.4106</v>
      </c>
      <c r="X33" s="164">
        <f>T33/I33</f>
        <v>0.90798567017896</v>
      </c>
      <c r="Y33" s="165">
        <f>U33-K33</f>
        <v>-1652.06446945555</v>
      </c>
      <c r="Z33" s="165">
        <f>T33-M33</f>
        <v>-17262.37472</v>
      </c>
      <c r="AA33" s="165">
        <f>U33-O33</f>
        <v>-4399.85132857198</v>
      </c>
      <c r="AB33" s="165">
        <f>T33-Q33</f>
        <v>-31449.931664</v>
      </c>
      <c r="AC33" s="165">
        <f>U33-S33</f>
        <v>-7561.04715255679</v>
      </c>
      <c r="AD33" s="136">
        <f>V33-G33</f>
        <v>-8</v>
      </c>
      <c r="AE33" s="113">
        <v>-3</v>
      </c>
      <c r="AF33" s="168"/>
      <c r="AG33" s="168"/>
      <c r="AH33" s="172"/>
      <c r="AI33" s="176">
        <f>W33*0.01</f>
        <v>-54.394106</v>
      </c>
      <c r="AJ33" s="177">
        <f t="shared" si="0"/>
        <v>-27.197053</v>
      </c>
      <c r="AK33" s="178">
        <f>AE33*50</f>
        <v>-150</v>
      </c>
    </row>
    <row r="34" spans="1:37">
      <c r="A34" s="133">
        <v>31</v>
      </c>
      <c r="B34" s="134">
        <v>513</v>
      </c>
      <c r="C34" s="135" t="s">
        <v>71</v>
      </c>
      <c r="D34" s="135" t="s">
        <v>34</v>
      </c>
      <c r="E34" s="136">
        <v>3</v>
      </c>
      <c r="F34" s="136" t="s">
        <v>47</v>
      </c>
      <c r="G34" s="137">
        <v>9</v>
      </c>
      <c r="H34" s="138">
        <v>14662.1214666667</v>
      </c>
      <c r="I34" s="138">
        <f>H34*3</f>
        <v>43986.3644000001</v>
      </c>
      <c r="J34" s="149">
        <v>4371.25255902256</v>
      </c>
      <c r="K34" s="149">
        <f>J34*3</f>
        <v>13113.7576770677</v>
      </c>
      <c r="L34" s="150">
        <f>H34*1.2</f>
        <v>17594.54576</v>
      </c>
      <c r="M34" s="150">
        <f>L34*3</f>
        <v>52783.6372800001</v>
      </c>
      <c r="N34" s="150">
        <v>5071.91868792483</v>
      </c>
      <c r="O34" s="150">
        <f>N34*3</f>
        <v>15215.7560637745</v>
      </c>
      <c r="P34" s="151">
        <f>L34*1.2</f>
        <v>21113.454912</v>
      </c>
      <c r="Q34" s="151">
        <f>P34*3</f>
        <v>63340.3647360001</v>
      </c>
      <c r="R34" s="151">
        <v>5878.00116602711</v>
      </c>
      <c r="S34" s="151">
        <f>R34*3</f>
        <v>17634.0034980813</v>
      </c>
      <c r="T34" s="162">
        <v>39696.49</v>
      </c>
      <c r="U34" s="162">
        <v>11632.69</v>
      </c>
      <c r="V34" s="162">
        <v>5</v>
      </c>
      <c r="W34" s="165">
        <f>T34-I34</f>
        <v>-4289.8744000001</v>
      </c>
      <c r="X34" s="164">
        <f>T34/I34</f>
        <v>0.902472630813742</v>
      </c>
      <c r="Y34" s="165">
        <f>U34-K34</f>
        <v>-1481.06767706768</v>
      </c>
      <c r="Z34" s="165">
        <f>T34-M34</f>
        <v>-13087.1472800001</v>
      </c>
      <c r="AA34" s="165">
        <f>U34-O34</f>
        <v>-3583.06606377449</v>
      </c>
      <c r="AB34" s="165">
        <f>T34-Q34</f>
        <v>-23643.8747360002</v>
      </c>
      <c r="AC34" s="165">
        <f>U34-S34</f>
        <v>-6001.31349808133</v>
      </c>
      <c r="AD34" s="136">
        <f>V34-G34</f>
        <v>-4</v>
      </c>
      <c r="AE34" s="113">
        <v>-2</v>
      </c>
      <c r="AF34" s="168"/>
      <c r="AG34" s="168"/>
      <c r="AH34" s="172"/>
      <c r="AI34" s="176">
        <f>W34*0.01</f>
        <v>-42.898744000001</v>
      </c>
      <c r="AJ34" s="177">
        <f t="shared" si="0"/>
        <v>-21.4493720000005</v>
      </c>
      <c r="AK34" s="178">
        <f>AE34*50</f>
        <v>-100</v>
      </c>
    </row>
    <row r="35" spans="1:37">
      <c r="A35" s="133">
        <v>32</v>
      </c>
      <c r="B35" s="134">
        <v>754</v>
      </c>
      <c r="C35" s="135" t="s">
        <v>72</v>
      </c>
      <c r="D35" s="135" t="s">
        <v>43</v>
      </c>
      <c r="E35" s="136">
        <v>3</v>
      </c>
      <c r="F35" s="136" t="s">
        <v>44</v>
      </c>
      <c r="G35" s="137">
        <v>9</v>
      </c>
      <c r="H35" s="138">
        <v>8169.73111111111</v>
      </c>
      <c r="I35" s="138">
        <f>H35*3</f>
        <v>24509.1933333333</v>
      </c>
      <c r="J35" s="149">
        <v>2728.12217042275</v>
      </c>
      <c r="K35" s="149">
        <f>J35*3</f>
        <v>8184.36651126825</v>
      </c>
      <c r="L35" s="150">
        <f>H35*1.2</f>
        <v>9803.67733333333</v>
      </c>
      <c r="M35" s="150">
        <f>L35*3</f>
        <v>29411.032</v>
      </c>
      <c r="N35" s="150">
        <v>3165.41165999413</v>
      </c>
      <c r="O35" s="150">
        <f>N35*3</f>
        <v>9496.23497998239</v>
      </c>
      <c r="P35" s="151">
        <f>L35*1.2</f>
        <v>11764.4128</v>
      </c>
      <c r="Q35" s="151">
        <f>P35*3</f>
        <v>35293.2384</v>
      </c>
      <c r="R35" s="151">
        <v>3668.49205857716</v>
      </c>
      <c r="S35" s="151">
        <f>R35*3</f>
        <v>11005.4761757315</v>
      </c>
      <c r="T35" s="162">
        <v>21780.14</v>
      </c>
      <c r="U35" s="162">
        <v>6281.09</v>
      </c>
      <c r="V35" s="162">
        <v>11</v>
      </c>
      <c r="W35" s="165">
        <f>T35-I35</f>
        <v>-2729.05333333333</v>
      </c>
      <c r="X35" s="164">
        <f>T35/I35</f>
        <v>0.88865185009489</v>
      </c>
      <c r="Y35" s="165">
        <f>U35-K35</f>
        <v>-1903.27651126825</v>
      </c>
      <c r="Z35" s="165">
        <f>T35-M35</f>
        <v>-7630.89199999999</v>
      </c>
      <c r="AA35" s="165">
        <f>U35-O35</f>
        <v>-3215.14497998239</v>
      </c>
      <c r="AB35" s="165">
        <f>T35-Q35</f>
        <v>-13513.0984</v>
      </c>
      <c r="AC35" s="165">
        <f>U35-S35</f>
        <v>-4724.38617573148</v>
      </c>
      <c r="AD35" s="170">
        <f>V35-G35</f>
        <v>2</v>
      </c>
      <c r="AE35" s="171"/>
      <c r="AF35" s="168"/>
      <c r="AG35" s="168"/>
      <c r="AH35" s="172"/>
      <c r="AI35" s="176">
        <f>W35*0.03</f>
        <v>-81.8715999999999</v>
      </c>
      <c r="AJ35" s="177">
        <f t="shared" si="0"/>
        <v>-40.9357999999999</v>
      </c>
      <c r="AK35" s="178"/>
    </row>
    <row r="36" spans="1:37">
      <c r="A36" s="133">
        <v>33</v>
      </c>
      <c r="B36" s="134">
        <v>581</v>
      </c>
      <c r="C36" s="135" t="s">
        <v>73</v>
      </c>
      <c r="D36" s="135" t="s">
        <v>34</v>
      </c>
      <c r="E36" s="136">
        <v>4</v>
      </c>
      <c r="F36" s="136" t="s">
        <v>35</v>
      </c>
      <c r="G36" s="137">
        <v>12</v>
      </c>
      <c r="H36" s="138">
        <v>18265.6556666667</v>
      </c>
      <c r="I36" s="138">
        <f>H36*3</f>
        <v>54796.9670000001</v>
      </c>
      <c r="J36" s="149">
        <v>5549.73737455194</v>
      </c>
      <c r="K36" s="149">
        <f>J36*3</f>
        <v>16649.2121236558</v>
      </c>
      <c r="L36" s="150">
        <f>H36*1.2</f>
        <v>21918.7868</v>
      </c>
      <c r="M36" s="150">
        <f>L36*3</f>
        <v>65756.3604000001</v>
      </c>
      <c r="N36" s="150">
        <v>6439.30231049356</v>
      </c>
      <c r="O36" s="150">
        <f>N36*3</f>
        <v>19317.9069314807</v>
      </c>
      <c r="P36" s="151">
        <f>L36*1.2</f>
        <v>26302.54416</v>
      </c>
      <c r="Q36" s="151">
        <f>P36*3</f>
        <v>78907.6324800001</v>
      </c>
      <c r="R36" s="151">
        <v>7462.70372582976</v>
      </c>
      <c r="S36" s="151">
        <f>R36*3</f>
        <v>22388.1111774893</v>
      </c>
      <c r="T36" s="162">
        <v>46904.2</v>
      </c>
      <c r="U36" s="162">
        <v>12186</v>
      </c>
      <c r="V36" s="162">
        <v>24</v>
      </c>
      <c r="W36" s="165">
        <f>T36-I36</f>
        <v>-7892.76700000009</v>
      </c>
      <c r="X36" s="164">
        <f>T36/I36</f>
        <v>0.855963433158626</v>
      </c>
      <c r="Y36" s="165">
        <f>U36-K36</f>
        <v>-4463.21212365582</v>
      </c>
      <c r="Z36" s="165">
        <f>T36-M36</f>
        <v>-18852.1604000001</v>
      </c>
      <c r="AA36" s="165">
        <f>U36-O36</f>
        <v>-7131.90693148068</v>
      </c>
      <c r="AB36" s="165">
        <f>T36-Q36</f>
        <v>-32003.4324800001</v>
      </c>
      <c r="AC36" s="165">
        <f>U36-S36</f>
        <v>-10202.1111774893</v>
      </c>
      <c r="AD36" s="170">
        <f>V36-G36</f>
        <v>12</v>
      </c>
      <c r="AE36" s="171"/>
      <c r="AF36" s="168"/>
      <c r="AG36" s="168"/>
      <c r="AH36" s="172"/>
      <c r="AI36" s="176">
        <f>W36*0.03</f>
        <v>-236.783010000003</v>
      </c>
      <c r="AJ36" s="177">
        <f t="shared" si="0"/>
        <v>-118.391505000001</v>
      </c>
      <c r="AK36" s="178"/>
    </row>
    <row r="37" spans="1:37">
      <c r="A37" s="133">
        <v>34</v>
      </c>
      <c r="B37" s="134">
        <v>546</v>
      </c>
      <c r="C37" s="135" t="s">
        <v>74</v>
      </c>
      <c r="D37" s="135" t="s">
        <v>39</v>
      </c>
      <c r="E37" s="136">
        <v>4</v>
      </c>
      <c r="F37" s="136" t="s">
        <v>35</v>
      </c>
      <c r="G37" s="137">
        <v>12</v>
      </c>
      <c r="H37" s="138">
        <v>18280.1158666667</v>
      </c>
      <c r="I37" s="138">
        <f>H37*3</f>
        <v>54840.3476000001</v>
      </c>
      <c r="J37" s="149">
        <v>6314.57033172429</v>
      </c>
      <c r="K37" s="149">
        <f>J37*3</f>
        <v>18943.7109951729</v>
      </c>
      <c r="L37" s="150">
        <f>H37*1.2</f>
        <v>21936.13904</v>
      </c>
      <c r="M37" s="150">
        <f>L37*3</f>
        <v>65808.4171200001</v>
      </c>
      <c r="N37" s="150">
        <v>7326.73000226955</v>
      </c>
      <c r="O37" s="150">
        <f>N37*3</f>
        <v>21980.1900068087</v>
      </c>
      <c r="P37" s="151">
        <f>L37*1.2</f>
        <v>26323.366848</v>
      </c>
      <c r="Q37" s="151">
        <f>P37*3</f>
        <v>78970.1005440001</v>
      </c>
      <c r="R37" s="151">
        <v>8491.17072776393</v>
      </c>
      <c r="S37" s="151">
        <f>R37*3</f>
        <v>25473.5121832918</v>
      </c>
      <c r="T37" s="162">
        <v>46854.8</v>
      </c>
      <c r="U37" s="162">
        <v>14580.42</v>
      </c>
      <c r="V37" s="162">
        <v>16</v>
      </c>
      <c r="W37" s="165">
        <f>T37-I37</f>
        <v>-7985.54760000009</v>
      </c>
      <c r="X37" s="164">
        <f>T37/I37</f>
        <v>0.854385540036218</v>
      </c>
      <c r="Y37" s="165">
        <f>U37-K37</f>
        <v>-4363.29099517287</v>
      </c>
      <c r="Z37" s="165">
        <f>T37-M37</f>
        <v>-18953.6171200001</v>
      </c>
      <c r="AA37" s="165">
        <f>U37-O37</f>
        <v>-7399.77000680865</v>
      </c>
      <c r="AB37" s="165">
        <f>T37-Q37</f>
        <v>-32115.3005440001</v>
      </c>
      <c r="AC37" s="165">
        <f>U37-S37</f>
        <v>-10893.0921832918</v>
      </c>
      <c r="AD37" s="170">
        <f>V37-G37</f>
        <v>4</v>
      </c>
      <c r="AE37" s="171"/>
      <c r="AF37" s="168"/>
      <c r="AG37" s="168"/>
      <c r="AH37" s="172"/>
      <c r="AI37" s="176">
        <f>W37*0.03</f>
        <v>-239.566428000003</v>
      </c>
      <c r="AJ37" s="177">
        <f t="shared" si="0"/>
        <v>-119.783214000001</v>
      </c>
      <c r="AK37" s="178"/>
    </row>
    <row r="38" spans="1:37">
      <c r="A38" s="133">
        <v>35</v>
      </c>
      <c r="B38" s="134">
        <v>359</v>
      </c>
      <c r="C38" s="135" t="s">
        <v>75</v>
      </c>
      <c r="D38" s="135" t="s">
        <v>34</v>
      </c>
      <c r="E38" s="136">
        <v>4</v>
      </c>
      <c r="F38" s="136" t="s">
        <v>47</v>
      </c>
      <c r="G38" s="137">
        <v>12</v>
      </c>
      <c r="H38" s="138">
        <v>15546.5294666667</v>
      </c>
      <c r="I38" s="138">
        <f>H38*3</f>
        <v>46639.5884000001</v>
      </c>
      <c r="J38" s="149">
        <v>4634.37472831144</v>
      </c>
      <c r="K38" s="149">
        <f>J38*3</f>
        <v>13903.1241849343</v>
      </c>
      <c r="L38" s="150">
        <f>H38*1.2</f>
        <v>18655.83536</v>
      </c>
      <c r="M38" s="150">
        <f>L38*3</f>
        <v>55967.5060800001</v>
      </c>
      <c r="N38" s="150">
        <v>5377.21659272537</v>
      </c>
      <c r="O38" s="150">
        <f>N38*3</f>
        <v>16131.6497781761</v>
      </c>
      <c r="P38" s="151">
        <f>L38*1.2</f>
        <v>22387.002432</v>
      </c>
      <c r="Q38" s="151">
        <f>P38*3</f>
        <v>67161.0072960001</v>
      </c>
      <c r="R38" s="151">
        <v>6231.82021377242</v>
      </c>
      <c r="S38" s="151">
        <f>R38*3</f>
        <v>18695.4606413173</v>
      </c>
      <c r="T38" s="162">
        <v>38906.31</v>
      </c>
      <c r="U38" s="162">
        <v>12177.83</v>
      </c>
      <c r="V38" s="162">
        <v>16</v>
      </c>
      <c r="W38" s="165">
        <f>T38-I38</f>
        <v>-7733.2784000001</v>
      </c>
      <c r="X38" s="164">
        <f>T38/I38</f>
        <v>0.834190680807979</v>
      </c>
      <c r="Y38" s="165">
        <f>U38-K38</f>
        <v>-1725.29418493432</v>
      </c>
      <c r="Z38" s="165">
        <f>T38-M38</f>
        <v>-17061.1960800001</v>
      </c>
      <c r="AA38" s="165">
        <f>U38-O38</f>
        <v>-3953.81977817611</v>
      </c>
      <c r="AB38" s="165">
        <f>T38-Q38</f>
        <v>-28254.6972960001</v>
      </c>
      <c r="AC38" s="165">
        <f>U38-S38</f>
        <v>-6517.63064131726</v>
      </c>
      <c r="AD38" s="170">
        <f>V38-G38</f>
        <v>4</v>
      </c>
      <c r="AE38" s="171"/>
      <c r="AF38" s="168"/>
      <c r="AG38" s="168"/>
      <c r="AH38" s="172"/>
      <c r="AI38" s="176">
        <f>W38*0.03</f>
        <v>-231.998352000003</v>
      </c>
      <c r="AJ38" s="177">
        <f t="shared" si="0"/>
        <v>-115.999176000001</v>
      </c>
      <c r="AK38" s="178"/>
    </row>
    <row r="39" spans="1:37">
      <c r="A39" s="133">
        <v>36</v>
      </c>
      <c r="B39" s="134">
        <v>572</v>
      </c>
      <c r="C39" s="135" t="s">
        <v>76</v>
      </c>
      <c r="D39" s="135" t="s">
        <v>37</v>
      </c>
      <c r="E39" s="136">
        <v>3</v>
      </c>
      <c r="F39" s="136" t="s">
        <v>47</v>
      </c>
      <c r="G39" s="137">
        <v>9</v>
      </c>
      <c r="H39" s="138">
        <v>13651.8113205882</v>
      </c>
      <c r="I39" s="138">
        <f>H39*3</f>
        <v>40955.4339617646</v>
      </c>
      <c r="J39" s="149">
        <v>4455.75874867742</v>
      </c>
      <c r="K39" s="149">
        <f>J39*3</f>
        <v>13367.2762460323</v>
      </c>
      <c r="L39" s="150">
        <f>H39*1.2</f>
        <v>16382.1735847058</v>
      </c>
      <c r="M39" s="150">
        <f>L39*3</f>
        <v>49146.5207541175</v>
      </c>
      <c r="N39" s="150">
        <v>5169.97033714174</v>
      </c>
      <c r="O39" s="150">
        <f>N39*3</f>
        <v>15509.9110114252</v>
      </c>
      <c r="P39" s="151">
        <f>L39*1.2</f>
        <v>19658.608301647</v>
      </c>
      <c r="Q39" s="151">
        <f>P39*3</f>
        <v>58975.824904941</v>
      </c>
      <c r="R39" s="151">
        <v>5991.63621104469</v>
      </c>
      <c r="S39" s="151">
        <f>R39*3</f>
        <v>17974.9086331341</v>
      </c>
      <c r="T39" s="162">
        <v>33903.77</v>
      </c>
      <c r="U39" s="162">
        <v>9438.82</v>
      </c>
      <c r="V39" s="162">
        <v>16</v>
      </c>
      <c r="W39" s="165">
        <f>T39-I39</f>
        <v>-7051.66396176461</v>
      </c>
      <c r="X39" s="164">
        <f>T39/I39</f>
        <v>0.827821041565621</v>
      </c>
      <c r="Y39" s="165">
        <f>U39-K39</f>
        <v>-3928.45624603226</v>
      </c>
      <c r="Z39" s="165">
        <f>T39-M39</f>
        <v>-15242.7507541175</v>
      </c>
      <c r="AA39" s="165">
        <f>U39-O39</f>
        <v>-6071.09101142522</v>
      </c>
      <c r="AB39" s="165">
        <f>T39-Q39</f>
        <v>-25072.054904941</v>
      </c>
      <c r="AC39" s="165">
        <f>U39-S39</f>
        <v>-8536.08863313407</v>
      </c>
      <c r="AD39" s="170">
        <f>V39-G39</f>
        <v>7</v>
      </c>
      <c r="AE39" s="171"/>
      <c r="AF39" s="168"/>
      <c r="AG39" s="168"/>
      <c r="AH39" s="172"/>
      <c r="AI39" s="176">
        <f>W39*0.03</f>
        <v>-211.549918852938</v>
      </c>
      <c r="AJ39" s="177">
        <f t="shared" si="0"/>
        <v>-105.774959426469</v>
      </c>
      <c r="AK39" s="178"/>
    </row>
    <row r="40" spans="1:37">
      <c r="A40" s="133">
        <v>37</v>
      </c>
      <c r="B40" s="134">
        <v>570</v>
      </c>
      <c r="C40" s="135" t="s">
        <v>77</v>
      </c>
      <c r="D40" s="135" t="s">
        <v>34</v>
      </c>
      <c r="E40" s="136">
        <v>3</v>
      </c>
      <c r="F40" s="136" t="s">
        <v>44</v>
      </c>
      <c r="G40" s="137">
        <v>9</v>
      </c>
      <c r="H40" s="138">
        <v>10525.9421222222</v>
      </c>
      <c r="I40" s="138">
        <f>H40*3</f>
        <v>31577.8263666666</v>
      </c>
      <c r="J40" s="149">
        <v>3001.60008026702</v>
      </c>
      <c r="K40" s="149">
        <f>J40*3</f>
        <v>9004.80024080106</v>
      </c>
      <c r="L40" s="150">
        <f>H40*1.2</f>
        <v>12631.1305466666</v>
      </c>
      <c r="M40" s="150">
        <f>L40*3</f>
        <v>37893.3916399999</v>
      </c>
      <c r="N40" s="150">
        <v>3482.72522239875</v>
      </c>
      <c r="O40" s="150">
        <f>N40*3</f>
        <v>10448.1756671963</v>
      </c>
      <c r="P40" s="151">
        <f>L40*1.2</f>
        <v>15157.356656</v>
      </c>
      <c r="Q40" s="151">
        <f>P40*3</f>
        <v>45472.0699679999</v>
      </c>
      <c r="R40" s="151">
        <v>4036.2364181725</v>
      </c>
      <c r="S40" s="151">
        <f>R40*3</f>
        <v>12108.7092545175</v>
      </c>
      <c r="T40" s="162">
        <v>26061</v>
      </c>
      <c r="U40" s="162">
        <v>7375.39</v>
      </c>
      <c r="V40" s="162">
        <v>8</v>
      </c>
      <c r="W40" s="165">
        <f>T40-I40</f>
        <v>-5516.8263666666</v>
      </c>
      <c r="X40" s="164">
        <f>T40/I40</f>
        <v>0.825294296617891</v>
      </c>
      <c r="Y40" s="165">
        <f>U40-K40</f>
        <v>-1629.41024080106</v>
      </c>
      <c r="Z40" s="165">
        <f>T40-M40</f>
        <v>-11832.3916399999</v>
      </c>
      <c r="AA40" s="165">
        <f>U40-O40</f>
        <v>-3072.78566719625</v>
      </c>
      <c r="AB40" s="165">
        <f>T40-Q40</f>
        <v>-19411.0699679999</v>
      </c>
      <c r="AC40" s="165">
        <f>U40-S40</f>
        <v>-4733.3192545175</v>
      </c>
      <c r="AD40" s="136">
        <f>V40-G40</f>
        <v>-1</v>
      </c>
      <c r="AE40" s="113">
        <v>-1</v>
      </c>
      <c r="AF40" s="168"/>
      <c r="AG40" s="168"/>
      <c r="AH40" s="172"/>
      <c r="AI40" s="176">
        <f>W40*0.03</f>
        <v>-165.504790999998</v>
      </c>
      <c r="AJ40" s="177">
        <f t="shared" si="0"/>
        <v>-82.752395499999</v>
      </c>
      <c r="AK40" s="178">
        <f>AE40*50</f>
        <v>-50</v>
      </c>
    </row>
    <row r="41" spans="1:37">
      <c r="A41" s="133">
        <v>38</v>
      </c>
      <c r="B41" s="134">
        <v>747</v>
      </c>
      <c r="C41" s="135" t="s">
        <v>78</v>
      </c>
      <c r="D41" s="135" t="s">
        <v>37</v>
      </c>
      <c r="E41" s="136">
        <v>4</v>
      </c>
      <c r="F41" s="136" t="s">
        <v>44</v>
      </c>
      <c r="G41" s="137">
        <v>12</v>
      </c>
      <c r="H41" s="138">
        <v>13016.8620833333</v>
      </c>
      <c r="I41" s="138">
        <f>H41*3</f>
        <v>39050.5862499999</v>
      </c>
      <c r="J41" s="149">
        <v>3740.21624957324</v>
      </c>
      <c r="K41" s="149">
        <f>J41*3</f>
        <v>11220.6487487197</v>
      </c>
      <c r="L41" s="150">
        <f>H41*1.2</f>
        <v>15620.2345</v>
      </c>
      <c r="M41" s="150">
        <f>L41*3</f>
        <v>46860.7034999999</v>
      </c>
      <c r="N41" s="150">
        <v>4339.73384903947</v>
      </c>
      <c r="O41" s="150">
        <f>N41*3</f>
        <v>13019.2015471184</v>
      </c>
      <c r="P41" s="151">
        <f>L41*1.2</f>
        <v>18744.2814</v>
      </c>
      <c r="Q41" s="151">
        <f>P41*3</f>
        <v>56232.8441999999</v>
      </c>
      <c r="R41" s="151">
        <v>5029.44983830928</v>
      </c>
      <c r="S41" s="151">
        <f>R41*3</f>
        <v>15088.3495149278</v>
      </c>
      <c r="T41" s="162">
        <v>31975.26</v>
      </c>
      <c r="U41" s="162">
        <v>10001.08</v>
      </c>
      <c r="V41" s="162">
        <v>16</v>
      </c>
      <c r="W41" s="165">
        <f>T41-I41</f>
        <v>-7075.32624999991</v>
      </c>
      <c r="X41" s="164">
        <f>T41/I41</f>
        <v>0.818816388447947</v>
      </c>
      <c r="Y41" s="165">
        <f>U41-K41</f>
        <v>-1219.56874871972</v>
      </c>
      <c r="Z41" s="165">
        <f>T41-M41</f>
        <v>-14885.4434999999</v>
      </c>
      <c r="AA41" s="165">
        <f>U41-O41</f>
        <v>-3018.12154711841</v>
      </c>
      <c r="AB41" s="165">
        <f>T41-Q41</f>
        <v>-24257.5841999999</v>
      </c>
      <c r="AC41" s="165">
        <f>U41-S41</f>
        <v>-5087.26951492784</v>
      </c>
      <c r="AD41" s="170">
        <f>V41-G41</f>
        <v>4</v>
      </c>
      <c r="AE41" s="171"/>
      <c r="AF41" s="168"/>
      <c r="AG41" s="168"/>
      <c r="AH41" s="172"/>
      <c r="AI41" s="176">
        <f>W41*0.03</f>
        <v>-212.259787499997</v>
      </c>
      <c r="AJ41" s="177">
        <f t="shared" si="0"/>
        <v>-106.129893749999</v>
      </c>
      <c r="AK41" s="178"/>
    </row>
    <row r="42" spans="1:37">
      <c r="A42" s="133">
        <v>39</v>
      </c>
      <c r="B42" s="134">
        <v>56</v>
      </c>
      <c r="C42" s="135" t="s">
        <v>79</v>
      </c>
      <c r="D42" s="135" t="s">
        <v>43</v>
      </c>
      <c r="E42" s="136">
        <v>4</v>
      </c>
      <c r="F42" s="136" t="s">
        <v>44</v>
      </c>
      <c r="G42" s="137">
        <v>12</v>
      </c>
      <c r="H42" s="138">
        <v>10054.6024444444</v>
      </c>
      <c r="I42" s="138">
        <f>H42*3</f>
        <v>30163.8073333332</v>
      </c>
      <c r="J42" s="149">
        <v>3263.94236993644</v>
      </c>
      <c r="K42" s="149">
        <f>J42*3</f>
        <v>9791.82710980932</v>
      </c>
      <c r="L42" s="150">
        <f>H42*1.2</f>
        <v>12065.5229333333</v>
      </c>
      <c r="M42" s="150">
        <f>L42*3</f>
        <v>36196.5687999998</v>
      </c>
      <c r="N42" s="150">
        <v>3787.11824102242</v>
      </c>
      <c r="O42" s="150">
        <f>N42*3</f>
        <v>11361.3547230673</v>
      </c>
      <c r="P42" s="151">
        <f>L42*1.2</f>
        <v>14478.6275199999</v>
      </c>
      <c r="Q42" s="151">
        <f>P42*3</f>
        <v>43435.8825599998</v>
      </c>
      <c r="R42" s="151">
        <v>4389.00676574534</v>
      </c>
      <c r="S42" s="151">
        <f>R42*3</f>
        <v>13167.020297236</v>
      </c>
      <c r="T42" s="162">
        <v>24578.62</v>
      </c>
      <c r="U42" s="162">
        <v>7259.91</v>
      </c>
      <c r="V42" s="162">
        <v>32</v>
      </c>
      <c r="W42" s="165">
        <f>T42-I42</f>
        <v>-5585.1873333332</v>
      </c>
      <c r="X42" s="164">
        <f>T42/I42</f>
        <v>0.814838118026262</v>
      </c>
      <c r="Y42" s="165">
        <f>U42-K42</f>
        <v>-2531.91710980932</v>
      </c>
      <c r="Z42" s="165">
        <f>T42-M42</f>
        <v>-11617.9487999998</v>
      </c>
      <c r="AA42" s="165">
        <f>U42-O42</f>
        <v>-4101.44472306726</v>
      </c>
      <c r="AB42" s="165">
        <f>T42-Q42</f>
        <v>-18857.2625599998</v>
      </c>
      <c r="AC42" s="165">
        <f>U42-S42</f>
        <v>-5907.11029723602</v>
      </c>
      <c r="AD42" s="170">
        <f>V42-G42</f>
        <v>20</v>
      </c>
      <c r="AE42" s="171"/>
      <c r="AF42" s="168"/>
      <c r="AG42" s="168"/>
      <c r="AH42" s="172"/>
      <c r="AI42" s="176">
        <f>W42*0.03</f>
        <v>-167.555619999996</v>
      </c>
      <c r="AJ42" s="177">
        <f t="shared" si="0"/>
        <v>-83.777809999998</v>
      </c>
      <c r="AK42" s="178"/>
    </row>
    <row r="43" spans="1:37">
      <c r="A43" s="133">
        <v>40</v>
      </c>
      <c r="B43" s="134">
        <v>578</v>
      </c>
      <c r="C43" s="135" t="s">
        <v>80</v>
      </c>
      <c r="D43" s="135" t="s">
        <v>37</v>
      </c>
      <c r="E43" s="136">
        <v>4</v>
      </c>
      <c r="F43" s="136" t="s">
        <v>47</v>
      </c>
      <c r="G43" s="137">
        <v>12</v>
      </c>
      <c r="H43" s="138">
        <v>12753.0696</v>
      </c>
      <c r="I43" s="138">
        <f>H43*3</f>
        <v>38259.2088</v>
      </c>
      <c r="J43" s="149">
        <v>4376.85366974258</v>
      </c>
      <c r="K43" s="149">
        <f>J43*3</f>
        <v>13130.5610092277</v>
      </c>
      <c r="L43" s="150">
        <f>H43*1.2</f>
        <v>15303.68352</v>
      </c>
      <c r="M43" s="150">
        <f>L43*3</f>
        <v>45911.05056</v>
      </c>
      <c r="N43" s="150">
        <v>5078.4175981915</v>
      </c>
      <c r="O43" s="150">
        <f>N43*3</f>
        <v>15235.2527945745</v>
      </c>
      <c r="P43" s="151">
        <f>L43*1.2</f>
        <v>18364.420224</v>
      </c>
      <c r="Q43" s="151">
        <f>P43*3</f>
        <v>55093.260672</v>
      </c>
      <c r="R43" s="151">
        <v>5885.53295123028</v>
      </c>
      <c r="S43" s="151">
        <f>R43*3</f>
        <v>17656.5988536908</v>
      </c>
      <c r="T43" s="162">
        <v>31051.24</v>
      </c>
      <c r="U43" s="162">
        <v>10119.12</v>
      </c>
      <c r="V43" s="162">
        <v>13</v>
      </c>
      <c r="W43" s="165">
        <f>T43-I43</f>
        <v>-7207.9688</v>
      </c>
      <c r="X43" s="164">
        <f>T43/I43</f>
        <v>0.811601728679763</v>
      </c>
      <c r="Y43" s="165">
        <f>U43-K43</f>
        <v>-3011.44100922774</v>
      </c>
      <c r="Z43" s="165">
        <f>T43-M43</f>
        <v>-14859.81056</v>
      </c>
      <c r="AA43" s="165">
        <f>U43-O43</f>
        <v>-5116.1327945745</v>
      </c>
      <c r="AB43" s="165">
        <f>T43-Q43</f>
        <v>-24042.020672</v>
      </c>
      <c r="AC43" s="165">
        <f>U43-S43</f>
        <v>-7537.47885369084</v>
      </c>
      <c r="AD43" s="170">
        <f>V43-G43</f>
        <v>1</v>
      </c>
      <c r="AE43" s="171"/>
      <c r="AF43" s="168"/>
      <c r="AG43" s="168"/>
      <c r="AH43" s="172"/>
      <c r="AI43" s="176">
        <f>W43*0.03</f>
        <v>-216.239064</v>
      </c>
      <c r="AJ43" s="177">
        <f t="shared" si="0"/>
        <v>-108.119532</v>
      </c>
      <c r="AK43" s="178"/>
    </row>
    <row r="44" spans="1:37">
      <c r="A44" s="133">
        <v>41</v>
      </c>
      <c r="B44" s="134">
        <v>573</v>
      </c>
      <c r="C44" s="135" t="s">
        <v>81</v>
      </c>
      <c r="D44" s="135" t="s">
        <v>39</v>
      </c>
      <c r="E44" s="136">
        <v>3</v>
      </c>
      <c r="F44" s="136" t="s">
        <v>44</v>
      </c>
      <c r="G44" s="137">
        <v>9</v>
      </c>
      <c r="H44" s="138">
        <v>11123.6868888889</v>
      </c>
      <c r="I44" s="138">
        <f>H44*3</f>
        <v>33371.0606666667</v>
      </c>
      <c r="J44" s="149">
        <v>3408.53977776971</v>
      </c>
      <c r="K44" s="149">
        <f>J44*3</f>
        <v>10225.6193333091</v>
      </c>
      <c r="L44" s="150">
        <f>H44*1.2</f>
        <v>13348.4242666667</v>
      </c>
      <c r="M44" s="150">
        <f>L44*3</f>
        <v>40045.2728</v>
      </c>
      <c r="N44" s="150">
        <v>3954.89310305854</v>
      </c>
      <c r="O44" s="150">
        <f>N44*3</f>
        <v>11864.6793091756</v>
      </c>
      <c r="P44" s="151">
        <f>L44*1.2</f>
        <v>16018.10912</v>
      </c>
      <c r="Q44" s="151">
        <f>P44*3</f>
        <v>48054.32736</v>
      </c>
      <c r="R44" s="151">
        <v>4583.44616735213</v>
      </c>
      <c r="S44" s="151">
        <f>R44*3</f>
        <v>13750.3385020564</v>
      </c>
      <c r="T44" s="162">
        <v>27067.02</v>
      </c>
      <c r="U44" s="162">
        <v>7074.38</v>
      </c>
      <c r="V44" s="162">
        <v>0</v>
      </c>
      <c r="W44" s="165">
        <f>T44-I44</f>
        <v>-6304.0406666667</v>
      </c>
      <c r="X44" s="164">
        <f>T44/I44</f>
        <v>0.811092589185707</v>
      </c>
      <c r="Y44" s="165">
        <f>U44-K44</f>
        <v>-3151.23933330913</v>
      </c>
      <c r="Z44" s="165">
        <f>T44-M44</f>
        <v>-12978.2528</v>
      </c>
      <c r="AA44" s="165">
        <f>U44-O44</f>
        <v>-4790.29930917562</v>
      </c>
      <c r="AB44" s="165">
        <f>T44-Q44</f>
        <v>-20987.30736</v>
      </c>
      <c r="AC44" s="165">
        <f>U44-S44</f>
        <v>-6675.95850205639</v>
      </c>
      <c r="AD44" s="136">
        <f>V44-G44</f>
        <v>-9</v>
      </c>
      <c r="AE44" s="113">
        <f>AD44/3</f>
        <v>-3</v>
      </c>
      <c r="AF44" s="168"/>
      <c r="AG44" s="168"/>
      <c r="AH44" s="172"/>
      <c r="AI44" s="176">
        <f>W44*0.03</f>
        <v>-189.121220000001</v>
      </c>
      <c r="AJ44" s="177">
        <f t="shared" si="0"/>
        <v>-94.5606100000005</v>
      </c>
      <c r="AK44" s="178">
        <f>AE44*50</f>
        <v>-150</v>
      </c>
    </row>
    <row r="45" spans="1:37">
      <c r="A45" s="133">
        <v>42</v>
      </c>
      <c r="B45" s="134">
        <v>355</v>
      </c>
      <c r="C45" s="135" t="s">
        <v>82</v>
      </c>
      <c r="D45" s="135" t="s">
        <v>37</v>
      </c>
      <c r="E45" s="136">
        <v>5</v>
      </c>
      <c r="F45" s="136" t="s">
        <v>47</v>
      </c>
      <c r="G45" s="137">
        <v>15</v>
      </c>
      <c r="H45" s="138">
        <v>17491.6456666667</v>
      </c>
      <c r="I45" s="138">
        <f>H45*3</f>
        <v>52474.9370000001</v>
      </c>
      <c r="J45" s="149">
        <v>5403.90169646458</v>
      </c>
      <c r="K45" s="149">
        <f>J45*3</f>
        <v>16211.7050893937</v>
      </c>
      <c r="L45" s="150">
        <f>H45*1.2</f>
        <v>20989.9748</v>
      </c>
      <c r="M45" s="150">
        <f>L45*3</f>
        <v>62969.9244000001</v>
      </c>
      <c r="N45" s="150">
        <v>6270.09069641495</v>
      </c>
      <c r="O45" s="150">
        <f>N45*3</f>
        <v>18810.2720892448</v>
      </c>
      <c r="P45" s="151">
        <f>L45*1.2</f>
        <v>25187.96976</v>
      </c>
      <c r="Q45" s="151">
        <f>P45*3</f>
        <v>75563.9092800001</v>
      </c>
      <c r="R45" s="151">
        <v>7266.59922848689</v>
      </c>
      <c r="S45" s="151">
        <f>R45*3</f>
        <v>21799.7976854607</v>
      </c>
      <c r="T45" s="162">
        <v>42500.46</v>
      </c>
      <c r="U45" s="162">
        <v>12246.63</v>
      </c>
      <c r="V45" s="162">
        <v>18</v>
      </c>
      <c r="W45" s="165">
        <f>T45-I45</f>
        <v>-9974.4770000001</v>
      </c>
      <c r="X45" s="164">
        <f>T45/I45</f>
        <v>0.809919219150276</v>
      </c>
      <c r="Y45" s="165">
        <f>U45-K45</f>
        <v>-3965.07508939374</v>
      </c>
      <c r="Z45" s="165">
        <f>T45-M45</f>
        <v>-20469.4644000001</v>
      </c>
      <c r="AA45" s="165">
        <f>U45-O45</f>
        <v>-6563.64208924485</v>
      </c>
      <c r="AB45" s="165">
        <f>T45-Q45</f>
        <v>-33063.4492800001</v>
      </c>
      <c r="AC45" s="165">
        <f>U45-S45</f>
        <v>-9553.16768546067</v>
      </c>
      <c r="AD45" s="170">
        <f>V45-G45</f>
        <v>3</v>
      </c>
      <c r="AE45" s="171"/>
      <c r="AF45" s="168"/>
      <c r="AG45" s="168"/>
      <c r="AH45" s="172"/>
      <c r="AI45" s="176">
        <f>W45*0.03</f>
        <v>-299.234310000003</v>
      </c>
      <c r="AJ45" s="177">
        <f t="shared" si="0"/>
        <v>-149.617155000002</v>
      </c>
      <c r="AK45" s="178"/>
    </row>
    <row r="46" spans="1:37">
      <c r="A46" s="133">
        <v>43</v>
      </c>
      <c r="B46" s="134">
        <v>717</v>
      </c>
      <c r="C46" s="135" t="s">
        <v>83</v>
      </c>
      <c r="D46" s="135" t="s">
        <v>41</v>
      </c>
      <c r="E46" s="136">
        <v>2</v>
      </c>
      <c r="F46" s="136" t="s">
        <v>44</v>
      </c>
      <c r="G46" s="137">
        <v>6</v>
      </c>
      <c r="H46" s="138">
        <v>10241.52415</v>
      </c>
      <c r="I46" s="138">
        <f>H46*3</f>
        <v>30724.57245</v>
      </c>
      <c r="J46" s="149">
        <v>3155.44700438823</v>
      </c>
      <c r="K46" s="149">
        <f>J46*3</f>
        <v>9466.34101316469</v>
      </c>
      <c r="L46" s="150">
        <f>H46*1.2</f>
        <v>12289.82898</v>
      </c>
      <c r="M46" s="150">
        <f>L46*3</f>
        <v>36869.48694</v>
      </c>
      <c r="N46" s="150">
        <v>3661.23220157559</v>
      </c>
      <c r="O46" s="150">
        <f>N46*3</f>
        <v>10983.6966047268</v>
      </c>
      <c r="P46" s="151">
        <f>L46*1.2</f>
        <v>14747.794776</v>
      </c>
      <c r="Q46" s="151">
        <f>P46*3</f>
        <v>44243.384328</v>
      </c>
      <c r="R46" s="151">
        <v>4243.11359746236</v>
      </c>
      <c r="S46" s="151">
        <f>R46*3</f>
        <v>12729.3407923871</v>
      </c>
      <c r="T46" s="162">
        <v>24630.75</v>
      </c>
      <c r="U46" s="162">
        <v>7778.09</v>
      </c>
      <c r="V46" s="162">
        <v>7</v>
      </c>
      <c r="W46" s="165">
        <f>T46-I46</f>
        <v>-6093.82245</v>
      </c>
      <c r="X46" s="164">
        <f>T46/I46</f>
        <v>0.801662904832383</v>
      </c>
      <c r="Y46" s="165">
        <f>U46-K46</f>
        <v>-1688.25101316469</v>
      </c>
      <c r="Z46" s="165">
        <f>T46-M46</f>
        <v>-12238.73694</v>
      </c>
      <c r="AA46" s="165">
        <f>U46-O46</f>
        <v>-3205.60660472677</v>
      </c>
      <c r="AB46" s="165">
        <f>T46-Q46</f>
        <v>-19612.634328</v>
      </c>
      <c r="AC46" s="165">
        <f>U46-S46</f>
        <v>-4951.25079238708</v>
      </c>
      <c r="AD46" s="170">
        <f>V46-G46</f>
        <v>1</v>
      </c>
      <c r="AE46" s="171"/>
      <c r="AF46" s="168"/>
      <c r="AG46" s="168"/>
      <c r="AH46" s="172"/>
      <c r="AI46" s="176">
        <f>W46*0.03</f>
        <v>-182.8146735</v>
      </c>
      <c r="AJ46" s="177">
        <f t="shared" si="0"/>
        <v>-91.40733675</v>
      </c>
      <c r="AK46" s="178"/>
    </row>
    <row r="47" spans="1:37">
      <c r="A47" s="133">
        <v>44</v>
      </c>
      <c r="B47" s="134">
        <v>746</v>
      </c>
      <c r="C47" s="135" t="s">
        <v>84</v>
      </c>
      <c r="D47" s="135" t="s">
        <v>41</v>
      </c>
      <c r="E47" s="136">
        <v>4</v>
      </c>
      <c r="F47" s="136" t="s">
        <v>47</v>
      </c>
      <c r="G47" s="137">
        <v>12</v>
      </c>
      <c r="H47" s="138">
        <v>13469.99615</v>
      </c>
      <c r="I47" s="138">
        <f>H47*3</f>
        <v>40409.98845</v>
      </c>
      <c r="J47" s="149">
        <v>3995.36806242752</v>
      </c>
      <c r="K47" s="149">
        <f>J47*3</f>
        <v>11986.1041872826</v>
      </c>
      <c r="L47" s="150">
        <f>H47*1.2</f>
        <v>16163.99538</v>
      </c>
      <c r="M47" s="150">
        <f>L47*3</f>
        <v>48491.98614</v>
      </c>
      <c r="N47" s="150">
        <v>4635.78383251673</v>
      </c>
      <c r="O47" s="150">
        <f>N47*3</f>
        <v>13907.3514975502</v>
      </c>
      <c r="P47" s="151">
        <f>L47*1.2</f>
        <v>19396.794456</v>
      </c>
      <c r="Q47" s="151">
        <f>P47*3</f>
        <v>58190.383368</v>
      </c>
      <c r="R47" s="151">
        <v>5372.55118814452</v>
      </c>
      <c r="S47" s="151">
        <f>R47*3</f>
        <v>16117.6535644336</v>
      </c>
      <c r="T47" s="162">
        <v>32122.17</v>
      </c>
      <c r="U47" s="162">
        <v>10735.28</v>
      </c>
      <c r="V47" s="162">
        <v>0</v>
      </c>
      <c r="W47" s="165">
        <f>T47-I47</f>
        <v>-8287.81845000001</v>
      </c>
      <c r="X47" s="164">
        <f>T47/I47</f>
        <v>0.794906685997828</v>
      </c>
      <c r="Y47" s="165">
        <f>U47-K47</f>
        <v>-1250.82418728256</v>
      </c>
      <c r="Z47" s="165">
        <f>T47-M47</f>
        <v>-16369.81614</v>
      </c>
      <c r="AA47" s="165">
        <f>U47-O47</f>
        <v>-3172.07149755019</v>
      </c>
      <c r="AB47" s="165">
        <f>T47-Q47</f>
        <v>-26068.213368</v>
      </c>
      <c r="AC47" s="165">
        <f>U47-S47</f>
        <v>-5382.37356443356</v>
      </c>
      <c r="AD47" s="136">
        <f>V47-G47</f>
        <v>-12</v>
      </c>
      <c r="AE47" s="113">
        <f>AD47/3</f>
        <v>-4</v>
      </c>
      <c r="AF47" s="168"/>
      <c r="AG47" s="168"/>
      <c r="AH47" s="172"/>
      <c r="AI47" s="176">
        <f>W47*0.03</f>
        <v>-248.6345535</v>
      </c>
      <c r="AJ47" s="177">
        <f t="shared" si="0"/>
        <v>-124.31727675</v>
      </c>
      <c r="AK47" s="178">
        <f>AE47*50</f>
        <v>-200</v>
      </c>
    </row>
    <row r="48" spans="1:37">
      <c r="A48" s="133">
        <v>45</v>
      </c>
      <c r="B48" s="134">
        <v>718</v>
      </c>
      <c r="C48" s="135" t="s">
        <v>85</v>
      </c>
      <c r="D48" s="135" t="s">
        <v>37</v>
      </c>
      <c r="E48" s="136">
        <v>3</v>
      </c>
      <c r="F48" s="136" t="s">
        <v>44</v>
      </c>
      <c r="G48" s="137">
        <v>9</v>
      </c>
      <c r="H48" s="138">
        <v>7927.69646666667</v>
      </c>
      <c r="I48" s="138">
        <f>H48*3</f>
        <v>23783.0894</v>
      </c>
      <c r="J48" s="149">
        <v>1852.27700371753</v>
      </c>
      <c r="K48" s="149">
        <f>J48*3</f>
        <v>5556.83101115259</v>
      </c>
      <c r="L48" s="150">
        <f>H48*1.2</f>
        <v>9513.23576</v>
      </c>
      <c r="M48" s="150">
        <f>L48*3</f>
        <v>28539.70728</v>
      </c>
      <c r="N48" s="150">
        <v>2149.17766098353</v>
      </c>
      <c r="O48" s="150">
        <f>N48*3</f>
        <v>6447.53298295059</v>
      </c>
      <c r="P48" s="151">
        <f>L48*1.2</f>
        <v>11415.882912</v>
      </c>
      <c r="Q48" s="151">
        <f>P48*3</f>
        <v>34247.648736</v>
      </c>
      <c r="R48" s="151">
        <v>2490.74750100722</v>
      </c>
      <c r="S48" s="151">
        <f>R48*3</f>
        <v>7472.24250302166</v>
      </c>
      <c r="T48" s="162">
        <v>18875.37</v>
      </c>
      <c r="U48" s="162">
        <v>4643.8</v>
      </c>
      <c r="V48" s="162">
        <v>19</v>
      </c>
      <c r="W48" s="165">
        <f>T48-I48</f>
        <v>-4907.71940000001</v>
      </c>
      <c r="X48" s="164">
        <f>T48/I48</f>
        <v>0.793646682419652</v>
      </c>
      <c r="Y48" s="165">
        <f>U48-K48</f>
        <v>-913.03101115259</v>
      </c>
      <c r="Z48" s="165">
        <f>T48-M48</f>
        <v>-9664.33728000001</v>
      </c>
      <c r="AA48" s="165">
        <f>U48-O48</f>
        <v>-1803.73298295059</v>
      </c>
      <c r="AB48" s="165">
        <f>T48-Q48</f>
        <v>-15372.278736</v>
      </c>
      <c r="AC48" s="165">
        <f>U48-S48</f>
        <v>-2828.44250302166</v>
      </c>
      <c r="AD48" s="170">
        <f>V48-G48</f>
        <v>10</v>
      </c>
      <c r="AE48" s="171"/>
      <c r="AF48" s="168"/>
      <c r="AG48" s="168"/>
      <c r="AH48" s="172"/>
      <c r="AI48" s="176">
        <f>W48*0.03</f>
        <v>-147.231582</v>
      </c>
      <c r="AJ48" s="177">
        <f t="shared" si="0"/>
        <v>-73.6157910000002</v>
      </c>
      <c r="AK48" s="178"/>
    </row>
    <row r="49" spans="1:37">
      <c r="A49" s="133">
        <v>46</v>
      </c>
      <c r="B49" s="134">
        <v>515</v>
      </c>
      <c r="C49" s="135" t="s">
        <v>86</v>
      </c>
      <c r="D49" s="135" t="s">
        <v>37</v>
      </c>
      <c r="E49" s="136">
        <v>4</v>
      </c>
      <c r="F49" s="136" t="s">
        <v>47</v>
      </c>
      <c r="G49" s="137">
        <v>12</v>
      </c>
      <c r="H49" s="138">
        <v>13475.7804</v>
      </c>
      <c r="I49" s="138">
        <f>H49*3</f>
        <v>40427.3412</v>
      </c>
      <c r="J49" s="149">
        <v>4294.70646128499</v>
      </c>
      <c r="K49" s="149">
        <f>J49*3</f>
        <v>12884.119383855</v>
      </c>
      <c r="L49" s="150">
        <f>H49*1.2</f>
        <v>16170.93648</v>
      </c>
      <c r="M49" s="150">
        <f>L49*3</f>
        <v>48512.80944</v>
      </c>
      <c r="N49" s="150">
        <v>4983.10305021899</v>
      </c>
      <c r="O49" s="150">
        <f>N49*3</f>
        <v>14949.309150657</v>
      </c>
      <c r="P49" s="151">
        <f>L49*1.2</f>
        <v>19405.123776</v>
      </c>
      <c r="Q49" s="151">
        <f>P49*3</f>
        <v>58215.371328</v>
      </c>
      <c r="R49" s="151">
        <v>5775.07001627519</v>
      </c>
      <c r="S49" s="151">
        <f>R49*3</f>
        <v>17325.2100488256</v>
      </c>
      <c r="T49" s="162">
        <v>31903.4</v>
      </c>
      <c r="U49" s="162">
        <v>10104.79</v>
      </c>
      <c r="V49" s="162">
        <v>14</v>
      </c>
      <c r="W49" s="165">
        <f>T49-I49</f>
        <v>-8523.94119999999</v>
      </c>
      <c r="X49" s="164">
        <f>T49/I49</f>
        <v>0.789154049042434</v>
      </c>
      <c r="Y49" s="165">
        <f>U49-K49</f>
        <v>-2779.32938385497</v>
      </c>
      <c r="Z49" s="165">
        <f>T49-M49</f>
        <v>-16609.40944</v>
      </c>
      <c r="AA49" s="165">
        <f>U49-O49</f>
        <v>-4844.51915065697</v>
      </c>
      <c r="AB49" s="165">
        <f>T49-Q49</f>
        <v>-26311.971328</v>
      </c>
      <c r="AC49" s="165">
        <f>U49-S49</f>
        <v>-7220.42004882557</v>
      </c>
      <c r="AD49" s="170">
        <f>V49-G49</f>
        <v>2</v>
      </c>
      <c r="AE49" s="171"/>
      <c r="AF49" s="168"/>
      <c r="AG49" s="168"/>
      <c r="AH49" s="172"/>
      <c r="AI49" s="176">
        <f>W49*0.03</f>
        <v>-255.718236</v>
      </c>
      <c r="AJ49" s="177">
        <f t="shared" si="0"/>
        <v>-127.859118</v>
      </c>
      <c r="AK49" s="178"/>
    </row>
    <row r="50" spans="1:37">
      <c r="A50" s="133">
        <v>47</v>
      </c>
      <c r="B50" s="134">
        <v>591</v>
      </c>
      <c r="C50" s="135" t="s">
        <v>87</v>
      </c>
      <c r="D50" s="135" t="s">
        <v>41</v>
      </c>
      <c r="E50" s="136">
        <v>3</v>
      </c>
      <c r="F50" s="136" t="s">
        <v>47</v>
      </c>
      <c r="G50" s="137">
        <v>9</v>
      </c>
      <c r="H50" s="138">
        <v>10189.2435555556</v>
      </c>
      <c r="I50" s="138">
        <f>H50*3</f>
        <v>30567.7306666668</v>
      </c>
      <c r="J50" s="149">
        <v>3059.51983634836</v>
      </c>
      <c r="K50" s="149">
        <f>J50*3</f>
        <v>9178.55950904508</v>
      </c>
      <c r="L50" s="150">
        <f>H50*1.2</f>
        <v>12227.0922666667</v>
      </c>
      <c r="M50" s="150">
        <f>L50*3</f>
        <v>36681.2768000002</v>
      </c>
      <c r="N50" s="150">
        <v>3549.92891042695</v>
      </c>
      <c r="O50" s="150">
        <f>N50*3</f>
        <v>10649.7867312809</v>
      </c>
      <c r="P50" s="151">
        <f>L50*1.2</f>
        <v>14672.5107200001</v>
      </c>
      <c r="Q50" s="151">
        <f>P50*3</f>
        <v>44017.5321600002</v>
      </c>
      <c r="R50" s="151">
        <v>4114.12082068305</v>
      </c>
      <c r="S50" s="151">
        <f>R50*3</f>
        <v>12342.3624620492</v>
      </c>
      <c r="T50" s="162">
        <v>23933.47</v>
      </c>
      <c r="U50" s="162">
        <v>7340.41</v>
      </c>
      <c r="V50" s="162">
        <v>8</v>
      </c>
      <c r="W50" s="165">
        <f>T50-I50</f>
        <v>-6634.2606666668</v>
      </c>
      <c r="X50" s="164">
        <f>T50/I50</f>
        <v>0.78296522110157</v>
      </c>
      <c r="Y50" s="165">
        <f>U50-K50</f>
        <v>-1838.14950904508</v>
      </c>
      <c r="Z50" s="165">
        <f>T50-M50</f>
        <v>-12747.8068000002</v>
      </c>
      <c r="AA50" s="165">
        <f>U50-O50</f>
        <v>-3309.37673128085</v>
      </c>
      <c r="AB50" s="165">
        <f>T50-Q50</f>
        <v>-20084.0621600002</v>
      </c>
      <c r="AC50" s="165">
        <f>U50-S50</f>
        <v>-5001.95246204915</v>
      </c>
      <c r="AD50" s="136">
        <f>V50-G50</f>
        <v>-1</v>
      </c>
      <c r="AE50" s="113">
        <v>-1</v>
      </c>
      <c r="AF50" s="168"/>
      <c r="AG50" s="168"/>
      <c r="AH50" s="172"/>
      <c r="AI50" s="176">
        <f>W50*0.03</f>
        <v>-199.027820000004</v>
      </c>
      <c r="AJ50" s="177">
        <f t="shared" si="0"/>
        <v>-99.513910000002</v>
      </c>
      <c r="AK50" s="178">
        <f>AE50*50</f>
        <v>-50</v>
      </c>
    </row>
    <row r="51" spans="1:37">
      <c r="A51" s="133">
        <v>48</v>
      </c>
      <c r="B51" s="134">
        <v>737</v>
      </c>
      <c r="C51" s="135" t="s">
        <v>88</v>
      </c>
      <c r="D51" s="135" t="s">
        <v>39</v>
      </c>
      <c r="E51" s="136">
        <v>4</v>
      </c>
      <c r="F51" s="136" t="s">
        <v>47</v>
      </c>
      <c r="G51" s="137">
        <v>12</v>
      </c>
      <c r="H51" s="138">
        <v>12255.6395</v>
      </c>
      <c r="I51" s="138">
        <f>H51*3</f>
        <v>36766.9185</v>
      </c>
      <c r="J51" s="149">
        <v>4083.3675720441</v>
      </c>
      <c r="K51" s="149">
        <f>J51*3</f>
        <v>12250.1027161323</v>
      </c>
      <c r="L51" s="150">
        <f>H51*1.2</f>
        <v>14706.7674</v>
      </c>
      <c r="M51" s="150">
        <f>L51*3</f>
        <v>44120.3022</v>
      </c>
      <c r="N51" s="150">
        <v>4737.88874439863</v>
      </c>
      <c r="O51" s="150">
        <f>N51*3</f>
        <v>14213.6662331959</v>
      </c>
      <c r="P51" s="151">
        <f>L51*1.2</f>
        <v>17648.12088</v>
      </c>
      <c r="Q51" s="151">
        <f>P51*3</f>
        <v>52944.36264</v>
      </c>
      <c r="R51" s="151">
        <v>5490.88368281322</v>
      </c>
      <c r="S51" s="151">
        <f>R51*3</f>
        <v>16472.6510484397</v>
      </c>
      <c r="T51" s="162">
        <v>28482.36</v>
      </c>
      <c r="U51" s="162">
        <v>9022.85</v>
      </c>
      <c r="V51" s="162">
        <v>12</v>
      </c>
      <c r="W51" s="165">
        <f>T51-I51</f>
        <v>-8284.5585</v>
      </c>
      <c r="X51" s="164">
        <f>T51/I51</f>
        <v>0.774673569665622</v>
      </c>
      <c r="Y51" s="165">
        <f>U51-K51</f>
        <v>-3227.2527161323</v>
      </c>
      <c r="Z51" s="165">
        <f>T51-M51</f>
        <v>-15637.9422</v>
      </c>
      <c r="AA51" s="165">
        <f>U51-O51</f>
        <v>-5190.81623319589</v>
      </c>
      <c r="AB51" s="165">
        <f>T51-Q51</f>
        <v>-24462.00264</v>
      </c>
      <c r="AC51" s="165">
        <f>U51-S51</f>
        <v>-7449.80104843966</v>
      </c>
      <c r="AD51" s="170">
        <f>V51-G51</f>
        <v>0</v>
      </c>
      <c r="AE51" s="171"/>
      <c r="AF51" s="168"/>
      <c r="AG51" s="168"/>
      <c r="AH51" s="172"/>
      <c r="AI51" s="176">
        <f>W51*0.03</f>
        <v>-248.536755</v>
      </c>
      <c r="AJ51" s="177">
        <f t="shared" si="0"/>
        <v>-124.2683775</v>
      </c>
      <c r="AK51" s="178"/>
    </row>
    <row r="52" spans="1:37">
      <c r="A52" s="133">
        <v>49</v>
      </c>
      <c r="B52" s="134">
        <v>744</v>
      </c>
      <c r="C52" s="135" t="s">
        <v>89</v>
      </c>
      <c r="D52" s="135" t="s">
        <v>37</v>
      </c>
      <c r="E52" s="136">
        <v>4</v>
      </c>
      <c r="F52" s="136" t="s">
        <v>47</v>
      </c>
      <c r="G52" s="137">
        <v>12</v>
      </c>
      <c r="H52" s="138">
        <v>14275.41</v>
      </c>
      <c r="I52" s="138">
        <f>H52*3</f>
        <v>42826.23</v>
      </c>
      <c r="J52" s="149">
        <v>3695.12553183362</v>
      </c>
      <c r="K52" s="149">
        <f>J52*3</f>
        <v>11085.3765955009</v>
      </c>
      <c r="L52" s="150">
        <f>H52*1.2</f>
        <v>17130.492</v>
      </c>
      <c r="M52" s="150">
        <f>L52*3</f>
        <v>51391.476</v>
      </c>
      <c r="N52" s="150">
        <v>4287.41556020406</v>
      </c>
      <c r="O52" s="150">
        <f>N52*3</f>
        <v>12862.2466806122</v>
      </c>
      <c r="P52" s="151">
        <f>L52*1.2</f>
        <v>20556.5904</v>
      </c>
      <c r="Q52" s="151">
        <f>P52*3</f>
        <v>61669.7712</v>
      </c>
      <c r="R52" s="151">
        <v>4968.81657864932</v>
      </c>
      <c r="S52" s="151">
        <f>R52*3</f>
        <v>14906.449735948</v>
      </c>
      <c r="T52" s="162">
        <v>33123.72</v>
      </c>
      <c r="U52" s="162">
        <v>8744.04</v>
      </c>
      <c r="V52" s="162">
        <v>0</v>
      </c>
      <c r="W52" s="165">
        <f>T52-I52</f>
        <v>-9702.50999999999</v>
      </c>
      <c r="X52" s="164">
        <f>T52/I52</f>
        <v>0.773444685651761</v>
      </c>
      <c r="Y52" s="165">
        <f>U52-K52</f>
        <v>-2341.33659550086</v>
      </c>
      <c r="Z52" s="165">
        <f>T52-M52</f>
        <v>-18267.756</v>
      </c>
      <c r="AA52" s="165">
        <f>U52-O52</f>
        <v>-4118.20668061218</v>
      </c>
      <c r="AB52" s="165">
        <f>T52-Q52</f>
        <v>-28546.0512</v>
      </c>
      <c r="AC52" s="165">
        <f>U52-S52</f>
        <v>-6162.40973594796</v>
      </c>
      <c r="AD52" s="136">
        <f>V52-G52</f>
        <v>-12</v>
      </c>
      <c r="AE52" s="113">
        <f>AD52/3</f>
        <v>-4</v>
      </c>
      <c r="AF52" s="168"/>
      <c r="AG52" s="168"/>
      <c r="AH52" s="172"/>
      <c r="AI52" s="176">
        <f>W52*0.03</f>
        <v>-291.0753</v>
      </c>
      <c r="AJ52" s="177">
        <f t="shared" si="0"/>
        <v>-145.53765</v>
      </c>
      <c r="AK52" s="178">
        <f>AE52*50</f>
        <v>-200</v>
      </c>
    </row>
    <row r="53" spans="1:37">
      <c r="A53" s="133">
        <v>50</v>
      </c>
      <c r="B53" s="134">
        <v>713</v>
      </c>
      <c r="C53" s="135" t="s">
        <v>90</v>
      </c>
      <c r="D53" s="135" t="s">
        <v>43</v>
      </c>
      <c r="E53" s="136">
        <v>2</v>
      </c>
      <c r="F53" s="136" t="s">
        <v>44</v>
      </c>
      <c r="G53" s="137">
        <v>6</v>
      </c>
      <c r="H53" s="138">
        <v>6870.89858823529</v>
      </c>
      <c r="I53" s="138">
        <f>H53*3</f>
        <v>20612.6957647059</v>
      </c>
      <c r="J53" s="149">
        <v>2445.42007494567</v>
      </c>
      <c r="K53" s="149">
        <f>J53*3</f>
        <v>7336.26022483701</v>
      </c>
      <c r="L53" s="150">
        <f>H53*1.2</f>
        <v>8245.07830588235</v>
      </c>
      <c r="M53" s="150">
        <f>L53*3</f>
        <v>24735.234917647</v>
      </c>
      <c r="N53" s="150">
        <v>2837.39537134338</v>
      </c>
      <c r="O53" s="150">
        <f>N53*3</f>
        <v>8512.18611403014</v>
      </c>
      <c r="P53" s="151">
        <f>L53*1.2</f>
        <v>9894.09396705882</v>
      </c>
      <c r="Q53" s="151">
        <f>P53*3</f>
        <v>29682.2819011764</v>
      </c>
      <c r="R53" s="151">
        <v>3288.34398330234</v>
      </c>
      <c r="S53" s="151">
        <f>R53*3</f>
        <v>9865.03194990702</v>
      </c>
      <c r="T53" s="162">
        <v>15870.81</v>
      </c>
      <c r="U53" s="162">
        <v>4987.72</v>
      </c>
      <c r="V53" s="162">
        <v>8</v>
      </c>
      <c r="W53" s="165">
        <f>T53-I53</f>
        <v>-4741.88576470587</v>
      </c>
      <c r="X53" s="164">
        <f>T53/I53</f>
        <v>0.769953148349224</v>
      </c>
      <c r="Y53" s="165">
        <f>U53-K53</f>
        <v>-2348.54022483701</v>
      </c>
      <c r="Z53" s="165">
        <f>T53-M53</f>
        <v>-8864.42491764704</v>
      </c>
      <c r="AA53" s="165">
        <f>U53-O53</f>
        <v>-3524.46611403014</v>
      </c>
      <c r="AB53" s="165">
        <f>T53-Q53</f>
        <v>-13811.4719011764</v>
      </c>
      <c r="AC53" s="165">
        <f>U53-S53</f>
        <v>-4877.31194990702</v>
      </c>
      <c r="AD53" s="170">
        <f>V53-G53</f>
        <v>2</v>
      </c>
      <c r="AE53" s="171"/>
      <c r="AF53" s="168"/>
      <c r="AG53" s="168"/>
      <c r="AH53" s="172"/>
      <c r="AI53" s="176">
        <f>W53*0.03</f>
        <v>-142.256572941176</v>
      </c>
      <c r="AJ53" s="177">
        <f t="shared" si="0"/>
        <v>-71.1282864705881</v>
      </c>
      <c r="AK53" s="178"/>
    </row>
    <row r="54" spans="1:37">
      <c r="A54" s="133">
        <v>51</v>
      </c>
      <c r="B54" s="134">
        <v>377</v>
      </c>
      <c r="C54" s="135" t="s">
        <v>91</v>
      </c>
      <c r="D54" s="135" t="s">
        <v>39</v>
      </c>
      <c r="E54" s="136">
        <v>3</v>
      </c>
      <c r="F54" s="136" t="s">
        <v>47</v>
      </c>
      <c r="G54" s="137">
        <v>9</v>
      </c>
      <c r="H54" s="138">
        <v>12733.51</v>
      </c>
      <c r="I54" s="138">
        <f>H54*3</f>
        <v>38200.53</v>
      </c>
      <c r="J54" s="149">
        <v>4037.32759687212</v>
      </c>
      <c r="K54" s="149">
        <f>J54*3</f>
        <v>12111.9827906164</v>
      </c>
      <c r="L54" s="150">
        <f>H54*1.2</f>
        <v>15280.212</v>
      </c>
      <c r="M54" s="150">
        <f>L54*3</f>
        <v>45840.636</v>
      </c>
      <c r="N54" s="150">
        <v>4684.46904207913</v>
      </c>
      <c r="O54" s="150">
        <f>N54*3</f>
        <v>14053.4071262374</v>
      </c>
      <c r="P54" s="151">
        <f>L54*1.2</f>
        <v>18336.2544</v>
      </c>
      <c r="Q54" s="151">
        <f>P54*3</f>
        <v>55008.7632</v>
      </c>
      <c r="R54" s="151">
        <v>5428.97396149405</v>
      </c>
      <c r="S54" s="151">
        <f>R54*3</f>
        <v>16286.9218844821</v>
      </c>
      <c r="T54" s="162">
        <v>29291.16</v>
      </c>
      <c r="U54" s="162">
        <v>9328.21</v>
      </c>
      <c r="V54" s="162">
        <v>4</v>
      </c>
      <c r="W54" s="165">
        <f>T54-I54</f>
        <v>-8909.37</v>
      </c>
      <c r="X54" s="164">
        <f>T54/I54</f>
        <v>0.766773654711073</v>
      </c>
      <c r="Y54" s="165">
        <f>U54-K54</f>
        <v>-2783.77279061636</v>
      </c>
      <c r="Z54" s="165">
        <f>T54-M54</f>
        <v>-16549.476</v>
      </c>
      <c r="AA54" s="165">
        <f>U54-O54</f>
        <v>-4725.19712623739</v>
      </c>
      <c r="AB54" s="165">
        <f>T54-Q54</f>
        <v>-25717.6032</v>
      </c>
      <c r="AC54" s="165">
        <f>U54-S54</f>
        <v>-6958.71188448215</v>
      </c>
      <c r="AD54" s="136">
        <f>V54-G54</f>
        <v>-5</v>
      </c>
      <c r="AE54" s="113">
        <v>-2</v>
      </c>
      <c r="AF54" s="168"/>
      <c r="AG54" s="168"/>
      <c r="AH54" s="172"/>
      <c r="AI54" s="176">
        <f>W54*0.03</f>
        <v>-267.2811</v>
      </c>
      <c r="AJ54" s="177">
        <f t="shared" si="0"/>
        <v>-133.64055</v>
      </c>
      <c r="AK54" s="178">
        <f>AE54*50</f>
        <v>-100</v>
      </c>
    </row>
    <row r="55" spans="1:37">
      <c r="A55" s="133">
        <v>52</v>
      </c>
      <c r="B55" s="134">
        <v>738</v>
      </c>
      <c r="C55" s="135" t="s">
        <v>92</v>
      </c>
      <c r="D55" s="135" t="s">
        <v>43</v>
      </c>
      <c r="E55" s="136">
        <v>3</v>
      </c>
      <c r="F55" s="136" t="s">
        <v>44</v>
      </c>
      <c r="G55" s="137">
        <v>9</v>
      </c>
      <c r="H55" s="138">
        <v>9537.24795833333</v>
      </c>
      <c r="I55" s="138">
        <f>H55*3</f>
        <v>28611.743875</v>
      </c>
      <c r="J55" s="149">
        <v>2508.76208003123</v>
      </c>
      <c r="K55" s="149">
        <f>J55*3</f>
        <v>7526.28624009369</v>
      </c>
      <c r="L55" s="150">
        <f>H55*1.2</f>
        <v>11444.69755</v>
      </c>
      <c r="M55" s="150">
        <f>L55*3</f>
        <v>34334.09265</v>
      </c>
      <c r="N55" s="150">
        <v>2910.89043825753</v>
      </c>
      <c r="O55" s="150">
        <f>N55*3</f>
        <v>8732.67131477259</v>
      </c>
      <c r="P55" s="151">
        <f>L55*1.2</f>
        <v>13733.63706</v>
      </c>
      <c r="Q55" s="151">
        <f>P55*3</f>
        <v>41200.91118</v>
      </c>
      <c r="R55" s="151">
        <v>3373.51965657312</v>
      </c>
      <c r="S55" s="151">
        <f>R55*3</f>
        <v>10120.5589697194</v>
      </c>
      <c r="T55" s="162">
        <v>21880.07</v>
      </c>
      <c r="U55" s="162">
        <v>6497.37</v>
      </c>
      <c r="V55" s="162">
        <v>16</v>
      </c>
      <c r="W55" s="165">
        <f>T55-I55</f>
        <v>-6731.67387499999</v>
      </c>
      <c r="X55" s="164">
        <f>T55/I55</f>
        <v>0.764723398042092</v>
      </c>
      <c r="Y55" s="165">
        <f>U55-K55</f>
        <v>-1028.91624009369</v>
      </c>
      <c r="Z55" s="165">
        <f>T55-M55</f>
        <v>-12454.02265</v>
      </c>
      <c r="AA55" s="165">
        <f>U55-O55</f>
        <v>-2235.30131477259</v>
      </c>
      <c r="AB55" s="165">
        <f>T55-Q55</f>
        <v>-19320.84118</v>
      </c>
      <c r="AC55" s="165">
        <f>U55-S55</f>
        <v>-3623.18896971936</v>
      </c>
      <c r="AD55" s="170">
        <f>V55-G55</f>
        <v>7</v>
      </c>
      <c r="AE55" s="171"/>
      <c r="AF55" s="168"/>
      <c r="AG55" s="168"/>
      <c r="AH55" s="172"/>
      <c r="AI55" s="176">
        <f>W55*0.03</f>
        <v>-201.95021625</v>
      </c>
      <c r="AJ55" s="177">
        <f t="shared" si="0"/>
        <v>-100.975108125</v>
      </c>
      <c r="AK55" s="178"/>
    </row>
    <row r="56" spans="1:37">
      <c r="A56" s="133">
        <v>53</v>
      </c>
      <c r="B56" s="134">
        <v>741</v>
      </c>
      <c r="C56" s="135" t="s">
        <v>93</v>
      </c>
      <c r="D56" s="135" t="s">
        <v>34</v>
      </c>
      <c r="E56" s="136">
        <v>3</v>
      </c>
      <c r="F56" s="136" t="s">
        <v>44</v>
      </c>
      <c r="G56" s="137">
        <v>9</v>
      </c>
      <c r="H56" s="138">
        <v>7631.39844444444</v>
      </c>
      <c r="I56" s="138">
        <f>H56*3</f>
        <v>22894.1953333333</v>
      </c>
      <c r="J56" s="149">
        <v>2359.42523976769</v>
      </c>
      <c r="K56" s="149">
        <f>J56*3</f>
        <v>7078.27571930307</v>
      </c>
      <c r="L56" s="150">
        <f>H56*1.2</f>
        <v>9157.67813333333</v>
      </c>
      <c r="M56" s="150">
        <f>L56*3</f>
        <v>27473.0344</v>
      </c>
      <c r="N56" s="150">
        <v>2737.61646227441</v>
      </c>
      <c r="O56" s="150">
        <f>N56*3</f>
        <v>8212.84938682323</v>
      </c>
      <c r="P56" s="151">
        <f>L56*1.2</f>
        <v>10989.21376</v>
      </c>
      <c r="Q56" s="151">
        <f>P56*3</f>
        <v>32967.64128</v>
      </c>
      <c r="R56" s="151">
        <v>3172.7071641931</v>
      </c>
      <c r="S56" s="151">
        <f>R56*3</f>
        <v>9518.1214925793</v>
      </c>
      <c r="T56" s="162">
        <v>17195.14</v>
      </c>
      <c r="U56" s="162">
        <v>3843.31</v>
      </c>
      <c r="V56" s="162">
        <v>4</v>
      </c>
      <c r="W56" s="165">
        <f>T56-I56</f>
        <v>-5699.05533333332</v>
      </c>
      <c r="X56" s="164">
        <f>T56/I56</f>
        <v>0.75106985633884</v>
      </c>
      <c r="Y56" s="165">
        <f>U56-K56</f>
        <v>-3234.96571930307</v>
      </c>
      <c r="Z56" s="165">
        <f>T56-M56</f>
        <v>-10277.8944</v>
      </c>
      <c r="AA56" s="165">
        <f>U56-O56</f>
        <v>-4369.53938682323</v>
      </c>
      <c r="AB56" s="165">
        <f>T56-Q56</f>
        <v>-15772.50128</v>
      </c>
      <c r="AC56" s="165">
        <f>U56-S56</f>
        <v>-5674.8114925793</v>
      </c>
      <c r="AD56" s="136">
        <f>V56-G56</f>
        <v>-5</v>
      </c>
      <c r="AE56" s="113">
        <v>-2</v>
      </c>
      <c r="AF56" s="168"/>
      <c r="AG56" s="168"/>
      <c r="AH56" s="172"/>
      <c r="AI56" s="176">
        <f>W56*0.03</f>
        <v>-170.97166</v>
      </c>
      <c r="AJ56" s="177">
        <f t="shared" si="0"/>
        <v>-85.4858299999998</v>
      </c>
      <c r="AK56" s="178">
        <f>AE56*50</f>
        <v>-100</v>
      </c>
    </row>
    <row r="57" spans="1:37">
      <c r="A57" s="133">
        <v>54</v>
      </c>
      <c r="B57" s="134">
        <v>706</v>
      </c>
      <c r="C57" s="135" t="s">
        <v>94</v>
      </c>
      <c r="D57" s="135" t="s">
        <v>43</v>
      </c>
      <c r="E57" s="136">
        <v>2</v>
      </c>
      <c r="F57" s="136" t="s">
        <v>44</v>
      </c>
      <c r="G57" s="137">
        <v>6</v>
      </c>
      <c r="H57" s="138">
        <v>8240.50577777778</v>
      </c>
      <c r="I57" s="138">
        <f>H57*3</f>
        <v>24721.5173333333</v>
      </c>
      <c r="J57" s="149">
        <v>2535.70034398786</v>
      </c>
      <c r="K57" s="149">
        <f>J57*3</f>
        <v>7607.10103196358</v>
      </c>
      <c r="L57" s="150">
        <f>H57*1.2</f>
        <v>9888.60693333334</v>
      </c>
      <c r="M57" s="150">
        <f>L57*3</f>
        <v>29665.8208</v>
      </c>
      <c r="N57" s="150">
        <v>2942.14662456502</v>
      </c>
      <c r="O57" s="150">
        <f>N57*3</f>
        <v>8826.43987369506</v>
      </c>
      <c r="P57" s="151">
        <f>L57*1.2</f>
        <v>11866.32832</v>
      </c>
      <c r="Q57" s="151">
        <f>P57*3</f>
        <v>35598.98496</v>
      </c>
      <c r="R57" s="151">
        <v>3409.74340361354</v>
      </c>
      <c r="S57" s="151">
        <f>R57*3</f>
        <v>10229.2302108406</v>
      </c>
      <c r="T57" s="162">
        <v>18542.73</v>
      </c>
      <c r="U57" s="162">
        <v>5533.65</v>
      </c>
      <c r="V57" s="162">
        <v>6</v>
      </c>
      <c r="W57" s="165">
        <f>T57-I57</f>
        <v>-6178.78733333334</v>
      </c>
      <c r="X57" s="164">
        <f>T57/I57</f>
        <v>0.750064397341738</v>
      </c>
      <c r="Y57" s="165">
        <f>U57-K57</f>
        <v>-2073.45103196358</v>
      </c>
      <c r="Z57" s="165">
        <f>T57-M57</f>
        <v>-11123.0908</v>
      </c>
      <c r="AA57" s="165">
        <f>U57-O57</f>
        <v>-3292.78987369506</v>
      </c>
      <c r="AB57" s="165">
        <f>T57-Q57</f>
        <v>-17056.25496</v>
      </c>
      <c r="AC57" s="165">
        <f>U57-S57</f>
        <v>-4695.58021084062</v>
      </c>
      <c r="AD57" s="170">
        <f>V57-G57</f>
        <v>0</v>
      </c>
      <c r="AE57" s="171"/>
      <c r="AF57" s="168"/>
      <c r="AG57" s="168"/>
      <c r="AH57" s="172"/>
      <c r="AI57" s="176">
        <f>W57*0.03</f>
        <v>-185.36362</v>
      </c>
      <c r="AJ57" s="177">
        <f t="shared" si="0"/>
        <v>-92.6818100000001</v>
      </c>
      <c r="AK57" s="178"/>
    </row>
    <row r="58" spans="1:37">
      <c r="A58" s="133">
        <v>55</v>
      </c>
      <c r="B58" s="134">
        <v>716</v>
      </c>
      <c r="C58" s="135" t="s">
        <v>95</v>
      </c>
      <c r="D58" s="135" t="s">
        <v>41</v>
      </c>
      <c r="E58" s="136">
        <v>3</v>
      </c>
      <c r="F58" s="136" t="s">
        <v>44</v>
      </c>
      <c r="G58" s="137">
        <v>9</v>
      </c>
      <c r="H58" s="138">
        <v>10193.876</v>
      </c>
      <c r="I58" s="138">
        <f>H58*3</f>
        <v>30581.628</v>
      </c>
      <c r="J58" s="149">
        <v>3116.10544001277</v>
      </c>
      <c r="K58" s="149">
        <f>J58*3</f>
        <v>9348.31632003831</v>
      </c>
      <c r="L58" s="150">
        <f>H58*1.2</f>
        <v>12232.6512</v>
      </c>
      <c r="M58" s="150">
        <f>L58*3</f>
        <v>36697.9536</v>
      </c>
      <c r="N58" s="150">
        <v>3615.58459534057</v>
      </c>
      <c r="O58" s="150">
        <f>N58*3</f>
        <v>10846.7537860217</v>
      </c>
      <c r="P58" s="151">
        <f>L58*1.2</f>
        <v>14679.18144</v>
      </c>
      <c r="Q58" s="151">
        <f>P58*3</f>
        <v>44037.54432</v>
      </c>
      <c r="R58" s="151">
        <v>4190.21119519897</v>
      </c>
      <c r="S58" s="151">
        <f>R58*3</f>
        <v>12570.6335855969</v>
      </c>
      <c r="T58" s="162">
        <v>22749.87</v>
      </c>
      <c r="U58" s="162">
        <v>6390.75</v>
      </c>
      <c r="V58" s="162">
        <v>8</v>
      </c>
      <c r="W58" s="165">
        <f>T58-I58</f>
        <v>-7831.758</v>
      </c>
      <c r="X58" s="164">
        <f>T58/I58</f>
        <v>0.743906439513292</v>
      </c>
      <c r="Y58" s="165">
        <f>U58-K58</f>
        <v>-2957.56632003831</v>
      </c>
      <c r="Z58" s="165">
        <f>T58-M58</f>
        <v>-13948.0836</v>
      </c>
      <c r="AA58" s="165">
        <f>U58-O58</f>
        <v>-4456.00378602171</v>
      </c>
      <c r="AB58" s="165">
        <f>T58-Q58</f>
        <v>-21287.67432</v>
      </c>
      <c r="AC58" s="165">
        <f>U58-S58</f>
        <v>-6179.88358559691</v>
      </c>
      <c r="AD58" s="136">
        <f>V58-G58</f>
        <v>-1</v>
      </c>
      <c r="AE58" s="113">
        <v>-1</v>
      </c>
      <c r="AF58" s="168"/>
      <c r="AG58" s="168"/>
      <c r="AH58" s="172"/>
      <c r="AI58" s="176">
        <f>W58*0.03</f>
        <v>-234.95274</v>
      </c>
      <c r="AJ58" s="177">
        <f t="shared" ref="AJ58:AJ88" si="1">AI58/2</f>
        <v>-117.47637</v>
      </c>
      <c r="AK58" s="178">
        <f>AE58*50</f>
        <v>-50</v>
      </c>
    </row>
    <row r="59" spans="1:37">
      <c r="A59" s="133">
        <v>56</v>
      </c>
      <c r="B59" s="134">
        <v>351</v>
      </c>
      <c r="C59" s="135" t="s">
        <v>96</v>
      </c>
      <c r="D59" s="135" t="s">
        <v>43</v>
      </c>
      <c r="E59" s="136">
        <v>4</v>
      </c>
      <c r="F59" s="136" t="s">
        <v>47</v>
      </c>
      <c r="G59" s="137">
        <v>12</v>
      </c>
      <c r="H59" s="138">
        <v>13065.9144</v>
      </c>
      <c r="I59" s="138">
        <f>H59*3</f>
        <v>39197.7432</v>
      </c>
      <c r="J59" s="149">
        <v>3507.22705391699</v>
      </c>
      <c r="K59" s="149">
        <f>J59*3</f>
        <v>10521.681161751</v>
      </c>
      <c r="L59" s="150">
        <f>H59*1.2</f>
        <v>15679.09728</v>
      </c>
      <c r="M59" s="150">
        <f>L59*3</f>
        <v>47037.29184</v>
      </c>
      <c r="N59" s="150">
        <v>4069.39891881579</v>
      </c>
      <c r="O59" s="150">
        <f>N59*3</f>
        <v>12208.1967564474</v>
      </c>
      <c r="P59" s="151">
        <f>L59*1.2</f>
        <v>18814.916736</v>
      </c>
      <c r="Q59" s="151">
        <f>P59*3</f>
        <v>56444.750208</v>
      </c>
      <c r="R59" s="151">
        <v>4716.15044751742</v>
      </c>
      <c r="S59" s="151">
        <f>R59*3</f>
        <v>14148.4513425523</v>
      </c>
      <c r="T59" s="162">
        <v>29056.97</v>
      </c>
      <c r="U59" s="162">
        <v>9673.32</v>
      </c>
      <c r="V59" s="162">
        <v>16</v>
      </c>
      <c r="W59" s="165">
        <f>T59-I59</f>
        <v>-10140.7732</v>
      </c>
      <c r="X59" s="164">
        <f>T59/I59</f>
        <v>0.741291911928236</v>
      </c>
      <c r="Y59" s="165">
        <f>U59-K59</f>
        <v>-848.36116175097</v>
      </c>
      <c r="Z59" s="165">
        <f>T59-M59</f>
        <v>-17980.32184</v>
      </c>
      <c r="AA59" s="165">
        <f>U59-O59</f>
        <v>-2534.87675644737</v>
      </c>
      <c r="AB59" s="165">
        <f>T59-Q59</f>
        <v>-27387.780208</v>
      </c>
      <c r="AC59" s="165">
        <f>U59-S59</f>
        <v>-4475.13134255226</v>
      </c>
      <c r="AD59" s="170">
        <f>V59-G59</f>
        <v>4</v>
      </c>
      <c r="AE59" s="171"/>
      <c r="AF59" s="168"/>
      <c r="AG59" s="168"/>
      <c r="AH59" s="172"/>
      <c r="AI59" s="176">
        <f>W59*0.03</f>
        <v>-304.223196</v>
      </c>
      <c r="AJ59" s="177">
        <f t="shared" si="1"/>
        <v>-152.111598</v>
      </c>
      <c r="AK59" s="178"/>
    </row>
    <row r="60" spans="1:37">
      <c r="A60" s="133">
        <v>57</v>
      </c>
      <c r="B60" s="134">
        <v>727</v>
      </c>
      <c r="C60" s="135" t="s">
        <v>97</v>
      </c>
      <c r="D60" s="135" t="s">
        <v>34</v>
      </c>
      <c r="E60" s="136">
        <v>3</v>
      </c>
      <c r="F60" s="136" t="s">
        <v>44</v>
      </c>
      <c r="G60" s="137">
        <v>9</v>
      </c>
      <c r="H60" s="138">
        <v>10438.0660944444</v>
      </c>
      <c r="I60" s="138">
        <f>H60*3</f>
        <v>31314.1982833332</v>
      </c>
      <c r="J60" s="149">
        <v>3256.47691984143</v>
      </c>
      <c r="K60" s="149">
        <f>J60*3</f>
        <v>9769.43075952429</v>
      </c>
      <c r="L60" s="150">
        <f>H60*1.2</f>
        <v>12525.6793133333</v>
      </c>
      <c r="M60" s="150">
        <f>L60*3</f>
        <v>37577.0379399998</v>
      </c>
      <c r="N60" s="150">
        <v>3778.45615725138</v>
      </c>
      <c r="O60" s="150">
        <f>N60*3</f>
        <v>11335.3684717541</v>
      </c>
      <c r="P60" s="151">
        <f>L60*1.2</f>
        <v>15030.8151759999</v>
      </c>
      <c r="Q60" s="151">
        <f>P60*3</f>
        <v>45092.4455279998</v>
      </c>
      <c r="R60" s="151">
        <v>4378.96801283165</v>
      </c>
      <c r="S60" s="151">
        <f>R60*3</f>
        <v>13136.904038495</v>
      </c>
      <c r="T60" s="162">
        <v>23120.11</v>
      </c>
      <c r="U60" s="162">
        <v>7146.94</v>
      </c>
      <c r="V60" s="162">
        <v>12</v>
      </c>
      <c r="W60" s="165">
        <f>T60-I60</f>
        <v>-8194.0882833332</v>
      </c>
      <c r="X60" s="164">
        <f>T60/I60</f>
        <v>0.738326742099782</v>
      </c>
      <c r="Y60" s="165">
        <f>U60-K60</f>
        <v>-2622.49075952429</v>
      </c>
      <c r="Z60" s="165">
        <f>T60-M60</f>
        <v>-14456.9279399998</v>
      </c>
      <c r="AA60" s="165">
        <f>U60-O60</f>
        <v>-4188.42847175414</v>
      </c>
      <c r="AB60" s="165">
        <f>T60-Q60</f>
        <v>-21972.3355279998</v>
      </c>
      <c r="AC60" s="165">
        <f>U60-S60</f>
        <v>-5989.96403849495</v>
      </c>
      <c r="AD60" s="170">
        <f>V60-G60</f>
        <v>3</v>
      </c>
      <c r="AE60" s="171"/>
      <c r="AF60" s="168"/>
      <c r="AG60" s="168"/>
      <c r="AH60" s="172"/>
      <c r="AI60" s="176">
        <f>W60*0.03</f>
        <v>-245.822648499996</v>
      </c>
      <c r="AJ60" s="177">
        <f t="shared" si="1"/>
        <v>-122.911324249998</v>
      </c>
      <c r="AK60" s="178"/>
    </row>
    <row r="61" spans="1:37">
      <c r="A61" s="133">
        <v>58</v>
      </c>
      <c r="B61" s="134">
        <v>373</v>
      </c>
      <c r="C61" s="135" t="s">
        <v>98</v>
      </c>
      <c r="D61" s="135" t="s">
        <v>37</v>
      </c>
      <c r="E61" s="136">
        <v>4</v>
      </c>
      <c r="F61" s="136" t="s">
        <v>47</v>
      </c>
      <c r="G61" s="137">
        <v>12</v>
      </c>
      <c r="H61" s="138">
        <v>16151.3872</v>
      </c>
      <c r="I61" s="138">
        <f>H61*3</f>
        <v>48454.1616</v>
      </c>
      <c r="J61" s="149">
        <v>5666.58487555033</v>
      </c>
      <c r="K61" s="149">
        <f>J61*3</f>
        <v>16999.754626651</v>
      </c>
      <c r="L61" s="150">
        <f>H61*1.2</f>
        <v>19381.66464</v>
      </c>
      <c r="M61" s="150">
        <f>L61*3</f>
        <v>58144.99392</v>
      </c>
      <c r="N61" s="150">
        <v>6574.87924546791</v>
      </c>
      <c r="O61" s="150">
        <f>N61*3</f>
        <v>19724.6377364037</v>
      </c>
      <c r="P61" s="151">
        <f>L61*1.2</f>
        <v>23257.997568</v>
      </c>
      <c r="Q61" s="151">
        <f>P61*3</f>
        <v>69773.992704</v>
      </c>
      <c r="R61" s="151">
        <v>7619.82796833051</v>
      </c>
      <c r="S61" s="151">
        <f>R61*3</f>
        <v>22859.4839049915</v>
      </c>
      <c r="T61" s="162">
        <v>35696.31</v>
      </c>
      <c r="U61" s="162">
        <v>12517.94</v>
      </c>
      <c r="V61" s="162">
        <v>0</v>
      </c>
      <c r="W61" s="165">
        <f>T61-I61</f>
        <v>-12757.8516</v>
      </c>
      <c r="X61" s="164">
        <f>T61/I61</f>
        <v>0.736702665390871</v>
      </c>
      <c r="Y61" s="165">
        <f>U61-K61</f>
        <v>-4481.81462665099</v>
      </c>
      <c r="Z61" s="165">
        <f>T61-M61</f>
        <v>-22448.68392</v>
      </c>
      <c r="AA61" s="165">
        <f>U61-O61</f>
        <v>-7206.69773640373</v>
      </c>
      <c r="AB61" s="165">
        <f>T61-Q61</f>
        <v>-34077.682704</v>
      </c>
      <c r="AC61" s="165">
        <f>U61-S61</f>
        <v>-10341.5439049915</v>
      </c>
      <c r="AD61" s="136">
        <f>V61-G61</f>
        <v>-12</v>
      </c>
      <c r="AE61" s="113">
        <f>AD61/3</f>
        <v>-4</v>
      </c>
      <c r="AF61" s="168"/>
      <c r="AG61" s="168"/>
      <c r="AH61" s="172"/>
      <c r="AI61" s="176">
        <f>W61*0.03</f>
        <v>-382.735548</v>
      </c>
      <c r="AJ61" s="177">
        <f t="shared" si="1"/>
        <v>-191.367774</v>
      </c>
      <c r="AK61" s="178">
        <f>AE61*50</f>
        <v>-200</v>
      </c>
    </row>
    <row r="62" spans="1:37">
      <c r="A62" s="133">
        <v>59</v>
      </c>
      <c r="B62" s="134">
        <v>732</v>
      </c>
      <c r="C62" s="135" t="s">
        <v>99</v>
      </c>
      <c r="D62" s="135" t="s">
        <v>41</v>
      </c>
      <c r="E62" s="136">
        <v>2</v>
      </c>
      <c r="F62" s="136" t="s">
        <v>44</v>
      </c>
      <c r="G62" s="137">
        <v>6</v>
      </c>
      <c r="H62" s="138">
        <v>7906.90071111111</v>
      </c>
      <c r="I62" s="138">
        <f>H62*3</f>
        <v>23720.7021333333</v>
      </c>
      <c r="J62" s="149">
        <v>2400.31726538063</v>
      </c>
      <c r="K62" s="149">
        <f>J62*3</f>
        <v>7200.95179614189</v>
      </c>
      <c r="L62" s="150">
        <f>H62*1.2</f>
        <v>9488.28085333333</v>
      </c>
      <c r="M62" s="150">
        <f>L62*3</f>
        <v>28464.84256</v>
      </c>
      <c r="N62" s="150">
        <v>2785.06305248921</v>
      </c>
      <c r="O62" s="150">
        <f>N62*3</f>
        <v>8355.18915746763</v>
      </c>
      <c r="P62" s="151">
        <f>L62*1.2</f>
        <v>11385.937024</v>
      </c>
      <c r="Q62" s="151">
        <f>P62*3</f>
        <v>34157.811072</v>
      </c>
      <c r="R62" s="151">
        <v>3227.694463826</v>
      </c>
      <c r="S62" s="151">
        <f>R62*3</f>
        <v>9683.083391478</v>
      </c>
      <c r="T62" s="162">
        <v>17402.55</v>
      </c>
      <c r="U62" s="162">
        <v>6600.15</v>
      </c>
      <c r="V62" s="162">
        <v>15</v>
      </c>
      <c r="W62" s="165">
        <f>T62-I62</f>
        <v>-6318.15213333333</v>
      </c>
      <c r="X62" s="164">
        <f>T62/I62</f>
        <v>0.733643966446727</v>
      </c>
      <c r="Y62" s="165">
        <f>U62-K62</f>
        <v>-600.80179614189</v>
      </c>
      <c r="Z62" s="165">
        <f>T62-M62</f>
        <v>-11062.29256</v>
      </c>
      <c r="AA62" s="165">
        <f>U62-O62</f>
        <v>-1755.03915746763</v>
      </c>
      <c r="AB62" s="165">
        <f>T62-Q62</f>
        <v>-16755.261072</v>
      </c>
      <c r="AC62" s="165">
        <f>U62-S62</f>
        <v>-3082.933391478</v>
      </c>
      <c r="AD62" s="170">
        <f>V62-G62</f>
        <v>9</v>
      </c>
      <c r="AE62" s="171"/>
      <c r="AF62" s="168"/>
      <c r="AG62" s="168"/>
      <c r="AH62" s="172"/>
      <c r="AI62" s="176">
        <f>W62*0.03</f>
        <v>-189.544564</v>
      </c>
      <c r="AJ62" s="177">
        <f t="shared" si="1"/>
        <v>-94.7722819999999</v>
      </c>
      <c r="AK62" s="178"/>
    </row>
    <row r="63" spans="1:37">
      <c r="A63" s="133">
        <v>60</v>
      </c>
      <c r="B63" s="134">
        <v>52</v>
      </c>
      <c r="C63" s="135" t="s">
        <v>100</v>
      </c>
      <c r="D63" s="135" t="s">
        <v>43</v>
      </c>
      <c r="E63" s="136">
        <v>4</v>
      </c>
      <c r="F63" s="136" t="s">
        <v>47</v>
      </c>
      <c r="G63" s="137">
        <v>12</v>
      </c>
      <c r="H63" s="138">
        <v>13039.1363916667</v>
      </c>
      <c r="I63" s="138">
        <f>H63*3</f>
        <v>39117.4091750001</v>
      </c>
      <c r="J63" s="149">
        <v>4077.33027539807</v>
      </c>
      <c r="K63" s="149">
        <f>J63*3</f>
        <v>12231.9908261942</v>
      </c>
      <c r="L63" s="150">
        <f>H63*1.2</f>
        <v>15646.96367</v>
      </c>
      <c r="M63" s="150">
        <f>L63*3</f>
        <v>46940.8910100001</v>
      </c>
      <c r="N63" s="150">
        <v>4730.88373215785</v>
      </c>
      <c r="O63" s="150">
        <f>N63*3</f>
        <v>14192.6511964736</v>
      </c>
      <c r="P63" s="151">
        <f>L63*1.2</f>
        <v>18776.356404</v>
      </c>
      <c r="Q63" s="151">
        <f>P63*3</f>
        <v>56329.0692120001</v>
      </c>
      <c r="R63" s="151">
        <v>5482.76536060561</v>
      </c>
      <c r="S63" s="151">
        <f>R63*3</f>
        <v>16448.2960818168</v>
      </c>
      <c r="T63" s="162">
        <v>28368.85</v>
      </c>
      <c r="U63" s="162">
        <v>7808.78</v>
      </c>
      <c r="V63" s="162">
        <v>16</v>
      </c>
      <c r="W63" s="165">
        <f>T63-I63</f>
        <v>-10748.5591750001</v>
      </c>
      <c r="X63" s="164">
        <f>T63/I63</f>
        <v>0.725223132060865</v>
      </c>
      <c r="Y63" s="165">
        <f>U63-K63</f>
        <v>-4423.21082619421</v>
      </c>
      <c r="Z63" s="165">
        <f>T63-M63</f>
        <v>-18572.0410100001</v>
      </c>
      <c r="AA63" s="165">
        <f>U63-O63</f>
        <v>-6383.87119647355</v>
      </c>
      <c r="AB63" s="165">
        <f>T63-Q63</f>
        <v>-27960.2192120001</v>
      </c>
      <c r="AC63" s="165">
        <f>U63-S63</f>
        <v>-8639.51608181683</v>
      </c>
      <c r="AD63" s="170">
        <f>V63-G63</f>
        <v>4</v>
      </c>
      <c r="AE63" s="171"/>
      <c r="AF63" s="168"/>
      <c r="AG63" s="168"/>
      <c r="AH63" s="172"/>
      <c r="AI63" s="176">
        <f>W63*0.03</f>
        <v>-322.456775250003</v>
      </c>
      <c r="AJ63" s="177">
        <f t="shared" si="1"/>
        <v>-161.228387625001</v>
      </c>
      <c r="AK63" s="178"/>
    </row>
    <row r="64" spans="1:37">
      <c r="A64" s="133">
        <v>61</v>
      </c>
      <c r="B64" s="134">
        <v>539</v>
      </c>
      <c r="C64" s="135" t="s">
        <v>101</v>
      </c>
      <c r="D64" s="135" t="s">
        <v>41</v>
      </c>
      <c r="E64" s="136">
        <v>2</v>
      </c>
      <c r="F64" s="136" t="s">
        <v>44</v>
      </c>
      <c r="G64" s="137">
        <v>6</v>
      </c>
      <c r="H64" s="138">
        <v>9068.98376944444</v>
      </c>
      <c r="I64" s="138">
        <f>H64*3</f>
        <v>27206.9513083333</v>
      </c>
      <c r="J64" s="149">
        <v>2527.11436394869</v>
      </c>
      <c r="K64" s="149">
        <f>J64*3</f>
        <v>7581.34309184607</v>
      </c>
      <c r="L64" s="150">
        <f>H64*1.2</f>
        <v>10882.7805233333</v>
      </c>
      <c r="M64" s="150">
        <f>L64*3</f>
        <v>32648.34157</v>
      </c>
      <c r="N64" s="150">
        <v>2932.18440160334</v>
      </c>
      <c r="O64" s="150">
        <f>N64*3</f>
        <v>8796.55320481002</v>
      </c>
      <c r="P64" s="151">
        <f>L64*1.2</f>
        <v>13059.336628</v>
      </c>
      <c r="Q64" s="151">
        <f>P64*3</f>
        <v>39178.009884</v>
      </c>
      <c r="R64" s="151">
        <v>3398.1978797619</v>
      </c>
      <c r="S64" s="151">
        <f>R64*3</f>
        <v>10194.5936392857</v>
      </c>
      <c r="T64" s="162">
        <v>19717.22</v>
      </c>
      <c r="U64" s="162">
        <v>4911.4</v>
      </c>
      <c r="V64" s="162">
        <v>4</v>
      </c>
      <c r="W64" s="165">
        <f>T64-I64</f>
        <v>-7489.73130833332</v>
      </c>
      <c r="X64" s="164">
        <f>T64/I64</f>
        <v>0.72471258453573</v>
      </c>
      <c r="Y64" s="165">
        <f>U64-K64</f>
        <v>-2669.94309184607</v>
      </c>
      <c r="Z64" s="165">
        <f>T64-M64</f>
        <v>-12931.12157</v>
      </c>
      <c r="AA64" s="165">
        <f>U64-O64</f>
        <v>-3885.15320481002</v>
      </c>
      <c r="AB64" s="165">
        <f>T64-Q64</f>
        <v>-19460.789884</v>
      </c>
      <c r="AC64" s="165">
        <f>U64-S64</f>
        <v>-5283.1936392857</v>
      </c>
      <c r="AD64" s="136">
        <f>V64-G64</f>
        <v>-2</v>
      </c>
      <c r="AE64" s="113">
        <v>-1</v>
      </c>
      <c r="AF64" s="168"/>
      <c r="AG64" s="168"/>
      <c r="AH64" s="172"/>
      <c r="AI64" s="176">
        <f>W64*0.03</f>
        <v>-224.69193925</v>
      </c>
      <c r="AJ64" s="177">
        <f t="shared" si="1"/>
        <v>-112.345969625</v>
      </c>
      <c r="AK64" s="178">
        <f>AE64*50</f>
        <v>-50</v>
      </c>
    </row>
    <row r="65" spans="1:37">
      <c r="A65" s="133">
        <v>62</v>
      </c>
      <c r="B65" s="134">
        <v>710</v>
      </c>
      <c r="C65" s="135" t="s">
        <v>102</v>
      </c>
      <c r="D65" s="135" t="s">
        <v>43</v>
      </c>
      <c r="E65" s="136">
        <v>2</v>
      </c>
      <c r="F65" s="136" t="s">
        <v>44</v>
      </c>
      <c r="G65" s="137">
        <v>6</v>
      </c>
      <c r="H65" s="138">
        <v>8238.28133333333</v>
      </c>
      <c r="I65" s="138">
        <f>H65*3</f>
        <v>24714.844</v>
      </c>
      <c r="J65" s="149">
        <v>2411.02075596146</v>
      </c>
      <c r="K65" s="149">
        <f>J65*3</f>
        <v>7233.06226788438</v>
      </c>
      <c r="L65" s="150">
        <f>H65*1.2</f>
        <v>9885.9376</v>
      </c>
      <c r="M65" s="150">
        <f>L65*3</f>
        <v>29657.8128</v>
      </c>
      <c r="N65" s="150">
        <v>2797.48220081567</v>
      </c>
      <c r="O65" s="150">
        <f>N65*3</f>
        <v>8392.44660244701</v>
      </c>
      <c r="P65" s="151">
        <f>L65*1.2</f>
        <v>11863.12512</v>
      </c>
      <c r="Q65" s="151">
        <f>P65*3</f>
        <v>35589.37536</v>
      </c>
      <c r="R65" s="151">
        <v>3242.08739337311</v>
      </c>
      <c r="S65" s="151">
        <f>R65*3</f>
        <v>9726.26218011933</v>
      </c>
      <c r="T65" s="162">
        <v>17910.51</v>
      </c>
      <c r="U65" s="162">
        <v>5019.6</v>
      </c>
      <c r="V65" s="162">
        <v>1</v>
      </c>
      <c r="W65" s="165">
        <f>T65-I65</f>
        <v>-6804.33399999999</v>
      </c>
      <c r="X65" s="164">
        <f>T65/I65</f>
        <v>0.724686346391667</v>
      </c>
      <c r="Y65" s="165">
        <f>U65-K65</f>
        <v>-2213.46226788438</v>
      </c>
      <c r="Z65" s="165">
        <f>T65-M65</f>
        <v>-11747.3028</v>
      </c>
      <c r="AA65" s="165">
        <f>U65-O65</f>
        <v>-3372.84660244701</v>
      </c>
      <c r="AB65" s="165">
        <f>T65-Q65</f>
        <v>-17678.86536</v>
      </c>
      <c r="AC65" s="165">
        <f>U65-S65</f>
        <v>-4706.66218011933</v>
      </c>
      <c r="AD65" s="136">
        <f>V65-G65</f>
        <v>-5</v>
      </c>
      <c r="AE65" s="113">
        <v>-2</v>
      </c>
      <c r="AF65" s="168"/>
      <c r="AG65" s="168"/>
      <c r="AH65" s="172"/>
      <c r="AI65" s="176">
        <f>W65*0.03</f>
        <v>-204.13002</v>
      </c>
      <c r="AJ65" s="177">
        <f t="shared" si="1"/>
        <v>-102.06501</v>
      </c>
      <c r="AK65" s="178">
        <f>AE65*50</f>
        <v>-100</v>
      </c>
    </row>
    <row r="66" spans="1:37">
      <c r="A66" s="133">
        <v>63</v>
      </c>
      <c r="B66" s="134">
        <v>598</v>
      </c>
      <c r="C66" s="135" t="s">
        <v>103</v>
      </c>
      <c r="D66" s="135" t="s">
        <v>39</v>
      </c>
      <c r="E66" s="136">
        <v>4</v>
      </c>
      <c r="F66" s="136" t="s">
        <v>47</v>
      </c>
      <c r="G66" s="137">
        <v>12</v>
      </c>
      <c r="H66" s="138">
        <v>11967.1749333333</v>
      </c>
      <c r="I66" s="138">
        <f>H66*3</f>
        <v>35901.5247999999</v>
      </c>
      <c r="J66" s="149">
        <v>4057.72693481029</v>
      </c>
      <c r="K66" s="149">
        <f>J66*3</f>
        <v>12173.1808044309</v>
      </c>
      <c r="L66" s="150">
        <f>H66*1.2</f>
        <v>14360.60992</v>
      </c>
      <c r="M66" s="150">
        <f>L66*3</f>
        <v>43081.8297599999</v>
      </c>
      <c r="N66" s="150">
        <v>4708.13818082435</v>
      </c>
      <c r="O66" s="150">
        <f>N66*3</f>
        <v>14124.414542473</v>
      </c>
      <c r="P66" s="151">
        <f>L66*1.2</f>
        <v>17232.7319039999</v>
      </c>
      <c r="Q66" s="151">
        <f>P66*3</f>
        <v>51698.1957119998</v>
      </c>
      <c r="R66" s="151">
        <v>5456.40484785162</v>
      </c>
      <c r="S66" s="151">
        <f>R66*3</f>
        <v>16369.2145435549</v>
      </c>
      <c r="T66" s="162">
        <v>25945.88</v>
      </c>
      <c r="U66" s="162">
        <v>8237.15</v>
      </c>
      <c r="V66" s="162">
        <v>0</v>
      </c>
      <c r="W66" s="165">
        <f>T66-I66</f>
        <v>-9955.6447999999</v>
      </c>
      <c r="X66" s="164">
        <f>T66/I66</f>
        <v>0.722695766949711</v>
      </c>
      <c r="Y66" s="165">
        <f>U66-K66</f>
        <v>-3936.03080443087</v>
      </c>
      <c r="Z66" s="165">
        <f>T66-M66</f>
        <v>-17135.9497599999</v>
      </c>
      <c r="AA66" s="165">
        <f>U66-O66</f>
        <v>-5887.26454247305</v>
      </c>
      <c r="AB66" s="165">
        <f>T66-Q66</f>
        <v>-25752.3157119998</v>
      </c>
      <c r="AC66" s="165">
        <f>U66-S66</f>
        <v>-8132.06454355486</v>
      </c>
      <c r="AD66" s="136">
        <f>V66-G66</f>
        <v>-12</v>
      </c>
      <c r="AE66" s="113">
        <f>AD66/3</f>
        <v>-4</v>
      </c>
      <c r="AF66" s="168"/>
      <c r="AG66" s="168"/>
      <c r="AH66" s="172"/>
      <c r="AI66" s="176">
        <f>W66*0.03</f>
        <v>-298.669343999997</v>
      </c>
      <c r="AJ66" s="177">
        <f t="shared" si="1"/>
        <v>-149.334671999998</v>
      </c>
      <c r="AK66" s="178">
        <f>AE66*50</f>
        <v>-200</v>
      </c>
    </row>
    <row r="67" spans="1:37">
      <c r="A67" s="133">
        <v>64</v>
      </c>
      <c r="B67" s="134">
        <v>740</v>
      </c>
      <c r="C67" s="135" t="s">
        <v>104</v>
      </c>
      <c r="D67" s="135" t="s">
        <v>39</v>
      </c>
      <c r="E67" s="136">
        <v>2</v>
      </c>
      <c r="F67" s="136" t="s">
        <v>44</v>
      </c>
      <c r="G67" s="137">
        <v>6</v>
      </c>
      <c r="H67" s="138">
        <v>8986.1765875</v>
      </c>
      <c r="I67" s="138">
        <f>H67*3</f>
        <v>26958.5297625</v>
      </c>
      <c r="J67" s="149">
        <v>2864.59480850254</v>
      </c>
      <c r="K67" s="149">
        <f>J67*3</f>
        <v>8593.78442550762</v>
      </c>
      <c r="L67" s="150">
        <f>H67*1.2</f>
        <v>10783.411905</v>
      </c>
      <c r="M67" s="150">
        <f>L67*3</f>
        <v>32350.235715</v>
      </c>
      <c r="N67" s="150">
        <v>3323.75943654587</v>
      </c>
      <c r="O67" s="150">
        <f>N67*3</f>
        <v>9971.27830963761</v>
      </c>
      <c r="P67" s="151">
        <f>L67*1.2</f>
        <v>12940.094286</v>
      </c>
      <c r="Q67" s="151">
        <f>P67*3</f>
        <v>38820.282858</v>
      </c>
      <c r="R67" s="151">
        <v>3852.00612346642</v>
      </c>
      <c r="S67" s="151">
        <f>R67*3</f>
        <v>11556.0183703993</v>
      </c>
      <c r="T67" s="162">
        <v>19347.63</v>
      </c>
      <c r="U67" s="162">
        <v>6318.95</v>
      </c>
      <c r="V67" s="162">
        <v>23</v>
      </c>
      <c r="W67" s="165">
        <f>T67-I67</f>
        <v>-7610.8997625</v>
      </c>
      <c r="X67" s="164">
        <f>T67/I67</f>
        <v>0.717681200364014</v>
      </c>
      <c r="Y67" s="165">
        <f>U67-K67</f>
        <v>-2274.83442550762</v>
      </c>
      <c r="Z67" s="165">
        <f>T67-M67</f>
        <v>-13002.605715</v>
      </c>
      <c r="AA67" s="165">
        <f>U67-O67</f>
        <v>-3652.32830963761</v>
      </c>
      <c r="AB67" s="165">
        <f>T67-Q67</f>
        <v>-19472.652858</v>
      </c>
      <c r="AC67" s="165">
        <f>U67-S67</f>
        <v>-5237.06837039926</v>
      </c>
      <c r="AD67" s="170">
        <f>V67-G67</f>
        <v>17</v>
      </c>
      <c r="AE67" s="171"/>
      <c r="AF67" s="168"/>
      <c r="AG67" s="168"/>
      <c r="AH67" s="172"/>
      <c r="AI67" s="176">
        <f>W67*0.03</f>
        <v>-228.326992875</v>
      </c>
      <c r="AJ67" s="177">
        <f t="shared" si="1"/>
        <v>-114.1634964375</v>
      </c>
      <c r="AK67" s="178"/>
    </row>
    <row r="68" spans="1:37">
      <c r="A68" s="133">
        <v>65</v>
      </c>
      <c r="B68" s="134">
        <v>367</v>
      </c>
      <c r="C68" s="135" t="s">
        <v>105</v>
      </c>
      <c r="D68" s="135" t="s">
        <v>43</v>
      </c>
      <c r="E68" s="136">
        <v>3</v>
      </c>
      <c r="F68" s="136" t="s">
        <v>47</v>
      </c>
      <c r="G68" s="137">
        <v>9</v>
      </c>
      <c r="H68" s="138">
        <v>12659.6607944444</v>
      </c>
      <c r="I68" s="138">
        <f>H68*3</f>
        <v>37978.9823833332</v>
      </c>
      <c r="J68" s="149">
        <v>4148.11816494209</v>
      </c>
      <c r="K68" s="149">
        <f>J68*3</f>
        <v>12444.3544948263</v>
      </c>
      <c r="L68" s="150">
        <f>H68*1.2</f>
        <v>15191.5929533333</v>
      </c>
      <c r="M68" s="150">
        <f>L68*3</f>
        <v>45574.7788599998</v>
      </c>
      <c r="N68" s="150">
        <v>4813.01818103933</v>
      </c>
      <c r="O68" s="150">
        <f>N68*3</f>
        <v>14439.054543118</v>
      </c>
      <c r="P68" s="151">
        <f>L68*1.2</f>
        <v>18229.9115439999</v>
      </c>
      <c r="Q68" s="151">
        <f>P68*3</f>
        <v>54689.7346319998</v>
      </c>
      <c r="R68" s="151">
        <v>5577.95347697777</v>
      </c>
      <c r="S68" s="151">
        <f>R68*3</f>
        <v>16733.8604309333</v>
      </c>
      <c r="T68" s="162">
        <v>27204.48</v>
      </c>
      <c r="U68" s="162">
        <v>8111.29</v>
      </c>
      <c r="V68" s="162">
        <v>12</v>
      </c>
      <c r="W68" s="165">
        <f>T68-I68</f>
        <v>-10774.5023833332</v>
      </c>
      <c r="X68" s="164">
        <f>T68/I68</f>
        <v>0.71630355246007</v>
      </c>
      <c r="Y68" s="165">
        <f>U68-K68</f>
        <v>-4333.06449482627</v>
      </c>
      <c r="Z68" s="165">
        <f>T68-M68</f>
        <v>-18370.2988599998</v>
      </c>
      <c r="AA68" s="165">
        <f>U68-O68</f>
        <v>-6327.76454311799</v>
      </c>
      <c r="AB68" s="165">
        <f>T68-Q68</f>
        <v>-27485.2546319998</v>
      </c>
      <c r="AC68" s="165">
        <f>U68-S68</f>
        <v>-8622.57043093331</v>
      </c>
      <c r="AD68" s="170">
        <f>V68-G68</f>
        <v>3</v>
      </c>
      <c r="AE68" s="171"/>
      <c r="AF68" s="168"/>
      <c r="AG68" s="168"/>
      <c r="AH68" s="172"/>
      <c r="AI68" s="176">
        <f>W68*0.03</f>
        <v>-323.235071499996</v>
      </c>
      <c r="AJ68" s="177">
        <f t="shared" si="1"/>
        <v>-161.617535749998</v>
      </c>
      <c r="AK68" s="178"/>
    </row>
    <row r="69" spans="1:37">
      <c r="A69" s="133">
        <v>66</v>
      </c>
      <c r="B69" s="134">
        <v>721</v>
      </c>
      <c r="C69" s="135" t="s">
        <v>106</v>
      </c>
      <c r="D69" s="135" t="s">
        <v>41</v>
      </c>
      <c r="E69" s="136">
        <v>3</v>
      </c>
      <c r="F69" s="136" t="s">
        <v>47</v>
      </c>
      <c r="G69" s="137">
        <v>9</v>
      </c>
      <c r="H69" s="138">
        <v>12583.8598888889</v>
      </c>
      <c r="I69" s="138">
        <f>H69*3</f>
        <v>37751.5796666667</v>
      </c>
      <c r="J69" s="149">
        <v>4354.3272864859</v>
      </c>
      <c r="K69" s="149">
        <f>J69*3</f>
        <v>13062.9818594577</v>
      </c>
      <c r="L69" s="150">
        <f>H69*1.2</f>
        <v>15100.6318666667</v>
      </c>
      <c r="M69" s="150">
        <f>L69*3</f>
        <v>45301.8956</v>
      </c>
      <c r="N69" s="150">
        <v>5052.28047097951</v>
      </c>
      <c r="O69" s="150">
        <f>N69*3</f>
        <v>15156.8414129385</v>
      </c>
      <c r="P69" s="151">
        <f>L69*1.2</f>
        <v>18120.75824</v>
      </c>
      <c r="Q69" s="151">
        <f>P69*3</f>
        <v>54362.27472</v>
      </c>
      <c r="R69" s="151">
        <v>5855.24183781112</v>
      </c>
      <c r="S69" s="151">
        <f>R69*3</f>
        <v>17565.7255134334</v>
      </c>
      <c r="T69" s="162">
        <v>26938.52</v>
      </c>
      <c r="U69" s="162">
        <v>8374.41</v>
      </c>
      <c r="V69" s="162">
        <v>8</v>
      </c>
      <c r="W69" s="165">
        <f>T69-I69</f>
        <v>-10813.0596666667</v>
      </c>
      <c r="X69" s="164">
        <f>T69/I69</f>
        <v>0.713573318993741</v>
      </c>
      <c r="Y69" s="165">
        <f>U69-K69</f>
        <v>-4688.5718594577</v>
      </c>
      <c r="Z69" s="165">
        <f>T69-M69</f>
        <v>-18363.3756</v>
      </c>
      <c r="AA69" s="165">
        <f>U69-O69</f>
        <v>-6782.43141293853</v>
      </c>
      <c r="AB69" s="165">
        <f>T69-Q69</f>
        <v>-27423.75472</v>
      </c>
      <c r="AC69" s="165">
        <f>U69-S69</f>
        <v>-9191.31551343336</v>
      </c>
      <c r="AD69" s="136">
        <f>V69-G69</f>
        <v>-1</v>
      </c>
      <c r="AE69" s="113">
        <v>-1</v>
      </c>
      <c r="AF69" s="168"/>
      <c r="AG69" s="168"/>
      <c r="AH69" s="172"/>
      <c r="AI69" s="176">
        <f>W69*0.03</f>
        <v>-324.391790000001</v>
      </c>
      <c r="AJ69" s="177">
        <f t="shared" si="1"/>
        <v>-162.195895</v>
      </c>
      <c r="AK69" s="178">
        <f>AE69*50</f>
        <v>-50</v>
      </c>
    </row>
    <row r="70" spans="1:37">
      <c r="A70" s="133">
        <v>67</v>
      </c>
      <c r="B70" s="134">
        <v>347</v>
      </c>
      <c r="C70" s="135" t="s">
        <v>107</v>
      </c>
      <c r="D70" s="135" t="s">
        <v>34</v>
      </c>
      <c r="E70" s="136">
        <v>2</v>
      </c>
      <c r="F70" s="136" t="s">
        <v>47</v>
      </c>
      <c r="G70" s="137">
        <v>6</v>
      </c>
      <c r="H70" s="138">
        <v>11715.0007</v>
      </c>
      <c r="I70" s="138">
        <f>H70*3</f>
        <v>35145.0021</v>
      </c>
      <c r="J70" s="149">
        <v>3634.62091854358</v>
      </c>
      <c r="K70" s="149">
        <f>J70*3</f>
        <v>10903.8627556307</v>
      </c>
      <c r="L70" s="150">
        <f>H70*1.2</f>
        <v>14058.00084</v>
      </c>
      <c r="M70" s="150">
        <f>L70*3</f>
        <v>42174.00252</v>
      </c>
      <c r="N70" s="150">
        <v>4217.2126893546</v>
      </c>
      <c r="O70" s="150">
        <f>N70*3</f>
        <v>12651.6380680638</v>
      </c>
      <c r="P70" s="151">
        <f>L70*1.2</f>
        <v>16869.601008</v>
      </c>
      <c r="Q70" s="151">
        <f>P70*3</f>
        <v>50608.803024</v>
      </c>
      <c r="R70" s="151">
        <v>4887.45633174828</v>
      </c>
      <c r="S70" s="151">
        <f>R70*3</f>
        <v>14662.3689952448</v>
      </c>
      <c r="T70" s="162">
        <v>24927.03</v>
      </c>
      <c r="U70" s="162">
        <v>7582.76</v>
      </c>
      <c r="V70" s="162">
        <v>12</v>
      </c>
      <c r="W70" s="165">
        <f>T70-I70</f>
        <v>-10217.9721</v>
      </c>
      <c r="X70" s="164">
        <f>T70/I70</f>
        <v>0.709262441614707</v>
      </c>
      <c r="Y70" s="165">
        <f>U70-K70</f>
        <v>-3321.10275563074</v>
      </c>
      <c r="Z70" s="165">
        <f>T70-M70</f>
        <v>-17246.97252</v>
      </c>
      <c r="AA70" s="165">
        <f>U70-O70</f>
        <v>-5068.8780680638</v>
      </c>
      <c r="AB70" s="165">
        <f>T70-Q70</f>
        <v>-25681.773024</v>
      </c>
      <c r="AC70" s="165">
        <f>U70-S70</f>
        <v>-7079.60899524484</v>
      </c>
      <c r="AD70" s="170">
        <f>V70-G70</f>
        <v>6</v>
      </c>
      <c r="AE70" s="171"/>
      <c r="AF70" s="168"/>
      <c r="AG70" s="168"/>
      <c r="AH70" s="172"/>
      <c r="AI70" s="176">
        <f>W70*0.03</f>
        <v>-306.539163</v>
      </c>
      <c r="AJ70" s="177">
        <f t="shared" si="1"/>
        <v>-153.2695815</v>
      </c>
      <c r="AK70" s="178"/>
    </row>
    <row r="71" spans="1:37">
      <c r="A71" s="133">
        <v>68</v>
      </c>
      <c r="B71" s="179">
        <v>753</v>
      </c>
      <c r="C71" s="180" t="s">
        <v>108</v>
      </c>
      <c r="D71" s="180" t="s">
        <v>39</v>
      </c>
      <c r="E71" s="181">
        <v>3</v>
      </c>
      <c r="F71" s="181" t="s">
        <v>44</v>
      </c>
      <c r="G71" s="137">
        <v>9</v>
      </c>
      <c r="H71" s="138">
        <v>3673.85822222222</v>
      </c>
      <c r="I71" s="138">
        <f>H71*3</f>
        <v>11021.5746666667</v>
      </c>
      <c r="J71" s="149">
        <v>908.29098964498</v>
      </c>
      <c r="K71" s="149">
        <f>J71*3</f>
        <v>2724.87296893494</v>
      </c>
      <c r="L71" s="150">
        <f>H71*1.2</f>
        <v>4408.62986666666</v>
      </c>
      <c r="M71" s="150">
        <f>L71*3</f>
        <v>13225.8896</v>
      </c>
      <c r="N71" s="150">
        <v>1053.88054848156</v>
      </c>
      <c r="O71" s="150">
        <f>N71*3</f>
        <v>3161.64164544468</v>
      </c>
      <c r="P71" s="151">
        <f>L71*1.2</f>
        <v>5290.35584</v>
      </c>
      <c r="Q71" s="151">
        <f>P71*3</f>
        <v>15871.06752</v>
      </c>
      <c r="R71" s="151">
        <v>1221.37429126697</v>
      </c>
      <c r="S71" s="151">
        <f>R71*3</f>
        <v>3664.12287380091</v>
      </c>
      <c r="T71" s="162">
        <v>7793.04</v>
      </c>
      <c r="U71" s="162">
        <v>2319.23</v>
      </c>
      <c r="V71" s="162">
        <v>0</v>
      </c>
      <c r="W71" s="165">
        <f>T71-I71</f>
        <v>-3228.53466666666</v>
      </c>
      <c r="X71" s="164">
        <f>T71/I71</f>
        <v>0.707071379153203</v>
      </c>
      <c r="Y71" s="165">
        <f>U71-K71</f>
        <v>-405.64296893494</v>
      </c>
      <c r="Z71" s="165">
        <f>T71-M71</f>
        <v>-5432.84959999999</v>
      </c>
      <c r="AA71" s="165">
        <f>U71-O71</f>
        <v>-842.41164544468</v>
      </c>
      <c r="AB71" s="165">
        <f>T71-Q71</f>
        <v>-8078.02751999999</v>
      </c>
      <c r="AC71" s="165">
        <f>U71-S71</f>
        <v>-1344.89287380091</v>
      </c>
      <c r="AD71" s="136">
        <f>V71-G71</f>
        <v>-9</v>
      </c>
      <c r="AE71" s="113">
        <f>AD71/3</f>
        <v>-3</v>
      </c>
      <c r="AF71" s="168"/>
      <c r="AG71" s="168"/>
      <c r="AH71" s="172"/>
      <c r="AI71" s="176">
        <f>W71*0.03</f>
        <v>-96.8560399999998</v>
      </c>
      <c r="AJ71" s="177">
        <f t="shared" si="1"/>
        <v>-48.4280199999999</v>
      </c>
      <c r="AK71" s="178">
        <f>AE71*50</f>
        <v>-150</v>
      </c>
    </row>
    <row r="72" spans="1:37">
      <c r="A72" s="133">
        <v>69</v>
      </c>
      <c r="B72" s="134">
        <v>723</v>
      </c>
      <c r="C72" s="135" t="s">
        <v>109</v>
      </c>
      <c r="D72" s="135" t="s">
        <v>37</v>
      </c>
      <c r="E72" s="136">
        <v>2</v>
      </c>
      <c r="F72" s="136" t="s">
        <v>44</v>
      </c>
      <c r="G72" s="137">
        <v>6</v>
      </c>
      <c r="H72" s="138">
        <v>7993.50261111111</v>
      </c>
      <c r="I72" s="138">
        <f>H72*3</f>
        <v>23980.5078333333</v>
      </c>
      <c r="J72" s="149">
        <v>2566.72939097868</v>
      </c>
      <c r="K72" s="149">
        <f>J72*3</f>
        <v>7700.18817293604</v>
      </c>
      <c r="L72" s="150">
        <f>H72*1.2</f>
        <v>9592.20313333333</v>
      </c>
      <c r="M72" s="150">
        <f>L72*3</f>
        <v>28776.6094</v>
      </c>
      <c r="N72" s="150">
        <v>2978.14930370018</v>
      </c>
      <c r="O72" s="150">
        <f>N72*3</f>
        <v>8934.44791110054</v>
      </c>
      <c r="P72" s="151">
        <f>L72*1.2</f>
        <v>11510.64376</v>
      </c>
      <c r="Q72" s="151">
        <f>P72*3</f>
        <v>34531.93128</v>
      </c>
      <c r="R72" s="151">
        <v>3451.46800587114</v>
      </c>
      <c r="S72" s="151">
        <f>R72*3</f>
        <v>10354.4040176134</v>
      </c>
      <c r="T72" s="162">
        <v>16851.9</v>
      </c>
      <c r="U72" s="162">
        <v>5293.85</v>
      </c>
      <c r="V72" s="162">
        <v>0</v>
      </c>
      <c r="W72" s="165">
        <f>T72-I72</f>
        <v>-7128.60783333333</v>
      </c>
      <c r="X72" s="164">
        <f>T72/I72</f>
        <v>0.702733241394311</v>
      </c>
      <c r="Y72" s="165">
        <f>U72-K72</f>
        <v>-2406.33817293604</v>
      </c>
      <c r="Z72" s="165">
        <f>T72-M72</f>
        <v>-11924.7094</v>
      </c>
      <c r="AA72" s="165">
        <f>U72-O72</f>
        <v>-3640.59791110054</v>
      </c>
      <c r="AB72" s="165">
        <f>T72-Q72</f>
        <v>-17680.03128</v>
      </c>
      <c r="AC72" s="165">
        <f>U72-S72</f>
        <v>-5060.55401761342</v>
      </c>
      <c r="AD72" s="136">
        <f>V72-G72</f>
        <v>-6</v>
      </c>
      <c r="AE72" s="113">
        <f>AD72/3</f>
        <v>-2</v>
      </c>
      <c r="AF72" s="168"/>
      <c r="AG72" s="168"/>
      <c r="AH72" s="172"/>
      <c r="AI72" s="176">
        <f>W72*0.03</f>
        <v>-213.858235</v>
      </c>
      <c r="AJ72" s="177">
        <f t="shared" si="1"/>
        <v>-106.9291175</v>
      </c>
      <c r="AK72" s="178">
        <f>AE72*50</f>
        <v>-100</v>
      </c>
    </row>
    <row r="73" spans="1:37">
      <c r="A73" s="133">
        <v>70</v>
      </c>
      <c r="B73" s="134">
        <v>748</v>
      </c>
      <c r="C73" s="135" t="s">
        <v>110</v>
      </c>
      <c r="D73" s="135" t="s">
        <v>41</v>
      </c>
      <c r="E73" s="136">
        <v>2</v>
      </c>
      <c r="F73" s="136" t="s">
        <v>44</v>
      </c>
      <c r="G73" s="137">
        <v>6</v>
      </c>
      <c r="H73" s="138">
        <v>10191.2051111111</v>
      </c>
      <c r="I73" s="138">
        <f>H73*3</f>
        <v>30573.6153333333</v>
      </c>
      <c r="J73" s="149">
        <v>3153.25392550243</v>
      </c>
      <c r="K73" s="149">
        <f>J73*3</f>
        <v>9459.76177650729</v>
      </c>
      <c r="L73" s="150">
        <f>H73*1.2</f>
        <v>12229.4461333333</v>
      </c>
      <c r="M73" s="150">
        <f>L73*3</f>
        <v>36688.3384</v>
      </c>
      <c r="N73" s="150">
        <v>3658.68759505039</v>
      </c>
      <c r="O73" s="150">
        <f>N73*3</f>
        <v>10976.0627851512</v>
      </c>
      <c r="P73" s="151">
        <f>L73*1.2</f>
        <v>14675.33536</v>
      </c>
      <c r="Q73" s="151">
        <f>P73*3</f>
        <v>44026.0060799999</v>
      </c>
      <c r="R73" s="151">
        <v>4240.16457539744</v>
      </c>
      <c r="S73" s="151">
        <f>R73*3</f>
        <v>12720.4937261923</v>
      </c>
      <c r="T73" s="162">
        <v>21387.42</v>
      </c>
      <c r="U73" s="162">
        <v>6092.55</v>
      </c>
      <c r="V73" s="162">
        <v>0</v>
      </c>
      <c r="W73" s="165">
        <f>T73-I73</f>
        <v>-9186.1953333333</v>
      </c>
      <c r="X73" s="164">
        <f>T73/I73</f>
        <v>0.699538466969658</v>
      </c>
      <c r="Y73" s="165">
        <f>U73-K73</f>
        <v>-3367.21177650729</v>
      </c>
      <c r="Z73" s="165">
        <f>T73-M73</f>
        <v>-15300.9184</v>
      </c>
      <c r="AA73" s="165">
        <f>U73-O73</f>
        <v>-4883.51278515117</v>
      </c>
      <c r="AB73" s="165">
        <f>T73-Q73</f>
        <v>-22638.5860799999</v>
      </c>
      <c r="AC73" s="165">
        <f>U73-S73</f>
        <v>-6627.94372619232</v>
      </c>
      <c r="AD73" s="136">
        <f>V73-G73</f>
        <v>-6</v>
      </c>
      <c r="AE73" s="113">
        <f>AD73/3</f>
        <v>-2</v>
      </c>
      <c r="AF73" s="168"/>
      <c r="AG73" s="168"/>
      <c r="AH73" s="172"/>
      <c r="AI73" s="176">
        <f>W73*0.05</f>
        <v>-459.309766666665</v>
      </c>
      <c r="AJ73" s="177">
        <f t="shared" si="1"/>
        <v>-229.654883333333</v>
      </c>
      <c r="AK73" s="178">
        <f>AE73*50</f>
        <v>-100</v>
      </c>
    </row>
    <row r="74" spans="1:37">
      <c r="A74" s="133">
        <v>71</v>
      </c>
      <c r="B74" s="134">
        <v>549</v>
      </c>
      <c r="C74" s="135" t="s">
        <v>111</v>
      </c>
      <c r="D74" s="135" t="s">
        <v>41</v>
      </c>
      <c r="E74" s="136">
        <v>3</v>
      </c>
      <c r="F74" s="136" t="s">
        <v>44</v>
      </c>
      <c r="G74" s="137">
        <v>9</v>
      </c>
      <c r="H74" s="138">
        <v>9129.86655</v>
      </c>
      <c r="I74" s="138">
        <f>H74*3</f>
        <v>27389.59965</v>
      </c>
      <c r="J74" s="149">
        <v>2300.30247993967</v>
      </c>
      <c r="K74" s="149">
        <f>J74*3</f>
        <v>6900.90743981901</v>
      </c>
      <c r="L74" s="150">
        <f>H74*1.2</f>
        <v>10955.83986</v>
      </c>
      <c r="M74" s="150">
        <f>L74*3</f>
        <v>32867.51958</v>
      </c>
      <c r="N74" s="150">
        <v>2669.01694156392</v>
      </c>
      <c r="O74" s="150">
        <f>N74*3</f>
        <v>8007.05082469176</v>
      </c>
      <c r="P74" s="151">
        <f>L74*1.2</f>
        <v>13147.007832</v>
      </c>
      <c r="Q74" s="151">
        <f>P74*3</f>
        <v>39441.023496</v>
      </c>
      <c r="R74" s="151">
        <v>3093.20508864028</v>
      </c>
      <c r="S74" s="151">
        <f>R74*3</f>
        <v>9279.61526592084</v>
      </c>
      <c r="T74" s="162">
        <v>19105.63</v>
      </c>
      <c r="U74" s="162">
        <v>5239.66</v>
      </c>
      <c r="V74" s="162">
        <v>0</v>
      </c>
      <c r="W74" s="165">
        <f>T74-I74</f>
        <v>-8283.96965</v>
      </c>
      <c r="X74" s="164">
        <f>T74/I74</f>
        <v>0.697550539041924</v>
      </c>
      <c r="Y74" s="165">
        <f>U74-K74</f>
        <v>-1661.24743981901</v>
      </c>
      <c r="Z74" s="165">
        <f>T74-M74</f>
        <v>-13761.88958</v>
      </c>
      <c r="AA74" s="165">
        <f>U74-O74</f>
        <v>-2767.39082469176</v>
      </c>
      <c r="AB74" s="165">
        <f>T74-Q74</f>
        <v>-20335.393496</v>
      </c>
      <c r="AC74" s="165">
        <f>U74-S74</f>
        <v>-4039.95526592084</v>
      </c>
      <c r="AD74" s="136">
        <f>V74-G74</f>
        <v>-9</v>
      </c>
      <c r="AE74" s="113">
        <f>AD74/3</f>
        <v>-3</v>
      </c>
      <c r="AF74" s="168"/>
      <c r="AG74" s="168"/>
      <c r="AH74" s="172"/>
      <c r="AI74" s="176">
        <f>W74*0.05</f>
        <v>-414.1984825</v>
      </c>
      <c r="AJ74" s="177">
        <f t="shared" si="1"/>
        <v>-207.09924125</v>
      </c>
      <c r="AK74" s="178">
        <f>AE74*50</f>
        <v>-150</v>
      </c>
    </row>
    <row r="75" spans="1:37">
      <c r="A75" s="133">
        <v>72</v>
      </c>
      <c r="B75" s="134">
        <v>545</v>
      </c>
      <c r="C75" s="135" t="s">
        <v>112</v>
      </c>
      <c r="D75" s="135" t="s">
        <v>39</v>
      </c>
      <c r="E75" s="136">
        <v>3</v>
      </c>
      <c r="F75" s="136" t="s">
        <v>44</v>
      </c>
      <c r="G75" s="137">
        <v>9</v>
      </c>
      <c r="H75" s="138">
        <v>6565.51</v>
      </c>
      <c r="I75" s="138">
        <f>H75*3</f>
        <v>19696.53</v>
      </c>
      <c r="J75" s="149">
        <v>1970.5142330879</v>
      </c>
      <c r="K75" s="149">
        <f>J75*3</f>
        <v>5911.5426992637</v>
      </c>
      <c r="L75" s="150">
        <f>H75*1.2</f>
        <v>7878.612</v>
      </c>
      <c r="M75" s="150">
        <f>L75*3</f>
        <v>23635.836</v>
      </c>
      <c r="N75" s="150">
        <v>2286.36708327262</v>
      </c>
      <c r="O75" s="150">
        <f>N75*3</f>
        <v>6859.10124981786</v>
      </c>
      <c r="P75" s="151">
        <f>L75*1.2</f>
        <v>9454.3344</v>
      </c>
      <c r="Q75" s="151">
        <f>P75*3</f>
        <v>28363.0032</v>
      </c>
      <c r="R75" s="151">
        <v>2649.74050420772</v>
      </c>
      <c r="S75" s="151">
        <f>R75*3</f>
        <v>7949.22151262316</v>
      </c>
      <c r="T75" s="162">
        <v>13738.5</v>
      </c>
      <c r="U75" s="162">
        <v>4838.14</v>
      </c>
      <c r="V75" s="162">
        <v>0</v>
      </c>
      <c r="W75" s="165">
        <f>T75-I75</f>
        <v>-5958.03</v>
      </c>
      <c r="X75" s="164">
        <f>T75/I75</f>
        <v>0.697508647462269</v>
      </c>
      <c r="Y75" s="165">
        <f>U75-K75</f>
        <v>-1073.4026992637</v>
      </c>
      <c r="Z75" s="165">
        <f>T75-M75</f>
        <v>-9897.336</v>
      </c>
      <c r="AA75" s="165">
        <f>U75-O75</f>
        <v>-2020.96124981786</v>
      </c>
      <c r="AB75" s="165">
        <f>T75-Q75</f>
        <v>-14624.5032</v>
      </c>
      <c r="AC75" s="165">
        <f>U75-S75</f>
        <v>-3111.08151262316</v>
      </c>
      <c r="AD75" s="136">
        <f>V75-G75</f>
        <v>-9</v>
      </c>
      <c r="AE75" s="113">
        <f>AD75/3</f>
        <v>-3</v>
      </c>
      <c r="AF75" s="168"/>
      <c r="AG75" s="168"/>
      <c r="AH75" s="172"/>
      <c r="AI75" s="176">
        <f>W75*0.05</f>
        <v>-297.9015</v>
      </c>
      <c r="AJ75" s="177">
        <f t="shared" si="1"/>
        <v>-148.95075</v>
      </c>
      <c r="AK75" s="178">
        <f>AE75*50</f>
        <v>-150</v>
      </c>
    </row>
    <row r="76" spans="1:37">
      <c r="A76" s="133">
        <v>73</v>
      </c>
      <c r="B76" s="134">
        <v>308</v>
      </c>
      <c r="C76" s="135" t="s">
        <v>113</v>
      </c>
      <c r="D76" s="135" t="s">
        <v>37</v>
      </c>
      <c r="E76" s="136">
        <v>5</v>
      </c>
      <c r="F76" s="136" t="s">
        <v>35</v>
      </c>
      <c r="G76" s="137">
        <v>15</v>
      </c>
      <c r="H76" s="138">
        <v>16078.007</v>
      </c>
      <c r="I76" s="138">
        <f>H76*3</f>
        <v>48234.021</v>
      </c>
      <c r="J76" s="149">
        <v>5702.32133116461</v>
      </c>
      <c r="K76" s="149">
        <f>J76*3</f>
        <v>17106.9639934938</v>
      </c>
      <c r="L76" s="150">
        <f>H76*1.2</f>
        <v>19293.6084</v>
      </c>
      <c r="M76" s="150">
        <f>L76*3</f>
        <v>57880.8252</v>
      </c>
      <c r="N76" s="150">
        <v>6616.34388166152</v>
      </c>
      <c r="O76" s="150">
        <f>N76*3</f>
        <v>19849.0316449846</v>
      </c>
      <c r="P76" s="151">
        <f>L76*1.2</f>
        <v>23152.33008</v>
      </c>
      <c r="Q76" s="151">
        <f>P76*3</f>
        <v>69456.99024</v>
      </c>
      <c r="R76" s="151">
        <v>7667.88259911061</v>
      </c>
      <c r="S76" s="151">
        <f>R76*3</f>
        <v>23003.6477973318</v>
      </c>
      <c r="T76" s="162">
        <v>33115.5</v>
      </c>
      <c r="U76" s="162">
        <v>12034.5</v>
      </c>
      <c r="V76" s="162">
        <v>28</v>
      </c>
      <c r="W76" s="165">
        <f>T76-I76</f>
        <v>-15118.521</v>
      </c>
      <c r="X76" s="164">
        <f>T76/I76</f>
        <v>0.686558974629132</v>
      </c>
      <c r="Y76" s="165">
        <f>U76-K76</f>
        <v>-5072.46399349383</v>
      </c>
      <c r="Z76" s="165">
        <f>T76-M76</f>
        <v>-24765.3252</v>
      </c>
      <c r="AA76" s="165">
        <f>U76-O76</f>
        <v>-7814.53164498456</v>
      </c>
      <c r="AB76" s="165">
        <f>T76-Q76</f>
        <v>-36341.49024</v>
      </c>
      <c r="AC76" s="165">
        <f>U76-S76</f>
        <v>-10969.1477973318</v>
      </c>
      <c r="AD76" s="170">
        <f>V76-G76</f>
        <v>13</v>
      </c>
      <c r="AE76" s="171"/>
      <c r="AF76" s="168"/>
      <c r="AG76" s="168"/>
      <c r="AH76" s="172"/>
      <c r="AI76" s="176">
        <f>W76*0.05</f>
        <v>-755.92605</v>
      </c>
      <c r="AJ76" s="177">
        <f t="shared" si="1"/>
        <v>-377.963025</v>
      </c>
      <c r="AK76" s="178"/>
    </row>
    <row r="77" spans="1:37">
      <c r="A77" s="133">
        <v>74</v>
      </c>
      <c r="B77" s="182">
        <v>307</v>
      </c>
      <c r="C77" s="183" t="s">
        <v>114</v>
      </c>
      <c r="D77" s="183" t="s">
        <v>115</v>
      </c>
      <c r="E77" s="136">
        <v>27</v>
      </c>
      <c r="F77" s="136" t="s">
        <v>116</v>
      </c>
      <c r="G77" s="137">
        <v>81</v>
      </c>
      <c r="H77" s="138">
        <v>122056.44</v>
      </c>
      <c r="I77" s="138">
        <f>H77*3</f>
        <v>366169.32</v>
      </c>
      <c r="J77" s="149">
        <v>34213.3757835073</v>
      </c>
      <c r="K77" s="149">
        <f>J77*3</f>
        <v>102640.127350522</v>
      </c>
      <c r="L77" s="150">
        <f>H77*1.25</f>
        <v>152570.55</v>
      </c>
      <c r="M77" s="150">
        <f>L77*3</f>
        <v>457711.65</v>
      </c>
      <c r="N77" s="150">
        <v>41351.4818479567</v>
      </c>
      <c r="O77" s="150">
        <f>N77*3</f>
        <v>124054.44554387</v>
      </c>
      <c r="P77" s="151">
        <f>L77*1.2</f>
        <v>183084.66</v>
      </c>
      <c r="Q77" s="151">
        <f>P77*3</f>
        <v>549253.98</v>
      </c>
      <c r="R77" s="151">
        <v>47923.4927598352</v>
      </c>
      <c r="S77" s="151">
        <f>R77*3</f>
        <v>143770.478279506</v>
      </c>
      <c r="T77" s="162">
        <v>249968.39</v>
      </c>
      <c r="U77" s="162">
        <v>59967.5</v>
      </c>
      <c r="V77" s="162">
        <v>69</v>
      </c>
      <c r="W77" s="165">
        <f>T77-I77</f>
        <v>-116200.93</v>
      </c>
      <c r="X77" s="164">
        <f>T77/I77</f>
        <v>0.682657929943448</v>
      </c>
      <c r="Y77" s="165">
        <f>U77-K77</f>
        <v>-42672.6273505219</v>
      </c>
      <c r="Z77" s="165">
        <f>T77-M77</f>
        <v>-207743.26</v>
      </c>
      <c r="AA77" s="165">
        <f>U77-O77</f>
        <v>-64086.9455438701</v>
      </c>
      <c r="AB77" s="165">
        <f>T77-Q77</f>
        <v>-299285.59</v>
      </c>
      <c r="AC77" s="165">
        <f>U77-S77</f>
        <v>-83802.9782795056</v>
      </c>
      <c r="AD77" s="136">
        <f>V77-G77</f>
        <v>-12</v>
      </c>
      <c r="AE77" s="113">
        <f>AD77/3</f>
        <v>-4</v>
      </c>
      <c r="AF77" s="168"/>
      <c r="AG77" s="168"/>
      <c r="AH77" s="172"/>
      <c r="AI77" s="176">
        <f>W77*0.05</f>
        <v>-5810.0465</v>
      </c>
      <c r="AJ77" s="177">
        <f t="shared" si="1"/>
        <v>-2905.02325</v>
      </c>
      <c r="AK77" s="178">
        <f>AE77*50</f>
        <v>-200</v>
      </c>
    </row>
    <row r="78" spans="1:37">
      <c r="A78" s="133">
        <v>75</v>
      </c>
      <c r="B78" s="134">
        <v>584</v>
      </c>
      <c r="C78" s="135" t="s">
        <v>117</v>
      </c>
      <c r="D78" s="135" t="s">
        <v>39</v>
      </c>
      <c r="E78" s="136">
        <v>2</v>
      </c>
      <c r="F78" s="136" t="s">
        <v>44</v>
      </c>
      <c r="G78" s="137">
        <v>6</v>
      </c>
      <c r="H78" s="138">
        <v>9070.73140277778</v>
      </c>
      <c r="I78" s="138">
        <f>H78*3</f>
        <v>27212.1942083333</v>
      </c>
      <c r="J78" s="149">
        <v>2869.2036717656</v>
      </c>
      <c r="K78" s="149">
        <f>J78*3</f>
        <v>8607.6110152968</v>
      </c>
      <c r="L78" s="150">
        <f>H78*1.2</f>
        <v>10884.8776833333</v>
      </c>
      <c r="M78" s="150">
        <f>L78*3</f>
        <v>32654.63305</v>
      </c>
      <c r="N78" s="150">
        <v>3329.10705245192</v>
      </c>
      <c r="O78" s="150">
        <f>N78*3</f>
        <v>9987.32115735576</v>
      </c>
      <c r="P78" s="151">
        <f>L78*1.2</f>
        <v>13061.85322</v>
      </c>
      <c r="Q78" s="151">
        <f>P78*3</f>
        <v>39185.55966</v>
      </c>
      <c r="R78" s="151">
        <v>3858.20363854214</v>
      </c>
      <c r="S78" s="151">
        <f>R78*3</f>
        <v>11574.6109156264</v>
      </c>
      <c r="T78" s="162">
        <v>16506.31</v>
      </c>
      <c r="U78" s="162">
        <v>5071.16</v>
      </c>
      <c r="V78" s="162">
        <v>20</v>
      </c>
      <c r="W78" s="165">
        <f>T78-I78</f>
        <v>-10705.8842083333</v>
      </c>
      <c r="X78" s="164">
        <f>T78/I78</f>
        <v>0.606577693574787</v>
      </c>
      <c r="Y78" s="165">
        <f>U78-K78</f>
        <v>-3536.4510152968</v>
      </c>
      <c r="Z78" s="165">
        <f>T78-M78</f>
        <v>-16148.32305</v>
      </c>
      <c r="AA78" s="165">
        <f>U78-O78</f>
        <v>-4916.16115735576</v>
      </c>
      <c r="AB78" s="165">
        <f>T78-Q78</f>
        <v>-22679.24966</v>
      </c>
      <c r="AC78" s="165">
        <f>U78-S78</f>
        <v>-6503.45091562642</v>
      </c>
      <c r="AD78" s="170">
        <f>V78-G78</f>
        <v>14</v>
      </c>
      <c r="AE78" s="171"/>
      <c r="AF78" s="168"/>
      <c r="AG78" s="168"/>
      <c r="AH78" s="172"/>
      <c r="AI78" s="176">
        <f>W78*0.05</f>
        <v>-535.294210416667</v>
      </c>
      <c r="AJ78" s="177">
        <f t="shared" si="1"/>
        <v>-267.647105208333</v>
      </c>
      <c r="AK78" s="178"/>
    </row>
    <row r="79" spans="1:37">
      <c r="A79" s="133">
        <v>76</v>
      </c>
      <c r="B79" s="134">
        <v>733</v>
      </c>
      <c r="C79" s="135" t="s">
        <v>118</v>
      </c>
      <c r="D79" s="135" t="s">
        <v>39</v>
      </c>
      <c r="E79" s="136">
        <v>3</v>
      </c>
      <c r="F79" s="136" t="s">
        <v>44</v>
      </c>
      <c r="G79" s="137">
        <v>9</v>
      </c>
      <c r="H79" s="138">
        <v>8597.47334444444</v>
      </c>
      <c r="I79" s="138">
        <f>H79*3</f>
        <v>25792.4200333333</v>
      </c>
      <c r="J79" s="149">
        <v>2387.81918953376</v>
      </c>
      <c r="K79" s="149">
        <f>J79*3</f>
        <v>7163.45756860128</v>
      </c>
      <c r="L79" s="150">
        <f>H79*1.2</f>
        <v>10316.9680133333</v>
      </c>
      <c r="M79" s="150">
        <f>L79*3</f>
        <v>30950.90404</v>
      </c>
      <c r="N79" s="150">
        <v>2770.56166562242</v>
      </c>
      <c r="O79" s="150">
        <f>N79*3</f>
        <v>8311.68499686726</v>
      </c>
      <c r="P79" s="151">
        <f>L79*1.2</f>
        <v>12380.361616</v>
      </c>
      <c r="Q79" s="151">
        <f>P79*3</f>
        <v>37141.084848</v>
      </c>
      <c r="R79" s="151">
        <v>3210.88836456519</v>
      </c>
      <c r="S79" s="151">
        <f>R79*3</f>
        <v>9632.66509369557</v>
      </c>
      <c r="T79" s="162">
        <v>15365.37</v>
      </c>
      <c r="U79" s="162">
        <v>3730.06</v>
      </c>
      <c r="V79" s="162">
        <v>16</v>
      </c>
      <c r="W79" s="165">
        <f>T79-I79</f>
        <v>-10427.0500333333</v>
      </c>
      <c r="X79" s="164">
        <f>T79/I79</f>
        <v>0.595732001112818</v>
      </c>
      <c r="Y79" s="165">
        <f>U79-K79</f>
        <v>-3433.39756860128</v>
      </c>
      <c r="Z79" s="165">
        <f>T79-M79</f>
        <v>-15585.53404</v>
      </c>
      <c r="AA79" s="165">
        <f>U79-O79</f>
        <v>-4581.62499686726</v>
      </c>
      <c r="AB79" s="165">
        <f>T79-Q79</f>
        <v>-21775.714848</v>
      </c>
      <c r="AC79" s="165">
        <f>U79-S79</f>
        <v>-5902.60509369557</v>
      </c>
      <c r="AD79" s="170">
        <f>V79-G79</f>
        <v>7</v>
      </c>
      <c r="AE79" s="171"/>
      <c r="AF79" s="168"/>
      <c r="AG79" s="168"/>
      <c r="AH79" s="172"/>
      <c r="AI79" s="176">
        <f>W79*0.05</f>
        <v>-521.352501666666</v>
      </c>
      <c r="AJ79" s="177">
        <f t="shared" si="1"/>
        <v>-260.676250833333</v>
      </c>
      <c r="AK79" s="178"/>
    </row>
    <row r="80" spans="1:37">
      <c r="A80" s="133">
        <v>77</v>
      </c>
      <c r="B80" s="134">
        <v>399</v>
      </c>
      <c r="C80" s="135" t="s">
        <v>119</v>
      </c>
      <c r="D80" s="135" t="s">
        <v>39</v>
      </c>
      <c r="E80" s="136">
        <v>3</v>
      </c>
      <c r="F80" s="136" t="s">
        <v>47</v>
      </c>
      <c r="G80" s="137">
        <v>9</v>
      </c>
      <c r="H80" s="138">
        <v>13531.8719333333</v>
      </c>
      <c r="I80" s="138">
        <f>H80*3</f>
        <v>40595.6157999999</v>
      </c>
      <c r="J80" s="149">
        <v>3620.72210293484</v>
      </c>
      <c r="K80" s="149">
        <f>J80*3</f>
        <v>10862.1663088045</v>
      </c>
      <c r="L80" s="150">
        <f>H80*1.2</f>
        <v>16238.24632</v>
      </c>
      <c r="M80" s="150">
        <f>L80*3</f>
        <v>48714.7389599999</v>
      </c>
      <c r="N80" s="150">
        <v>4201.08603877238</v>
      </c>
      <c r="O80" s="150">
        <f>N80*3</f>
        <v>12603.2581163171</v>
      </c>
      <c r="P80" s="151">
        <f>L80*1.2</f>
        <v>19485.895584</v>
      </c>
      <c r="Q80" s="151">
        <f>P80*3</f>
        <v>58457.6867519998</v>
      </c>
      <c r="R80" s="151">
        <v>4868.76666482754</v>
      </c>
      <c r="S80" s="151">
        <f>R80*3</f>
        <v>14606.2999944826</v>
      </c>
      <c r="T80" s="162">
        <v>23825.32</v>
      </c>
      <c r="U80" s="162">
        <v>8261.43</v>
      </c>
      <c r="V80" s="162">
        <v>0</v>
      </c>
      <c r="W80" s="165">
        <f>T80-I80</f>
        <v>-16770.2957999999</v>
      </c>
      <c r="X80" s="164">
        <f>T80/I80</f>
        <v>0.58689391774173</v>
      </c>
      <c r="Y80" s="165">
        <f>U80-K80</f>
        <v>-2600.73630880452</v>
      </c>
      <c r="Z80" s="165">
        <f>T80-M80</f>
        <v>-24889.4189599999</v>
      </c>
      <c r="AA80" s="165">
        <f>U80-O80</f>
        <v>-4341.82811631714</v>
      </c>
      <c r="AB80" s="165">
        <f>T80-Q80</f>
        <v>-34632.3667519998</v>
      </c>
      <c r="AC80" s="165">
        <f>U80-S80</f>
        <v>-6344.86999448262</v>
      </c>
      <c r="AD80" s="136">
        <f>V80-G80</f>
        <v>-9</v>
      </c>
      <c r="AE80" s="113">
        <f>AD80/3</f>
        <v>-3</v>
      </c>
      <c r="AF80" s="168"/>
      <c r="AG80" s="168"/>
      <c r="AH80" s="172"/>
      <c r="AI80" s="176">
        <f>W80*0.05</f>
        <v>-838.514789999995</v>
      </c>
      <c r="AJ80" s="177">
        <f t="shared" si="1"/>
        <v>-419.257394999997</v>
      </c>
      <c r="AK80" s="178">
        <f>AE80*50</f>
        <v>-150</v>
      </c>
    </row>
    <row r="81" spans="1:37">
      <c r="A81" s="133">
        <v>78</v>
      </c>
      <c r="B81" s="134">
        <v>371</v>
      </c>
      <c r="C81" s="135" t="s">
        <v>120</v>
      </c>
      <c r="D81" s="135" t="s">
        <v>41</v>
      </c>
      <c r="E81" s="136">
        <v>2</v>
      </c>
      <c r="F81" s="136" t="s">
        <v>44</v>
      </c>
      <c r="G81" s="137">
        <v>6</v>
      </c>
      <c r="H81" s="138">
        <v>9095.75625</v>
      </c>
      <c r="I81" s="138">
        <f>H81*3</f>
        <v>27287.26875</v>
      </c>
      <c r="J81" s="149">
        <v>3143.79383691423</v>
      </c>
      <c r="K81" s="149">
        <f>J81*3</f>
        <v>9431.38151074269</v>
      </c>
      <c r="L81" s="150">
        <f>H81*1.2</f>
        <v>10914.9075</v>
      </c>
      <c r="M81" s="150">
        <f>L81*3</f>
        <v>32744.7225</v>
      </c>
      <c r="N81" s="150">
        <v>3647.71115306904</v>
      </c>
      <c r="O81" s="150">
        <f>N81*3</f>
        <v>10943.1334592071</v>
      </c>
      <c r="P81" s="151">
        <f>L81*1.2</f>
        <v>13097.889</v>
      </c>
      <c r="Q81" s="151">
        <f>P81*3</f>
        <v>39293.667</v>
      </c>
      <c r="R81" s="151">
        <v>4227.44364220921</v>
      </c>
      <c r="S81" s="151">
        <f>R81*3</f>
        <v>12682.3309266276</v>
      </c>
      <c r="T81" s="162">
        <v>15758.28</v>
      </c>
      <c r="U81" s="162">
        <v>4973.62</v>
      </c>
      <c r="V81" s="162">
        <v>4</v>
      </c>
      <c r="W81" s="165">
        <f>T81-I81</f>
        <v>-11528.98875</v>
      </c>
      <c r="X81" s="164">
        <f>T81/I81</f>
        <v>0.577495686518644</v>
      </c>
      <c r="Y81" s="165">
        <f>U81-K81</f>
        <v>-4457.76151074269</v>
      </c>
      <c r="Z81" s="165">
        <f>T81-M81</f>
        <v>-16986.4425</v>
      </c>
      <c r="AA81" s="165">
        <f>U81-O81</f>
        <v>-5969.51345920712</v>
      </c>
      <c r="AB81" s="165">
        <f>T81-Q81</f>
        <v>-23535.387</v>
      </c>
      <c r="AC81" s="165">
        <f>U81-S81</f>
        <v>-7708.71092662763</v>
      </c>
      <c r="AD81" s="136">
        <f>V81-G81</f>
        <v>-2</v>
      </c>
      <c r="AE81" s="113">
        <v>-1</v>
      </c>
      <c r="AF81" s="168"/>
      <c r="AG81" s="168"/>
      <c r="AH81" s="172"/>
      <c r="AI81" s="176">
        <f>W81*0.05</f>
        <v>-576.4494375</v>
      </c>
      <c r="AJ81" s="177">
        <f t="shared" si="1"/>
        <v>-288.22471875</v>
      </c>
      <c r="AK81" s="178">
        <f>AE81*50</f>
        <v>-50</v>
      </c>
    </row>
    <row r="82" spans="1:37">
      <c r="A82" s="133">
        <v>79</v>
      </c>
      <c r="B82" s="134">
        <v>594</v>
      </c>
      <c r="C82" s="135" t="s">
        <v>121</v>
      </c>
      <c r="D82" s="135" t="s">
        <v>41</v>
      </c>
      <c r="E82" s="136">
        <v>2</v>
      </c>
      <c r="F82" s="136" t="s">
        <v>44</v>
      </c>
      <c r="G82" s="137">
        <v>6</v>
      </c>
      <c r="H82" s="138">
        <v>8876.30986666666</v>
      </c>
      <c r="I82" s="138">
        <f>H82*3</f>
        <v>26628.9296</v>
      </c>
      <c r="J82" s="149">
        <v>2545.08154316539</v>
      </c>
      <c r="K82" s="149">
        <f>J82*3</f>
        <v>7635.24462949617</v>
      </c>
      <c r="L82" s="150">
        <f>H82*1.2</f>
        <v>10651.57184</v>
      </c>
      <c r="M82" s="150">
        <f>L82*3</f>
        <v>31954.71552</v>
      </c>
      <c r="N82" s="150">
        <v>2953.03153198715</v>
      </c>
      <c r="O82" s="150">
        <f>N82*3</f>
        <v>8859.09459596145</v>
      </c>
      <c r="P82" s="151">
        <f>L82*1.2</f>
        <v>12781.886208</v>
      </c>
      <c r="Q82" s="151">
        <f>P82*3</f>
        <v>38345.658624</v>
      </c>
      <c r="R82" s="151">
        <v>3422.35825461099</v>
      </c>
      <c r="S82" s="151">
        <f>R82*3</f>
        <v>10267.074763833</v>
      </c>
      <c r="T82" s="162">
        <v>14992.85</v>
      </c>
      <c r="U82" s="162">
        <v>4755.21</v>
      </c>
      <c r="V82" s="162">
        <v>4</v>
      </c>
      <c r="W82" s="165">
        <f>T82-I82</f>
        <v>-11636.0796</v>
      </c>
      <c r="X82" s="164">
        <f>T82/I82</f>
        <v>0.563028639348688</v>
      </c>
      <c r="Y82" s="165">
        <f>U82-K82</f>
        <v>-2880.03462949617</v>
      </c>
      <c r="Z82" s="165">
        <f>T82-M82</f>
        <v>-16961.86552</v>
      </c>
      <c r="AA82" s="165">
        <f>U82-O82</f>
        <v>-4103.88459596145</v>
      </c>
      <c r="AB82" s="165">
        <f>T82-Q82</f>
        <v>-23352.808624</v>
      </c>
      <c r="AC82" s="165">
        <f>U82-S82</f>
        <v>-5511.86476383297</v>
      </c>
      <c r="AD82" s="136">
        <f>V82-G82</f>
        <v>-2</v>
      </c>
      <c r="AE82" s="113">
        <v>-1</v>
      </c>
      <c r="AF82" s="168"/>
      <c r="AG82" s="168"/>
      <c r="AH82" s="172"/>
      <c r="AI82" s="176">
        <f>W82*0.05</f>
        <v>-581.803979999999</v>
      </c>
      <c r="AJ82" s="177">
        <f t="shared" si="1"/>
        <v>-290.901989999999</v>
      </c>
      <c r="AK82" s="178">
        <f>AE82*50</f>
        <v>-50</v>
      </c>
    </row>
    <row r="83" spans="1:37">
      <c r="A83" s="133">
        <v>80</v>
      </c>
      <c r="B83" s="134">
        <v>720</v>
      </c>
      <c r="C83" s="135" t="s">
        <v>122</v>
      </c>
      <c r="D83" s="135" t="s">
        <v>41</v>
      </c>
      <c r="E83" s="136">
        <v>3</v>
      </c>
      <c r="F83" s="136" t="s">
        <v>44</v>
      </c>
      <c r="G83" s="137">
        <v>9</v>
      </c>
      <c r="H83" s="138">
        <v>9149.75257777778</v>
      </c>
      <c r="I83" s="138">
        <f>H83*3</f>
        <v>27449.2577333333</v>
      </c>
      <c r="J83" s="149">
        <v>2718.64623910282</v>
      </c>
      <c r="K83" s="149">
        <f>J83*3</f>
        <v>8155.93871730846</v>
      </c>
      <c r="L83" s="150">
        <f>H83*1.2</f>
        <v>10979.7030933333</v>
      </c>
      <c r="M83" s="150">
        <f>L83*3</f>
        <v>32939.10928</v>
      </c>
      <c r="N83" s="150">
        <v>3154.41683585663</v>
      </c>
      <c r="O83" s="150">
        <f>N83*3</f>
        <v>9463.25050756989</v>
      </c>
      <c r="P83" s="151">
        <f>L83*1.2</f>
        <v>13175.643712</v>
      </c>
      <c r="Q83" s="151">
        <f>P83*3</f>
        <v>39526.931136</v>
      </c>
      <c r="R83" s="151">
        <v>3655.74982174786</v>
      </c>
      <c r="S83" s="151">
        <f>R83*3</f>
        <v>10967.2494652436</v>
      </c>
      <c r="T83" s="162">
        <v>15296.77</v>
      </c>
      <c r="U83" s="162">
        <v>4596.62</v>
      </c>
      <c r="V83" s="162">
        <v>12</v>
      </c>
      <c r="W83" s="165">
        <f>T83-I83</f>
        <v>-12152.4877333333</v>
      </c>
      <c r="X83" s="164">
        <f>T83/I83</f>
        <v>0.557274449772249</v>
      </c>
      <c r="Y83" s="165">
        <f>U83-K83</f>
        <v>-3559.31871730846</v>
      </c>
      <c r="Z83" s="165">
        <f>T83-M83</f>
        <v>-17642.33928</v>
      </c>
      <c r="AA83" s="165">
        <f>U83-O83</f>
        <v>-4866.63050756989</v>
      </c>
      <c r="AB83" s="165">
        <f>T83-Q83</f>
        <v>-24230.161136</v>
      </c>
      <c r="AC83" s="165">
        <f>U83-S83</f>
        <v>-6370.62946524358</v>
      </c>
      <c r="AD83" s="170">
        <f>V83-G83</f>
        <v>3</v>
      </c>
      <c r="AE83" s="171"/>
      <c r="AF83" s="168"/>
      <c r="AG83" s="168"/>
      <c r="AH83" s="172"/>
      <c r="AI83" s="176">
        <f>W83*0.05</f>
        <v>-607.624386666667</v>
      </c>
      <c r="AJ83" s="177">
        <f t="shared" si="1"/>
        <v>-303.812193333333</v>
      </c>
      <c r="AK83" s="178"/>
    </row>
    <row r="84" spans="1:37">
      <c r="A84" s="133">
        <v>81</v>
      </c>
      <c r="B84" s="134">
        <v>349</v>
      </c>
      <c r="C84" s="135" t="s">
        <v>123</v>
      </c>
      <c r="D84" s="135" t="s">
        <v>37</v>
      </c>
      <c r="E84" s="136">
        <v>4</v>
      </c>
      <c r="F84" s="136" t="s">
        <v>47</v>
      </c>
      <c r="G84" s="137">
        <v>12</v>
      </c>
      <c r="H84" s="138">
        <v>12246.2310666667</v>
      </c>
      <c r="I84" s="138">
        <f>H84*3</f>
        <v>36738.6932000001</v>
      </c>
      <c r="J84" s="149">
        <v>4164.76300937615</v>
      </c>
      <c r="K84" s="149">
        <f>J84*3</f>
        <v>12494.2890281284</v>
      </c>
      <c r="L84" s="150">
        <f>H84*1.2</f>
        <v>14695.47728</v>
      </c>
      <c r="M84" s="150">
        <f>L84*3</f>
        <v>44086.4318400001</v>
      </c>
      <c r="N84" s="150">
        <v>4832.33102018618</v>
      </c>
      <c r="O84" s="150">
        <f>N84*3</f>
        <v>14496.9930605585</v>
      </c>
      <c r="P84" s="151">
        <f>L84*1.2</f>
        <v>17634.572736</v>
      </c>
      <c r="Q84" s="151">
        <f>P84*3</f>
        <v>52903.7182080001</v>
      </c>
      <c r="R84" s="151">
        <v>5600.33571494518</v>
      </c>
      <c r="S84" s="151">
        <f>R84*3</f>
        <v>16801.0071448355</v>
      </c>
      <c r="T84" s="162">
        <v>20235.32</v>
      </c>
      <c r="U84" s="162">
        <v>6568.24</v>
      </c>
      <c r="V84" s="162">
        <v>8</v>
      </c>
      <c r="W84" s="165">
        <f>T84-I84</f>
        <v>-16503.3732000001</v>
      </c>
      <c r="X84" s="164">
        <f>T84/I84</f>
        <v>0.550790412980719</v>
      </c>
      <c r="Y84" s="165">
        <f>U84-K84</f>
        <v>-5926.04902812845</v>
      </c>
      <c r="Z84" s="165">
        <f>T84-M84</f>
        <v>-23851.1118400001</v>
      </c>
      <c r="AA84" s="165">
        <f>U84-O84</f>
        <v>-7928.75306055854</v>
      </c>
      <c r="AB84" s="165">
        <f>T84-Q84</f>
        <v>-32668.3982080001</v>
      </c>
      <c r="AC84" s="165">
        <f>U84-S84</f>
        <v>-10232.7671448355</v>
      </c>
      <c r="AD84" s="136">
        <f>V84-G84</f>
        <v>-4</v>
      </c>
      <c r="AE84" s="113">
        <v>-2</v>
      </c>
      <c r="AF84" s="168"/>
      <c r="AG84" s="168"/>
      <c r="AH84" s="172"/>
      <c r="AI84" s="176">
        <f>W84*0.05</f>
        <v>-825.168660000005</v>
      </c>
      <c r="AJ84" s="177">
        <f t="shared" si="1"/>
        <v>-412.584330000002</v>
      </c>
      <c r="AK84" s="178">
        <f>AE84*50</f>
        <v>-100</v>
      </c>
    </row>
    <row r="85" spans="1:37">
      <c r="A85" s="133">
        <v>82</v>
      </c>
      <c r="B85" s="134">
        <v>339</v>
      </c>
      <c r="C85" s="135" t="s">
        <v>124</v>
      </c>
      <c r="D85" s="135" t="s">
        <v>34</v>
      </c>
      <c r="E85" s="136">
        <v>2</v>
      </c>
      <c r="F85" s="136" t="s">
        <v>47</v>
      </c>
      <c r="G85" s="137">
        <v>6</v>
      </c>
      <c r="H85" s="138">
        <v>10962.0100416667</v>
      </c>
      <c r="I85" s="138">
        <f>H85*3</f>
        <v>32886.0301250001</v>
      </c>
      <c r="J85" s="149">
        <v>3087.37341675108</v>
      </c>
      <c r="K85" s="149">
        <f>J85*3</f>
        <v>9262.12025025324</v>
      </c>
      <c r="L85" s="150">
        <f>H85*1.2</f>
        <v>13154.41205</v>
      </c>
      <c r="M85" s="150">
        <f>L85*3</f>
        <v>39463.2361500001</v>
      </c>
      <c r="N85" s="150">
        <v>3582.24712884665</v>
      </c>
      <c r="O85" s="150">
        <f>N85*3</f>
        <v>10746.74138654</v>
      </c>
      <c r="P85" s="151">
        <f>L85*1.2</f>
        <v>15785.29446</v>
      </c>
      <c r="Q85" s="151">
        <f>P85*3</f>
        <v>47355.8833800001</v>
      </c>
      <c r="R85" s="151">
        <v>4151.5753891104</v>
      </c>
      <c r="S85" s="151">
        <f>R85*3</f>
        <v>12454.7261673312</v>
      </c>
      <c r="T85" s="162">
        <v>17394.15</v>
      </c>
      <c r="U85" s="162">
        <v>5103.04</v>
      </c>
      <c r="V85" s="162">
        <v>8</v>
      </c>
      <c r="W85" s="165">
        <f>T85-I85</f>
        <v>-15491.8801250001</v>
      </c>
      <c r="X85" s="164">
        <f>T85/I85</f>
        <v>0.528922157338076</v>
      </c>
      <c r="Y85" s="165">
        <f>U85-K85</f>
        <v>-4159.08025025324</v>
      </c>
      <c r="Z85" s="165">
        <f>T85-M85</f>
        <v>-22069.0861500001</v>
      </c>
      <c r="AA85" s="165">
        <f>U85-O85</f>
        <v>-5643.70138653995</v>
      </c>
      <c r="AB85" s="165">
        <f>T85-Q85</f>
        <v>-29961.7333800001</v>
      </c>
      <c r="AC85" s="165">
        <f>U85-S85</f>
        <v>-7351.6861673312</v>
      </c>
      <c r="AD85" s="170">
        <f>V85-G85</f>
        <v>2</v>
      </c>
      <c r="AE85" s="171"/>
      <c r="AF85" s="168"/>
      <c r="AG85" s="168"/>
      <c r="AH85" s="172"/>
      <c r="AI85" s="176">
        <f>W85*0.05</f>
        <v>-774.594006250005</v>
      </c>
      <c r="AJ85" s="177">
        <f t="shared" si="1"/>
        <v>-387.297003125002</v>
      </c>
      <c r="AK85" s="178"/>
    </row>
    <row r="86" spans="1:37">
      <c r="A86" s="133">
        <v>83</v>
      </c>
      <c r="B86" s="134">
        <v>391</v>
      </c>
      <c r="C86" s="135" t="s">
        <v>125</v>
      </c>
      <c r="D86" s="135" t="s">
        <v>37</v>
      </c>
      <c r="E86" s="136">
        <v>3</v>
      </c>
      <c r="F86" s="136" t="s">
        <v>47</v>
      </c>
      <c r="G86" s="137">
        <v>9</v>
      </c>
      <c r="H86" s="138">
        <v>13237.2948</v>
      </c>
      <c r="I86" s="138">
        <f>H86*3</f>
        <v>39711.8844</v>
      </c>
      <c r="J86" s="149">
        <v>4501.37119155348</v>
      </c>
      <c r="K86" s="149">
        <f>J86*3</f>
        <v>13504.1135746604</v>
      </c>
      <c r="L86" s="150">
        <f>H86*1.2</f>
        <v>15884.75376</v>
      </c>
      <c r="M86" s="150">
        <f>L86*3</f>
        <v>47654.26128</v>
      </c>
      <c r="N86" s="150">
        <v>5222.89397820373</v>
      </c>
      <c r="O86" s="150">
        <f>N86*3</f>
        <v>15668.6819346112</v>
      </c>
      <c r="P86" s="151">
        <f>L86*1.2</f>
        <v>19061.704512</v>
      </c>
      <c r="Q86" s="151">
        <f>P86*3</f>
        <v>57185.113536</v>
      </c>
      <c r="R86" s="151">
        <v>6052.97103185193</v>
      </c>
      <c r="S86" s="151">
        <f>R86*3</f>
        <v>18158.9130955558</v>
      </c>
      <c r="T86" s="162">
        <v>20852.26</v>
      </c>
      <c r="U86" s="162">
        <v>6929.07</v>
      </c>
      <c r="V86" s="162">
        <v>16</v>
      </c>
      <c r="W86" s="165">
        <f>T86-I86</f>
        <v>-18859.6244</v>
      </c>
      <c r="X86" s="164">
        <f>T86/I86</f>
        <v>0.525088655828178</v>
      </c>
      <c r="Y86" s="165">
        <f>U86-K86</f>
        <v>-6575.04357466044</v>
      </c>
      <c r="Z86" s="165">
        <f>T86-M86</f>
        <v>-26802.00128</v>
      </c>
      <c r="AA86" s="165">
        <f>U86-O86</f>
        <v>-8739.61193461119</v>
      </c>
      <c r="AB86" s="165">
        <f>T86-Q86</f>
        <v>-36332.853536</v>
      </c>
      <c r="AC86" s="165">
        <f>U86-S86</f>
        <v>-11229.8430955558</v>
      </c>
      <c r="AD86" s="170">
        <f>V86-G86</f>
        <v>7</v>
      </c>
      <c r="AE86" s="171"/>
      <c r="AF86" s="168"/>
      <c r="AG86" s="168"/>
      <c r="AH86" s="172"/>
      <c r="AI86" s="176">
        <f>W86*0.05</f>
        <v>-942.98122</v>
      </c>
      <c r="AJ86" s="177">
        <f t="shared" si="1"/>
        <v>-471.49061</v>
      </c>
      <c r="AK86" s="178"/>
    </row>
    <row r="87" spans="1:37">
      <c r="A87" s="133">
        <v>84</v>
      </c>
      <c r="B87" s="134">
        <v>752</v>
      </c>
      <c r="C87" s="135" t="s">
        <v>126</v>
      </c>
      <c r="D87" s="135" t="s">
        <v>34</v>
      </c>
      <c r="E87" s="136">
        <v>2</v>
      </c>
      <c r="F87" s="136" t="s">
        <v>44</v>
      </c>
      <c r="G87" s="137">
        <v>6</v>
      </c>
      <c r="H87" s="138">
        <v>6144.29713333333</v>
      </c>
      <c r="I87" s="138">
        <f>H87*3</f>
        <v>18432.8914</v>
      </c>
      <c r="J87" s="149">
        <v>1463.20755618646</v>
      </c>
      <c r="K87" s="149">
        <f>J87*3</f>
        <v>4389.62266855938</v>
      </c>
      <c r="L87" s="150">
        <f>H87*1.2</f>
        <v>7373.15656</v>
      </c>
      <c r="M87" s="150">
        <f>L87*3</f>
        <v>22119.46968</v>
      </c>
      <c r="N87" s="150">
        <v>1697.74444471686</v>
      </c>
      <c r="O87" s="150">
        <f>N87*3</f>
        <v>5093.23333415058</v>
      </c>
      <c r="P87" s="151">
        <f>L87*1.2</f>
        <v>8847.787872</v>
      </c>
      <c r="Q87" s="151">
        <f>P87*3</f>
        <v>26543.363616</v>
      </c>
      <c r="R87" s="151">
        <v>1967.56778641197</v>
      </c>
      <c r="S87" s="151">
        <f>R87*3</f>
        <v>5902.70335923591</v>
      </c>
      <c r="T87" s="162">
        <v>9555.25</v>
      </c>
      <c r="U87" s="162">
        <v>2660.19</v>
      </c>
      <c r="V87" s="162">
        <v>0</v>
      </c>
      <c r="W87" s="165">
        <f>T87-I87</f>
        <v>-8877.64139999999</v>
      </c>
      <c r="X87" s="164">
        <f>T87/I87</f>
        <v>0.518380420773271</v>
      </c>
      <c r="Y87" s="165">
        <f>U87-K87</f>
        <v>-1729.43266855938</v>
      </c>
      <c r="Z87" s="165">
        <f>T87-M87</f>
        <v>-12564.21968</v>
      </c>
      <c r="AA87" s="165">
        <f>U87-O87</f>
        <v>-2433.04333415058</v>
      </c>
      <c r="AB87" s="165">
        <f>T87-Q87</f>
        <v>-16988.113616</v>
      </c>
      <c r="AC87" s="165">
        <f>U87-S87</f>
        <v>-3242.51335923591</v>
      </c>
      <c r="AD87" s="136">
        <f>V87-G87</f>
        <v>-6</v>
      </c>
      <c r="AE87" s="113">
        <f>AD87/3</f>
        <v>-2</v>
      </c>
      <c r="AF87" s="168"/>
      <c r="AG87" s="168"/>
      <c r="AH87" s="172"/>
      <c r="AI87" s="176">
        <f>W87*0.05</f>
        <v>-443.882069999999</v>
      </c>
      <c r="AJ87" s="177">
        <f t="shared" si="1"/>
        <v>-221.941035</v>
      </c>
      <c r="AK87" s="178">
        <f>AE87*50</f>
        <v>-100</v>
      </c>
    </row>
    <row r="88" s="110" customFormat="1" ht="15" customHeight="1" spans="1:37">
      <c r="A88" s="133">
        <v>85</v>
      </c>
      <c r="B88" s="134">
        <v>311</v>
      </c>
      <c r="C88" s="135" t="s">
        <v>127</v>
      </c>
      <c r="D88" s="135" t="s">
        <v>34</v>
      </c>
      <c r="E88" s="136">
        <v>2</v>
      </c>
      <c r="F88" s="136" t="s">
        <v>35</v>
      </c>
      <c r="G88" s="137">
        <v>6</v>
      </c>
      <c r="H88" s="138">
        <v>11775.9578</v>
      </c>
      <c r="I88" s="138">
        <f>H88*3</f>
        <v>35327.8734</v>
      </c>
      <c r="J88" s="149">
        <v>3170.9426403232</v>
      </c>
      <c r="K88" s="149">
        <f>J88*3</f>
        <v>9512.8279209696</v>
      </c>
      <c r="L88" s="150">
        <f>H88*1.2</f>
        <v>14131.14936</v>
      </c>
      <c r="M88" s="150">
        <f>L88*3</f>
        <v>42393.44808</v>
      </c>
      <c r="N88" s="150">
        <v>3679.21162610406</v>
      </c>
      <c r="O88" s="150">
        <f>N88*3</f>
        <v>11037.6348783122</v>
      </c>
      <c r="P88" s="151">
        <f>L88*1.2</f>
        <v>16957.379232</v>
      </c>
      <c r="Q88" s="151">
        <f>P88*3</f>
        <v>50872.137696</v>
      </c>
      <c r="R88" s="151">
        <v>4263.95050058434</v>
      </c>
      <c r="S88" s="151">
        <f>R88*3</f>
        <v>12791.851501753</v>
      </c>
      <c r="T88" s="162">
        <v>17107.77</v>
      </c>
      <c r="U88" s="162">
        <v>4416.09</v>
      </c>
      <c r="V88" s="162">
        <v>22</v>
      </c>
      <c r="W88" s="165">
        <f>T88-I88</f>
        <v>-18220.1034</v>
      </c>
      <c r="X88" s="164">
        <f>T88/I88</f>
        <v>0.484257000309563</v>
      </c>
      <c r="Y88" s="165">
        <f>U88-K88</f>
        <v>-5096.7379209696</v>
      </c>
      <c r="Z88" s="165">
        <f>T88-M88</f>
        <v>-25285.67808</v>
      </c>
      <c r="AA88" s="165">
        <f>U88-O88</f>
        <v>-6621.54487831218</v>
      </c>
      <c r="AB88" s="165">
        <f>T88-Q88</f>
        <v>-33764.367696</v>
      </c>
      <c r="AC88" s="165">
        <f>U88-S88</f>
        <v>-8375.76150175302</v>
      </c>
      <c r="AD88" s="170">
        <f>V88-G88</f>
        <v>16</v>
      </c>
      <c r="AE88" s="171"/>
      <c r="AF88" s="187"/>
      <c r="AG88" s="187"/>
      <c r="AH88" s="187"/>
      <c r="AI88" s="176">
        <f>W88*0.05</f>
        <v>-911.00517</v>
      </c>
      <c r="AJ88" s="177">
        <f t="shared" si="1"/>
        <v>-455.502585</v>
      </c>
      <c r="AK88" s="187"/>
    </row>
    <row r="89" ht="18" customHeight="1" spans="1:37">
      <c r="A89" s="184" t="s">
        <v>128</v>
      </c>
      <c r="B89" s="185"/>
      <c r="C89" s="185"/>
      <c r="D89" s="185"/>
      <c r="E89" s="185"/>
      <c r="F89" s="186"/>
      <c r="G89" s="131">
        <f>SUM(G4:G88)</f>
        <v>963</v>
      </c>
      <c r="H89" s="132">
        <f>SUM(H4:H88)</f>
        <v>1245978.40409132</v>
      </c>
      <c r="I89" s="132">
        <f>SUM(I4:I88)</f>
        <v>3737935.21227397</v>
      </c>
      <c r="J89" s="132">
        <f>SUM(J4:J88)</f>
        <v>375733.422164861</v>
      </c>
      <c r="K89" s="132">
        <f>SUM(K4:K88)</f>
        <v>1127200.26649458</v>
      </c>
      <c r="L89" s="147">
        <f>SUM(L4:L88)</f>
        <v>1501276.90690959</v>
      </c>
      <c r="M89" s="147">
        <f>SUM(M4:M88)</f>
        <v>4503830.72072876</v>
      </c>
      <c r="N89" s="147">
        <f>SUM(N4:N88)</f>
        <v>437613.624598607</v>
      </c>
      <c r="O89" s="147">
        <f>SUM(O4:O88)</f>
        <v>1312840.87379582</v>
      </c>
      <c r="P89" s="148">
        <f>SUM(P4:P88)</f>
        <v>1801532.28829151</v>
      </c>
      <c r="Q89" s="148">
        <f>SUM(Q4:Q88)</f>
        <v>5404596.86487452</v>
      </c>
      <c r="R89" s="148">
        <f>SUM(R4:R88)</f>
        <v>507163.768572246</v>
      </c>
      <c r="S89" s="148">
        <f>SUM(S4:S88)</f>
        <v>1521491.30571674</v>
      </c>
      <c r="T89" s="159">
        <f>SUM(T4:T88)</f>
        <v>3213700.09</v>
      </c>
      <c r="U89" s="159">
        <f>SUM(U4:U88)</f>
        <v>912627.73</v>
      </c>
      <c r="V89" s="159">
        <f>SUM(V4:V88)</f>
        <v>1070</v>
      </c>
      <c r="W89" s="160">
        <f>SUM(W4:W88)</f>
        <v>-524235.12227397</v>
      </c>
      <c r="X89" s="164">
        <f>T89/I89</f>
        <v>0.85975275319043</v>
      </c>
      <c r="Y89" s="160">
        <f>SUM(Y4:Y88)</f>
        <v>-214572.536494582</v>
      </c>
      <c r="Z89" s="160">
        <f>SUM(Z4:Z88)</f>
        <v>-1290130.63072876</v>
      </c>
      <c r="AA89" s="160">
        <f>SUM(AA4:AA88)</f>
        <v>-400213.14379582</v>
      </c>
      <c r="AB89" s="160">
        <f>SUM(AB4:AB88)</f>
        <v>-2190896.77487452</v>
      </c>
      <c r="AC89" s="160">
        <f>SUM(AC4:AC88)</f>
        <v>-608863.575716739</v>
      </c>
      <c r="AD89" s="130">
        <f>SUM(AD4:AD88)</f>
        <v>107</v>
      </c>
      <c r="AE89" s="167"/>
      <c r="AF89" s="168">
        <v>3344</v>
      </c>
      <c r="AG89" s="168"/>
      <c r="AH89" s="172"/>
      <c r="AI89" s="176"/>
      <c r="AJ89" s="177"/>
      <c r="AK89" s="175"/>
    </row>
  </sheetData>
  <sortState ref="A3:AK89">
    <sortCondition ref="X3" descending="1"/>
  </sortState>
  <mergeCells count="7">
    <mergeCell ref="A1:AK1"/>
    <mergeCell ref="H2:K2"/>
    <mergeCell ref="L2:O2"/>
    <mergeCell ref="P2:S2"/>
    <mergeCell ref="T2:V2"/>
    <mergeCell ref="W2:AD2"/>
    <mergeCell ref="A89:F8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"/>
  <sheetViews>
    <sheetView topLeftCell="A289" workbookViewId="0">
      <selection activeCell="J316" sqref="J316"/>
    </sheetView>
  </sheetViews>
  <sheetFormatPr defaultColWidth="9" defaultRowHeight="16" customHeight="1" outlineLevelCol="7"/>
  <cols>
    <col min="1" max="2" width="9" style="71"/>
    <col min="3" max="3" width="11.375" style="72" customWidth="1"/>
    <col min="4" max="4" width="9" style="71"/>
    <col min="5" max="5" width="9" style="2"/>
    <col min="6" max="6" width="14.875" style="71" customWidth="1"/>
    <col min="7" max="7" width="14.5" style="73" customWidth="1"/>
    <col min="8" max="16384" width="9" style="71"/>
  </cols>
  <sheetData>
    <row r="1" s="71" customFormat="1" customHeight="1" spans="1:7">
      <c r="A1" s="74" t="s">
        <v>129</v>
      </c>
      <c r="B1" s="75" t="s">
        <v>2</v>
      </c>
      <c r="C1" s="74" t="s">
        <v>130</v>
      </c>
      <c r="D1" s="76" t="s">
        <v>131</v>
      </c>
      <c r="E1" s="76" t="s">
        <v>132</v>
      </c>
      <c r="F1" s="77" t="s">
        <v>133</v>
      </c>
      <c r="G1" s="78" t="s">
        <v>134</v>
      </c>
    </row>
    <row r="2" s="71" customFormat="1" customHeight="1" spans="1:7">
      <c r="A2" s="79" t="s">
        <v>43</v>
      </c>
      <c r="B2" s="80">
        <v>52</v>
      </c>
      <c r="C2" s="79" t="s">
        <v>135</v>
      </c>
      <c r="D2" s="81" t="s">
        <v>136</v>
      </c>
      <c r="E2" s="81">
        <v>6231</v>
      </c>
      <c r="F2" s="82" t="s">
        <v>137</v>
      </c>
      <c r="G2" s="83">
        <v>4</v>
      </c>
    </row>
    <row r="3" s="71" customFormat="1" customHeight="1" spans="1:7">
      <c r="A3" s="79" t="s">
        <v>43</v>
      </c>
      <c r="B3" s="84">
        <v>52</v>
      </c>
      <c r="C3" s="79" t="s">
        <v>135</v>
      </c>
      <c r="D3" s="84" t="s">
        <v>138</v>
      </c>
      <c r="E3" s="84">
        <v>10043</v>
      </c>
      <c r="F3" s="85" t="s">
        <v>139</v>
      </c>
      <c r="G3" s="83">
        <v>4</v>
      </c>
    </row>
    <row r="4" s="71" customFormat="1" customHeight="1" spans="1:7">
      <c r="A4" s="79" t="s">
        <v>43</v>
      </c>
      <c r="B4" s="84">
        <v>52</v>
      </c>
      <c r="C4" s="79" t="s">
        <v>135</v>
      </c>
      <c r="D4" s="86" t="s">
        <v>140</v>
      </c>
      <c r="E4" s="84">
        <v>4121</v>
      </c>
      <c r="F4" s="85" t="s">
        <v>139</v>
      </c>
      <c r="G4" s="83">
        <v>4</v>
      </c>
    </row>
    <row r="5" s="71" customFormat="1" customHeight="1" spans="1:7">
      <c r="A5" s="79" t="s">
        <v>43</v>
      </c>
      <c r="B5" s="84">
        <v>52</v>
      </c>
      <c r="C5" s="79" t="s">
        <v>135</v>
      </c>
      <c r="D5" s="81" t="s">
        <v>141</v>
      </c>
      <c r="E5" s="81">
        <v>10808</v>
      </c>
      <c r="F5" s="85" t="s">
        <v>139</v>
      </c>
      <c r="G5" s="83">
        <v>4</v>
      </c>
    </row>
    <row r="6" s="71" customFormat="1" customHeight="1" spans="1:7">
      <c r="A6" s="79" t="s">
        <v>43</v>
      </c>
      <c r="B6" s="80">
        <v>54</v>
      </c>
      <c r="C6" s="79" t="s">
        <v>142</v>
      </c>
      <c r="D6" s="84" t="s">
        <v>143</v>
      </c>
      <c r="E6" s="84">
        <v>9118</v>
      </c>
      <c r="F6" s="85" t="s">
        <v>144</v>
      </c>
      <c r="G6" s="83">
        <v>4</v>
      </c>
    </row>
    <row r="7" s="71" customFormat="1" customHeight="1" spans="1:7">
      <c r="A7" s="79" t="s">
        <v>43</v>
      </c>
      <c r="B7" s="80">
        <v>54</v>
      </c>
      <c r="C7" s="79" t="s">
        <v>142</v>
      </c>
      <c r="D7" s="84" t="s">
        <v>145</v>
      </c>
      <c r="E7" s="81">
        <v>6301</v>
      </c>
      <c r="F7" s="87" t="s">
        <v>139</v>
      </c>
      <c r="G7" s="83">
        <v>8</v>
      </c>
    </row>
    <row r="8" s="71" customFormat="1" customHeight="1" spans="1:7">
      <c r="A8" s="79" t="s">
        <v>43</v>
      </c>
      <c r="B8" s="80">
        <v>54</v>
      </c>
      <c r="C8" s="79" t="s">
        <v>142</v>
      </c>
      <c r="D8" s="84" t="s">
        <v>146</v>
      </c>
      <c r="E8" s="84">
        <v>7379</v>
      </c>
      <c r="F8" s="85" t="s">
        <v>139</v>
      </c>
      <c r="G8" s="83">
        <v>4</v>
      </c>
    </row>
    <row r="9" s="71" customFormat="1" customHeight="1" spans="1:7">
      <c r="A9" s="79" t="s">
        <v>43</v>
      </c>
      <c r="B9" s="80">
        <v>54</v>
      </c>
      <c r="C9" s="79" t="s">
        <v>142</v>
      </c>
      <c r="D9" s="84" t="s">
        <v>147</v>
      </c>
      <c r="E9" s="84">
        <v>6884</v>
      </c>
      <c r="F9" s="85" t="s">
        <v>139</v>
      </c>
      <c r="G9" s="83">
        <v>4</v>
      </c>
    </row>
    <row r="10" s="71" customFormat="1" customHeight="1" spans="1:7">
      <c r="A10" s="79" t="s">
        <v>43</v>
      </c>
      <c r="B10" s="84">
        <v>56</v>
      </c>
      <c r="C10" s="79" t="s">
        <v>148</v>
      </c>
      <c r="D10" s="84" t="s">
        <v>149</v>
      </c>
      <c r="E10" s="81">
        <v>6472</v>
      </c>
      <c r="F10" s="85" t="s">
        <v>137</v>
      </c>
      <c r="G10" s="83">
        <v>24</v>
      </c>
    </row>
    <row r="11" s="71" customFormat="1" customHeight="1" spans="1:7">
      <c r="A11" s="79" t="s">
        <v>43</v>
      </c>
      <c r="B11" s="80">
        <v>56</v>
      </c>
      <c r="C11" s="79" t="s">
        <v>148</v>
      </c>
      <c r="D11" s="84" t="s">
        <v>150</v>
      </c>
      <c r="E11" s="84">
        <v>10983</v>
      </c>
      <c r="F11" s="85" t="s">
        <v>139</v>
      </c>
      <c r="G11" s="83">
        <v>4</v>
      </c>
    </row>
    <row r="12" s="71" customFormat="1" customHeight="1" spans="1:7">
      <c r="A12" s="79" t="s">
        <v>43</v>
      </c>
      <c r="B12" s="80">
        <v>56</v>
      </c>
      <c r="C12" s="79" t="s">
        <v>148</v>
      </c>
      <c r="D12" s="84" t="s">
        <v>151</v>
      </c>
      <c r="E12" s="81">
        <v>7948</v>
      </c>
      <c r="F12" s="85" t="s">
        <v>139</v>
      </c>
      <c r="G12" s="83">
        <v>4</v>
      </c>
    </row>
    <row r="13" s="71" customFormat="1" customHeight="1" spans="1:7">
      <c r="A13" s="79" t="s">
        <v>43</v>
      </c>
      <c r="B13" s="80">
        <v>329</v>
      </c>
      <c r="C13" s="79" t="s">
        <v>152</v>
      </c>
      <c r="D13" s="84" t="s">
        <v>153</v>
      </c>
      <c r="E13" s="84">
        <v>9988</v>
      </c>
      <c r="F13" s="82" t="s">
        <v>137</v>
      </c>
      <c r="G13" s="83">
        <v>5</v>
      </c>
    </row>
    <row r="14" s="71" customFormat="1" customHeight="1" spans="1:7">
      <c r="A14" s="79" t="s">
        <v>43</v>
      </c>
      <c r="B14" s="84">
        <v>329</v>
      </c>
      <c r="C14" s="79" t="s">
        <v>152</v>
      </c>
      <c r="D14" s="84" t="s">
        <v>154</v>
      </c>
      <c r="E14" s="84">
        <v>5589</v>
      </c>
      <c r="F14" s="85" t="s">
        <v>139</v>
      </c>
      <c r="G14" s="83">
        <v>1</v>
      </c>
    </row>
    <row r="15" s="71" customFormat="1" customHeight="1" spans="1:7">
      <c r="A15" s="79" t="s">
        <v>43</v>
      </c>
      <c r="B15" s="84">
        <v>329</v>
      </c>
      <c r="C15" s="79" t="s">
        <v>152</v>
      </c>
      <c r="D15" s="84" t="s">
        <v>155</v>
      </c>
      <c r="E15" s="84">
        <v>10927</v>
      </c>
      <c r="F15" s="85" t="s">
        <v>139</v>
      </c>
      <c r="G15" s="83">
        <v>1</v>
      </c>
    </row>
    <row r="16" s="71" customFormat="1" customHeight="1" spans="1:7">
      <c r="A16" s="79" t="s">
        <v>43</v>
      </c>
      <c r="B16" s="84">
        <v>329</v>
      </c>
      <c r="C16" s="79" t="s">
        <v>152</v>
      </c>
      <c r="D16" s="84" t="s">
        <v>156</v>
      </c>
      <c r="E16" s="84">
        <v>10900</v>
      </c>
      <c r="F16" s="85" t="s">
        <v>139</v>
      </c>
      <c r="G16" s="83">
        <v>1</v>
      </c>
    </row>
    <row r="17" s="71" customFormat="1" customHeight="1" spans="1:7">
      <c r="A17" s="79" t="s">
        <v>43</v>
      </c>
      <c r="B17" s="84">
        <v>329</v>
      </c>
      <c r="C17" s="79" t="s">
        <v>152</v>
      </c>
      <c r="D17" s="88" t="s">
        <v>157</v>
      </c>
      <c r="E17" s="89">
        <v>11321</v>
      </c>
      <c r="F17" s="90" t="s">
        <v>158</v>
      </c>
      <c r="G17" s="83">
        <v>0</v>
      </c>
    </row>
    <row r="18" s="71" customFormat="1" customHeight="1" spans="1:7">
      <c r="A18" s="79" t="s">
        <v>159</v>
      </c>
      <c r="B18" s="80">
        <v>307</v>
      </c>
      <c r="C18" s="79" t="s">
        <v>160</v>
      </c>
      <c r="D18" s="84" t="s">
        <v>161</v>
      </c>
      <c r="E18" s="84">
        <v>4529</v>
      </c>
      <c r="F18" s="85" t="s">
        <v>137</v>
      </c>
      <c r="G18" s="83">
        <v>0</v>
      </c>
    </row>
    <row r="19" s="71" customFormat="1" customHeight="1" spans="1:7">
      <c r="A19" s="79" t="s">
        <v>159</v>
      </c>
      <c r="B19" s="84">
        <v>307</v>
      </c>
      <c r="C19" s="79" t="s">
        <v>160</v>
      </c>
      <c r="D19" s="84" t="s">
        <v>162</v>
      </c>
      <c r="E19" s="84">
        <v>10613</v>
      </c>
      <c r="F19" s="82" t="s">
        <v>163</v>
      </c>
      <c r="G19" s="83">
        <v>3</v>
      </c>
    </row>
    <row r="20" s="71" customFormat="1" customHeight="1" spans="1:7">
      <c r="A20" s="79" t="s">
        <v>159</v>
      </c>
      <c r="B20" s="80">
        <v>307</v>
      </c>
      <c r="C20" s="79" t="s">
        <v>160</v>
      </c>
      <c r="D20" s="84" t="s">
        <v>164</v>
      </c>
      <c r="E20" s="84">
        <v>7107</v>
      </c>
      <c r="F20" s="85" t="s">
        <v>139</v>
      </c>
      <c r="G20" s="83">
        <v>3</v>
      </c>
    </row>
    <row r="21" s="71" customFormat="1" customHeight="1" spans="1:7">
      <c r="A21" s="79" t="s">
        <v>159</v>
      </c>
      <c r="B21" s="80">
        <v>307</v>
      </c>
      <c r="C21" s="79" t="s">
        <v>160</v>
      </c>
      <c r="D21" s="84" t="s">
        <v>165</v>
      </c>
      <c r="E21" s="84">
        <v>4291</v>
      </c>
      <c r="F21" s="85" t="s">
        <v>139</v>
      </c>
      <c r="G21" s="83">
        <v>0</v>
      </c>
    </row>
    <row r="22" s="71" customFormat="1" customHeight="1" spans="1:7">
      <c r="A22" s="79" t="s">
        <v>159</v>
      </c>
      <c r="B22" s="80">
        <v>307</v>
      </c>
      <c r="C22" s="79" t="s">
        <v>160</v>
      </c>
      <c r="D22" s="84" t="s">
        <v>166</v>
      </c>
      <c r="E22" s="84">
        <v>7551</v>
      </c>
      <c r="F22" s="82" t="s">
        <v>163</v>
      </c>
      <c r="G22" s="83">
        <v>3</v>
      </c>
    </row>
    <row r="23" s="71" customFormat="1" customHeight="1" spans="1:7">
      <c r="A23" s="79" t="s">
        <v>159</v>
      </c>
      <c r="B23" s="80">
        <v>307</v>
      </c>
      <c r="C23" s="79" t="s">
        <v>160</v>
      </c>
      <c r="D23" s="84" t="s">
        <v>167</v>
      </c>
      <c r="E23" s="84">
        <v>7588</v>
      </c>
      <c r="F23" s="85" t="s">
        <v>139</v>
      </c>
      <c r="G23" s="83">
        <v>0</v>
      </c>
    </row>
    <row r="24" s="71" customFormat="1" customHeight="1" spans="1:7">
      <c r="A24" s="79" t="s">
        <v>159</v>
      </c>
      <c r="B24" s="80">
        <v>307</v>
      </c>
      <c r="C24" s="79" t="s">
        <v>160</v>
      </c>
      <c r="D24" s="84" t="s">
        <v>168</v>
      </c>
      <c r="E24" s="84">
        <v>4449</v>
      </c>
      <c r="F24" s="82" t="s">
        <v>139</v>
      </c>
      <c r="G24" s="83">
        <v>0</v>
      </c>
    </row>
    <row r="25" s="71" customFormat="1" customHeight="1" spans="1:7">
      <c r="A25" s="79" t="s">
        <v>159</v>
      </c>
      <c r="B25" s="80">
        <v>307</v>
      </c>
      <c r="C25" s="79" t="s">
        <v>160</v>
      </c>
      <c r="D25" s="84" t="s">
        <v>169</v>
      </c>
      <c r="E25" s="84">
        <v>8022</v>
      </c>
      <c r="F25" s="87" t="s">
        <v>139</v>
      </c>
      <c r="G25" s="83">
        <v>0</v>
      </c>
    </row>
    <row r="26" s="71" customFormat="1" customHeight="1" spans="1:7">
      <c r="A26" s="79" t="s">
        <v>159</v>
      </c>
      <c r="B26" s="80">
        <v>307</v>
      </c>
      <c r="C26" s="79" t="s">
        <v>160</v>
      </c>
      <c r="D26" s="84" t="s">
        <v>170</v>
      </c>
      <c r="E26" s="84">
        <v>8592</v>
      </c>
      <c r="F26" s="91" t="s">
        <v>139</v>
      </c>
      <c r="G26" s="83">
        <v>0</v>
      </c>
    </row>
    <row r="27" s="71" customFormat="1" customHeight="1" spans="1:7">
      <c r="A27" s="79" t="s">
        <v>159</v>
      </c>
      <c r="B27" s="80">
        <v>307</v>
      </c>
      <c r="C27" s="79" t="s">
        <v>160</v>
      </c>
      <c r="D27" s="84" t="s">
        <v>171</v>
      </c>
      <c r="E27" s="84">
        <v>9563</v>
      </c>
      <c r="F27" s="91" t="s">
        <v>139</v>
      </c>
      <c r="G27" s="83">
        <v>15</v>
      </c>
    </row>
    <row r="28" s="71" customFormat="1" customHeight="1" spans="1:7">
      <c r="A28" s="79" t="s">
        <v>159</v>
      </c>
      <c r="B28" s="84">
        <v>307</v>
      </c>
      <c r="C28" s="79" t="s">
        <v>160</v>
      </c>
      <c r="D28" s="84" t="s">
        <v>172</v>
      </c>
      <c r="E28" s="84">
        <v>9669</v>
      </c>
      <c r="F28" s="91" t="s">
        <v>139</v>
      </c>
      <c r="G28" s="83">
        <v>0</v>
      </c>
    </row>
    <row r="29" s="71" customFormat="1" customHeight="1" spans="1:7">
      <c r="A29" s="79" t="s">
        <v>159</v>
      </c>
      <c r="B29" s="80">
        <v>307</v>
      </c>
      <c r="C29" s="79" t="s">
        <v>160</v>
      </c>
      <c r="D29" s="81" t="s">
        <v>173</v>
      </c>
      <c r="E29" s="81">
        <v>5880</v>
      </c>
      <c r="F29" s="82" t="s">
        <v>139</v>
      </c>
      <c r="G29" s="83">
        <v>3</v>
      </c>
    </row>
    <row r="30" s="71" customFormat="1" customHeight="1" spans="1:7">
      <c r="A30" s="79" t="s">
        <v>159</v>
      </c>
      <c r="B30" s="80">
        <v>307</v>
      </c>
      <c r="C30" s="79" t="s">
        <v>160</v>
      </c>
      <c r="D30" s="84" t="s">
        <v>174</v>
      </c>
      <c r="E30" s="84">
        <v>9679</v>
      </c>
      <c r="F30" s="82" t="s">
        <v>139</v>
      </c>
      <c r="G30" s="83">
        <v>3</v>
      </c>
    </row>
    <row r="31" s="71" customFormat="1" customHeight="1" spans="1:7">
      <c r="A31" s="79" t="s">
        <v>159</v>
      </c>
      <c r="B31" s="84">
        <v>307</v>
      </c>
      <c r="C31" s="79" t="s">
        <v>160</v>
      </c>
      <c r="D31" s="84" t="s">
        <v>175</v>
      </c>
      <c r="E31" s="84">
        <v>9190</v>
      </c>
      <c r="F31" s="82" t="s">
        <v>139</v>
      </c>
      <c r="G31" s="83">
        <v>0</v>
      </c>
    </row>
    <row r="32" s="71" customFormat="1" customHeight="1" spans="1:7">
      <c r="A32" s="79" t="s">
        <v>159</v>
      </c>
      <c r="B32" s="84">
        <v>307</v>
      </c>
      <c r="C32" s="79" t="s">
        <v>160</v>
      </c>
      <c r="D32" s="84" t="s">
        <v>176</v>
      </c>
      <c r="E32" s="84">
        <v>8527</v>
      </c>
      <c r="F32" s="82" t="s">
        <v>139</v>
      </c>
      <c r="G32" s="83">
        <v>3</v>
      </c>
    </row>
    <row r="33" s="71" customFormat="1" customHeight="1" spans="1:7">
      <c r="A33" s="79" t="s">
        <v>159</v>
      </c>
      <c r="B33" s="84">
        <v>307</v>
      </c>
      <c r="C33" s="79" t="s">
        <v>160</v>
      </c>
      <c r="D33" s="84" t="s">
        <v>177</v>
      </c>
      <c r="E33" s="84">
        <v>10886</v>
      </c>
      <c r="F33" s="85" t="s">
        <v>139</v>
      </c>
      <c r="G33" s="83">
        <v>15</v>
      </c>
    </row>
    <row r="34" s="71" customFormat="1" customHeight="1" spans="1:7">
      <c r="A34" s="92" t="s">
        <v>159</v>
      </c>
      <c r="B34" s="80">
        <v>307</v>
      </c>
      <c r="C34" s="93" t="s">
        <v>160</v>
      </c>
      <c r="D34" s="84" t="s">
        <v>178</v>
      </c>
      <c r="E34" s="84">
        <v>10989</v>
      </c>
      <c r="F34" s="85" t="s">
        <v>139</v>
      </c>
      <c r="G34" s="83">
        <v>0</v>
      </c>
    </row>
    <row r="35" s="71" customFormat="1" customHeight="1" spans="1:7">
      <c r="A35" s="79" t="s">
        <v>159</v>
      </c>
      <c r="B35" s="80">
        <v>307</v>
      </c>
      <c r="C35" s="79" t="s">
        <v>160</v>
      </c>
      <c r="D35" s="84" t="s">
        <v>179</v>
      </c>
      <c r="E35" s="84">
        <v>10902</v>
      </c>
      <c r="F35" s="85" t="s">
        <v>139</v>
      </c>
      <c r="G35" s="83">
        <v>0</v>
      </c>
    </row>
    <row r="36" s="71" customFormat="1" customHeight="1" spans="1:7">
      <c r="A36" s="79" t="s">
        <v>159</v>
      </c>
      <c r="B36" s="80">
        <v>307</v>
      </c>
      <c r="C36" s="79" t="s">
        <v>160</v>
      </c>
      <c r="D36" s="84" t="s">
        <v>180</v>
      </c>
      <c r="E36" s="84">
        <v>10890</v>
      </c>
      <c r="F36" s="85" t="s">
        <v>139</v>
      </c>
      <c r="G36" s="83">
        <v>0</v>
      </c>
    </row>
    <row r="37" s="71" customFormat="1" customHeight="1" spans="1:7">
      <c r="A37" s="79" t="s">
        <v>159</v>
      </c>
      <c r="B37" s="80">
        <v>307</v>
      </c>
      <c r="C37" s="79" t="s">
        <v>160</v>
      </c>
      <c r="D37" s="84" t="s">
        <v>181</v>
      </c>
      <c r="E37" s="84">
        <v>10891</v>
      </c>
      <c r="F37" s="85" t="s">
        <v>139</v>
      </c>
      <c r="G37" s="83">
        <v>0</v>
      </c>
    </row>
    <row r="38" s="71" customFormat="1" customHeight="1" spans="1:7">
      <c r="A38" s="79" t="s">
        <v>159</v>
      </c>
      <c r="B38" s="80">
        <v>307</v>
      </c>
      <c r="C38" s="79" t="s">
        <v>160</v>
      </c>
      <c r="D38" s="84" t="s">
        <v>182</v>
      </c>
      <c r="E38" s="84">
        <v>10892</v>
      </c>
      <c r="F38" s="85" t="s">
        <v>139</v>
      </c>
      <c r="G38" s="83">
        <v>0</v>
      </c>
    </row>
    <row r="39" s="71" customFormat="1" customHeight="1" spans="1:7">
      <c r="A39" s="79" t="s">
        <v>159</v>
      </c>
      <c r="B39" s="80">
        <v>307</v>
      </c>
      <c r="C39" s="79" t="s">
        <v>160</v>
      </c>
      <c r="D39" s="84" t="s">
        <v>183</v>
      </c>
      <c r="E39" s="84">
        <v>11117</v>
      </c>
      <c r="F39" s="85" t="s">
        <v>158</v>
      </c>
      <c r="G39" s="83">
        <v>0</v>
      </c>
    </row>
    <row r="40" s="71" customFormat="1" customHeight="1" spans="1:7">
      <c r="A40" s="79" t="s">
        <v>184</v>
      </c>
      <c r="B40" s="84">
        <v>308</v>
      </c>
      <c r="C40" s="79" t="s">
        <v>185</v>
      </c>
      <c r="D40" s="81" t="s">
        <v>186</v>
      </c>
      <c r="E40" s="84">
        <v>4089</v>
      </c>
      <c r="F40" s="85" t="s">
        <v>137</v>
      </c>
      <c r="G40" s="83">
        <v>4</v>
      </c>
    </row>
    <row r="41" s="71" customFormat="1" customHeight="1" spans="1:7">
      <c r="A41" s="79" t="s">
        <v>184</v>
      </c>
      <c r="B41" s="84">
        <v>308</v>
      </c>
      <c r="C41" s="79" t="s">
        <v>185</v>
      </c>
      <c r="D41" s="84" t="s">
        <v>187</v>
      </c>
      <c r="E41" s="84">
        <v>9967</v>
      </c>
      <c r="F41" s="85" t="s">
        <v>139</v>
      </c>
      <c r="G41" s="83">
        <v>9</v>
      </c>
    </row>
    <row r="42" s="71" customFormat="1" customHeight="1" spans="1:7">
      <c r="A42" s="79" t="s">
        <v>184</v>
      </c>
      <c r="B42" s="80">
        <v>308</v>
      </c>
      <c r="C42" s="93" t="s">
        <v>185</v>
      </c>
      <c r="D42" s="84" t="s">
        <v>188</v>
      </c>
      <c r="E42" s="84">
        <v>9200</v>
      </c>
      <c r="F42" s="82" t="s">
        <v>139</v>
      </c>
      <c r="G42" s="83">
        <v>3</v>
      </c>
    </row>
    <row r="43" s="71" customFormat="1" customHeight="1" spans="1:7">
      <c r="A43" s="79" t="s">
        <v>184</v>
      </c>
      <c r="B43" s="80">
        <v>308</v>
      </c>
      <c r="C43" s="93" t="s">
        <v>185</v>
      </c>
      <c r="D43" s="84" t="s">
        <v>189</v>
      </c>
      <c r="E43" s="84">
        <v>5347</v>
      </c>
      <c r="F43" s="85" t="s">
        <v>139</v>
      </c>
      <c r="G43" s="83">
        <v>8</v>
      </c>
    </row>
    <row r="44" s="71" customFormat="1" customHeight="1" spans="1:7">
      <c r="A44" s="79" t="s">
        <v>184</v>
      </c>
      <c r="B44" s="80">
        <v>308</v>
      </c>
      <c r="C44" s="93" t="s">
        <v>185</v>
      </c>
      <c r="D44" s="84" t="s">
        <v>190</v>
      </c>
      <c r="E44" s="84">
        <v>11251</v>
      </c>
      <c r="F44" s="85" t="s">
        <v>139</v>
      </c>
      <c r="G44" s="83">
        <v>4</v>
      </c>
    </row>
    <row r="45" s="71" customFormat="1" customHeight="1" spans="1:7">
      <c r="A45" s="79" t="s">
        <v>184</v>
      </c>
      <c r="B45" s="80">
        <v>308</v>
      </c>
      <c r="C45" s="93" t="s">
        <v>185</v>
      </c>
      <c r="D45" s="88" t="s">
        <v>191</v>
      </c>
      <c r="E45" s="89">
        <v>11333</v>
      </c>
      <c r="F45" s="90" t="s">
        <v>158</v>
      </c>
      <c r="G45" s="83">
        <v>0</v>
      </c>
    </row>
    <row r="46" s="71" customFormat="1" customHeight="1" spans="1:7">
      <c r="A46" s="79" t="s">
        <v>192</v>
      </c>
      <c r="B46" s="80">
        <v>311</v>
      </c>
      <c r="C46" s="79" t="s">
        <v>193</v>
      </c>
      <c r="D46" s="81" t="s">
        <v>194</v>
      </c>
      <c r="E46" s="84">
        <v>4093</v>
      </c>
      <c r="F46" s="82" t="s">
        <v>137</v>
      </c>
      <c r="G46" s="83">
        <v>13</v>
      </c>
    </row>
    <row r="47" s="71" customFormat="1" customHeight="1" spans="1:7">
      <c r="A47" s="79" t="s">
        <v>192</v>
      </c>
      <c r="B47" s="80">
        <v>311</v>
      </c>
      <c r="C47" s="79" t="s">
        <v>193</v>
      </c>
      <c r="D47" s="81" t="s">
        <v>195</v>
      </c>
      <c r="E47" s="84">
        <v>4302</v>
      </c>
      <c r="F47" s="82" t="s">
        <v>139</v>
      </c>
      <c r="G47" s="83">
        <v>9</v>
      </c>
    </row>
    <row r="48" s="71" customFormat="1" customHeight="1" spans="1:7">
      <c r="A48" s="79" t="s">
        <v>184</v>
      </c>
      <c r="B48" s="80">
        <v>337</v>
      </c>
      <c r="C48" s="79" t="s">
        <v>196</v>
      </c>
      <c r="D48" s="84" t="s">
        <v>197</v>
      </c>
      <c r="E48" s="84">
        <v>4264</v>
      </c>
      <c r="F48" s="91" t="s">
        <v>137</v>
      </c>
      <c r="G48" s="83">
        <v>23</v>
      </c>
    </row>
    <row r="49" s="71" customFormat="1" customHeight="1" spans="1:7">
      <c r="A49" s="79" t="s">
        <v>184</v>
      </c>
      <c r="B49" s="80">
        <v>337</v>
      </c>
      <c r="C49" s="79" t="s">
        <v>196</v>
      </c>
      <c r="D49" s="84" t="s">
        <v>198</v>
      </c>
      <c r="E49" s="84">
        <v>4061</v>
      </c>
      <c r="F49" s="85" t="s">
        <v>139</v>
      </c>
      <c r="G49" s="83">
        <v>3</v>
      </c>
    </row>
    <row r="50" s="71" customFormat="1" customHeight="1" spans="1:7">
      <c r="A50" s="79" t="s">
        <v>184</v>
      </c>
      <c r="B50" s="80">
        <v>337</v>
      </c>
      <c r="C50" s="79" t="s">
        <v>196</v>
      </c>
      <c r="D50" s="81" t="s">
        <v>199</v>
      </c>
      <c r="E50" s="81">
        <v>6965</v>
      </c>
      <c r="F50" s="85" t="s">
        <v>139</v>
      </c>
      <c r="G50" s="83">
        <v>13</v>
      </c>
    </row>
    <row r="51" s="71" customFormat="1" customHeight="1" spans="1:7">
      <c r="A51" s="79" t="s">
        <v>184</v>
      </c>
      <c r="B51" s="84">
        <v>337</v>
      </c>
      <c r="C51" s="79" t="s">
        <v>196</v>
      </c>
      <c r="D51" s="84" t="s">
        <v>200</v>
      </c>
      <c r="E51" s="84">
        <v>10816</v>
      </c>
      <c r="F51" s="82" t="s">
        <v>139</v>
      </c>
      <c r="G51" s="83">
        <v>4</v>
      </c>
    </row>
    <row r="52" s="71" customFormat="1" customHeight="1" spans="1:7">
      <c r="A52" s="79" t="s">
        <v>184</v>
      </c>
      <c r="B52" s="84">
        <v>337</v>
      </c>
      <c r="C52" s="79" t="s">
        <v>196</v>
      </c>
      <c r="D52" s="88" t="s">
        <v>201</v>
      </c>
      <c r="E52" s="89">
        <v>11335</v>
      </c>
      <c r="F52" s="90" t="s">
        <v>158</v>
      </c>
      <c r="G52" s="83">
        <v>0</v>
      </c>
    </row>
    <row r="53" s="71" customFormat="1" customHeight="1" spans="1:7">
      <c r="A53" s="79" t="s">
        <v>192</v>
      </c>
      <c r="B53" s="84">
        <v>339</v>
      </c>
      <c r="C53" s="79" t="s">
        <v>202</v>
      </c>
      <c r="D53" s="84" t="s">
        <v>203</v>
      </c>
      <c r="E53" s="84">
        <v>10586</v>
      </c>
      <c r="F53" s="82" t="s">
        <v>139</v>
      </c>
      <c r="G53" s="83">
        <v>2</v>
      </c>
    </row>
    <row r="54" s="71" customFormat="1" customHeight="1" spans="1:7">
      <c r="A54" s="79" t="s">
        <v>192</v>
      </c>
      <c r="B54" s="84">
        <v>339</v>
      </c>
      <c r="C54" s="79" t="s">
        <v>202</v>
      </c>
      <c r="D54" s="94" t="s">
        <v>204</v>
      </c>
      <c r="E54" s="84">
        <v>11097</v>
      </c>
      <c r="F54" s="85" t="s">
        <v>158</v>
      </c>
      <c r="G54" s="83">
        <v>3</v>
      </c>
    </row>
    <row r="55" s="71" customFormat="1" customHeight="1" spans="1:7">
      <c r="A55" s="79" t="s">
        <v>41</v>
      </c>
      <c r="B55" s="80">
        <v>341</v>
      </c>
      <c r="C55" s="79" t="s">
        <v>205</v>
      </c>
      <c r="D55" s="95" t="s">
        <v>206</v>
      </c>
      <c r="E55" s="81">
        <v>4187</v>
      </c>
      <c r="F55" s="82" t="s">
        <v>137</v>
      </c>
      <c r="G55" s="83">
        <v>4</v>
      </c>
    </row>
    <row r="56" s="71" customFormat="1" customHeight="1" spans="1:7">
      <c r="A56" s="79" t="s">
        <v>41</v>
      </c>
      <c r="B56" s="80">
        <v>341</v>
      </c>
      <c r="C56" s="79" t="s">
        <v>205</v>
      </c>
      <c r="D56" s="81" t="s">
        <v>207</v>
      </c>
      <c r="E56" s="81">
        <v>5698</v>
      </c>
      <c r="F56" s="91" t="s">
        <v>139</v>
      </c>
      <c r="G56" s="83">
        <v>6</v>
      </c>
    </row>
    <row r="57" s="71" customFormat="1" customHeight="1" spans="1:7">
      <c r="A57" s="79" t="s">
        <v>41</v>
      </c>
      <c r="B57" s="80">
        <v>341</v>
      </c>
      <c r="C57" s="79" t="s">
        <v>205</v>
      </c>
      <c r="D57" s="84" t="s">
        <v>208</v>
      </c>
      <c r="E57" s="81">
        <v>5764</v>
      </c>
      <c r="F57" s="85" t="s">
        <v>139</v>
      </c>
      <c r="G57" s="83">
        <v>5</v>
      </c>
    </row>
    <row r="58" s="71" customFormat="1" customHeight="1" spans="1:7">
      <c r="A58" s="79" t="s">
        <v>41</v>
      </c>
      <c r="B58" s="80">
        <v>341</v>
      </c>
      <c r="C58" s="79" t="s">
        <v>205</v>
      </c>
      <c r="D58" s="84" t="s">
        <v>209</v>
      </c>
      <c r="E58" s="84">
        <v>7645</v>
      </c>
      <c r="F58" s="85" t="s">
        <v>139</v>
      </c>
      <c r="G58" s="83">
        <v>3</v>
      </c>
    </row>
    <row r="59" s="71" customFormat="1" customHeight="1" spans="1:7">
      <c r="A59" s="79" t="s">
        <v>41</v>
      </c>
      <c r="B59" s="80">
        <v>341</v>
      </c>
      <c r="C59" s="79" t="s">
        <v>205</v>
      </c>
      <c r="D59" s="84" t="s">
        <v>210</v>
      </c>
      <c r="E59" s="84">
        <v>11248</v>
      </c>
      <c r="F59" s="85" t="s">
        <v>211</v>
      </c>
      <c r="G59" s="83">
        <v>4</v>
      </c>
    </row>
    <row r="60" s="71" customFormat="1" customHeight="1" spans="1:7">
      <c r="A60" s="79" t="s">
        <v>41</v>
      </c>
      <c r="B60" s="80">
        <v>341</v>
      </c>
      <c r="C60" s="79" t="s">
        <v>205</v>
      </c>
      <c r="D60" s="84" t="s">
        <v>212</v>
      </c>
      <c r="E60" s="84">
        <v>11363</v>
      </c>
      <c r="F60" s="85" t="s">
        <v>211</v>
      </c>
      <c r="G60" s="83">
        <v>0</v>
      </c>
    </row>
    <row r="61" s="71" customFormat="1" customHeight="1" spans="1:7">
      <c r="A61" s="79" t="s">
        <v>192</v>
      </c>
      <c r="B61" s="80">
        <v>343</v>
      </c>
      <c r="C61" s="79" t="s">
        <v>213</v>
      </c>
      <c r="D61" s="84" t="s">
        <v>214</v>
      </c>
      <c r="E61" s="84">
        <v>7583</v>
      </c>
      <c r="F61" s="82" t="s">
        <v>137</v>
      </c>
      <c r="G61" s="83">
        <v>22</v>
      </c>
    </row>
    <row r="62" s="71" customFormat="1" customHeight="1" spans="1:7">
      <c r="A62" s="79" t="s">
        <v>192</v>
      </c>
      <c r="B62" s="80">
        <v>343</v>
      </c>
      <c r="C62" s="79" t="s">
        <v>213</v>
      </c>
      <c r="D62" s="81" t="s">
        <v>215</v>
      </c>
      <c r="E62" s="81">
        <v>4301</v>
      </c>
      <c r="F62" s="85" t="s">
        <v>139</v>
      </c>
      <c r="G62" s="83">
        <v>0</v>
      </c>
    </row>
    <row r="63" s="71" customFormat="1" customHeight="1" spans="1:7">
      <c r="A63" s="79" t="s">
        <v>192</v>
      </c>
      <c r="B63" s="80">
        <v>343</v>
      </c>
      <c r="C63" s="79" t="s">
        <v>213</v>
      </c>
      <c r="D63" s="84" t="s">
        <v>216</v>
      </c>
      <c r="E63" s="81">
        <v>8035</v>
      </c>
      <c r="F63" s="91" t="s">
        <v>139</v>
      </c>
      <c r="G63" s="83">
        <v>0</v>
      </c>
    </row>
    <row r="64" s="71" customFormat="1" customHeight="1" spans="1:7">
      <c r="A64" s="79" t="s">
        <v>192</v>
      </c>
      <c r="B64" s="80">
        <v>343</v>
      </c>
      <c r="C64" s="79" t="s">
        <v>213</v>
      </c>
      <c r="D64" s="84" t="s">
        <v>217</v>
      </c>
      <c r="E64" s="84">
        <v>10191</v>
      </c>
      <c r="F64" s="85" t="s">
        <v>139</v>
      </c>
      <c r="G64" s="83">
        <v>0</v>
      </c>
    </row>
    <row r="65" s="71" customFormat="1" customHeight="1" spans="1:7">
      <c r="A65" s="79" t="s">
        <v>192</v>
      </c>
      <c r="B65" s="80">
        <v>343</v>
      </c>
      <c r="C65" s="79" t="s">
        <v>213</v>
      </c>
      <c r="D65" s="84" t="s">
        <v>218</v>
      </c>
      <c r="E65" s="84">
        <v>10932</v>
      </c>
      <c r="F65" s="85" t="s">
        <v>139</v>
      </c>
      <c r="G65" s="83">
        <v>0</v>
      </c>
    </row>
    <row r="66" s="71" customFormat="1" customHeight="1" spans="1:7">
      <c r="A66" s="79" t="s">
        <v>192</v>
      </c>
      <c r="B66" s="80">
        <v>343</v>
      </c>
      <c r="C66" s="79" t="s">
        <v>213</v>
      </c>
      <c r="D66" s="84" t="s">
        <v>219</v>
      </c>
      <c r="E66" s="84">
        <v>11116</v>
      </c>
      <c r="F66" s="85" t="s">
        <v>158</v>
      </c>
      <c r="G66" s="83">
        <v>0</v>
      </c>
    </row>
    <row r="67" s="71" customFormat="1" customHeight="1" spans="1:7">
      <c r="A67" s="79" t="s">
        <v>192</v>
      </c>
      <c r="B67" s="80">
        <v>343</v>
      </c>
      <c r="C67" s="79" t="s">
        <v>213</v>
      </c>
      <c r="D67" s="88" t="s">
        <v>220</v>
      </c>
      <c r="E67" s="89">
        <v>11320</v>
      </c>
      <c r="F67" s="90" t="s">
        <v>158</v>
      </c>
      <c r="G67" s="83">
        <v>0</v>
      </c>
    </row>
    <row r="68" s="71" customFormat="1" customHeight="1" spans="1:7">
      <c r="A68" s="79" t="s">
        <v>192</v>
      </c>
      <c r="B68" s="96">
        <v>347</v>
      </c>
      <c r="C68" s="93" t="s">
        <v>221</v>
      </c>
      <c r="D68" s="84" t="s">
        <v>222</v>
      </c>
      <c r="E68" s="84">
        <v>9840</v>
      </c>
      <c r="F68" s="85" t="s">
        <v>137</v>
      </c>
      <c r="G68" s="83">
        <v>9</v>
      </c>
    </row>
    <row r="69" s="71" customFormat="1" customHeight="1" spans="1:7">
      <c r="A69" s="79" t="s">
        <v>192</v>
      </c>
      <c r="B69" s="84">
        <v>347</v>
      </c>
      <c r="C69" s="93" t="s">
        <v>221</v>
      </c>
      <c r="D69" s="84" t="s">
        <v>223</v>
      </c>
      <c r="E69" s="84">
        <v>6306</v>
      </c>
      <c r="F69" s="85" t="s">
        <v>139</v>
      </c>
      <c r="G69" s="83">
        <v>3</v>
      </c>
    </row>
    <row r="70" s="71" customFormat="1" customHeight="1" spans="1:7">
      <c r="A70" s="79" t="s">
        <v>192</v>
      </c>
      <c r="B70" s="84">
        <v>347</v>
      </c>
      <c r="C70" s="93" t="s">
        <v>221</v>
      </c>
      <c r="D70" s="84" t="s">
        <v>224</v>
      </c>
      <c r="E70" s="84">
        <v>10997</v>
      </c>
      <c r="F70" s="85" t="s">
        <v>139</v>
      </c>
      <c r="G70" s="83">
        <v>0</v>
      </c>
    </row>
    <row r="71" s="71" customFormat="1" customHeight="1" spans="1:7">
      <c r="A71" s="79" t="s">
        <v>192</v>
      </c>
      <c r="B71" s="96">
        <v>357</v>
      </c>
      <c r="C71" s="93" t="s">
        <v>225</v>
      </c>
      <c r="D71" s="81" t="s">
        <v>226</v>
      </c>
      <c r="E71" s="81">
        <v>6989</v>
      </c>
      <c r="F71" s="82" t="s">
        <v>137</v>
      </c>
      <c r="G71" s="83">
        <v>4</v>
      </c>
    </row>
    <row r="72" s="71" customFormat="1" customHeight="1" spans="1:7">
      <c r="A72" s="79" t="s">
        <v>192</v>
      </c>
      <c r="B72" s="84">
        <v>357</v>
      </c>
      <c r="C72" s="79" t="s">
        <v>225</v>
      </c>
      <c r="D72" s="81" t="s">
        <v>227</v>
      </c>
      <c r="E72" s="81">
        <v>6814</v>
      </c>
      <c r="F72" s="85" t="s">
        <v>139</v>
      </c>
      <c r="G72" s="83">
        <v>3</v>
      </c>
    </row>
    <row r="73" s="71" customFormat="1" customHeight="1" spans="1:7">
      <c r="A73" s="79" t="s">
        <v>192</v>
      </c>
      <c r="B73" s="84">
        <v>357</v>
      </c>
      <c r="C73" s="79" t="s">
        <v>225</v>
      </c>
      <c r="D73" s="84" t="s">
        <v>228</v>
      </c>
      <c r="E73" s="84">
        <v>11113</v>
      </c>
      <c r="F73" s="85" t="s">
        <v>158</v>
      </c>
      <c r="G73" s="83">
        <v>3</v>
      </c>
    </row>
    <row r="74" s="71" customFormat="1" customHeight="1" spans="1:7">
      <c r="A74" s="79" t="s">
        <v>192</v>
      </c>
      <c r="B74" s="84">
        <v>357</v>
      </c>
      <c r="C74" s="79" t="s">
        <v>225</v>
      </c>
      <c r="D74" s="88" t="s">
        <v>229</v>
      </c>
      <c r="E74" s="89">
        <v>11334</v>
      </c>
      <c r="F74" s="90" t="s">
        <v>158</v>
      </c>
      <c r="G74" s="83">
        <v>0</v>
      </c>
    </row>
    <row r="75" s="71" customFormat="1" customHeight="1" spans="1:7">
      <c r="A75" s="79" t="s">
        <v>184</v>
      </c>
      <c r="B75" s="84">
        <v>349</v>
      </c>
      <c r="C75" s="79" t="s">
        <v>230</v>
      </c>
      <c r="D75" s="84" t="s">
        <v>231</v>
      </c>
      <c r="E75" s="84">
        <v>9308</v>
      </c>
      <c r="F75" s="85" t="s">
        <v>137</v>
      </c>
      <c r="G75" s="83">
        <v>4</v>
      </c>
    </row>
    <row r="76" s="71" customFormat="1" customHeight="1" spans="1:7">
      <c r="A76" s="79" t="s">
        <v>184</v>
      </c>
      <c r="B76" s="80">
        <v>349</v>
      </c>
      <c r="C76" s="79" t="s">
        <v>230</v>
      </c>
      <c r="D76" s="84" t="s">
        <v>232</v>
      </c>
      <c r="E76" s="84">
        <v>7634</v>
      </c>
      <c r="F76" s="85" t="s">
        <v>139</v>
      </c>
      <c r="G76" s="83">
        <v>0</v>
      </c>
    </row>
    <row r="77" s="71" customFormat="1" customHeight="1" spans="1:7">
      <c r="A77" s="79" t="s">
        <v>184</v>
      </c>
      <c r="B77" s="80">
        <v>349</v>
      </c>
      <c r="C77" s="79" t="s">
        <v>230</v>
      </c>
      <c r="D77" s="84" t="s">
        <v>233</v>
      </c>
      <c r="E77" s="84">
        <v>10873</v>
      </c>
      <c r="F77" s="85" t="s">
        <v>139</v>
      </c>
      <c r="G77" s="83">
        <v>4</v>
      </c>
    </row>
    <row r="78" s="71" customFormat="1" customHeight="1" spans="1:7">
      <c r="A78" s="79" t="s">
        <v>184</v>
      </c>
      <c r="B78" s="80">
        <v>349</v>
      </c>
      <c r="C78" s="79" t="s">
        <v>230</v>
      </c>
      <c r="D78" s="94" t="s">
        <v>234</v>
      </c>
      <c r="E78" s="84">
        <v>11096</v>
      </c>
      <c r="F78" s="85" t="s">
        <v>158</v>
      </c>
      <c r="G78" s="83">
        <v>0</v>
      </c>
    </row>
    <row r="79" s="71" customFormat="1" customHeight="1" spans="1:7">
      <c r="A79" s="79" t="s">
        <v>43</v>
      </c>
      <c r="B79" s="80">
        <v>351</v>
      </c>
      <c r="C79" s="79" t="s">
        <v>235</v>
      </c>
      <c r="D79" s="84" t="s">
        <v>236</v>
      </c>
      <c r="E79" s="81">
        <v>4524</v>
      </c>
      <c r="F79" s="85" t="s">
        <v>137</v>
      </c>
      <c r="G79" s="83">
        <v>3</v>
      </c>
    </row>
    <row r="80" s="71" customFormat="1" customHeight="1" spans="1:7">
      <c r="A80" s="79" t="s">
        <v>43</v>
      </c>
      <c r="B80" s="80">
        <v>351</v>
      </c>
      <c r="C80" s="79" t="s">
        <v>235</v>
      </c>
      <c r="D80" s="81" t="s">
        <v>237</v>
      </c>
      <c r="E80" s="81">
        <v>8594</v>
      </c>
      <c r="F80" s="85" t="s">
        <v>139</v>
      </c>
      <c r="G80" s="83">
        <v>5</v>
      </c>
    </row>
    <row r="81" s="71" customFormat="1" customHeight="1" spans="1:7">
      <c r="A81" s="79" t="s">
        <v>43</v>
      </c>
      <c r="B81" s="80">
        <v>351</v>
      </c>
      <c r="C81" s="79" t="s">
        <v>235</v>
      </c>
      <c r="D81" s="84" t="s">
        <v>238</v>
      </c>
      <c r="E81" s="84">
        <v>8606</v>
      </c>
      <c r="F81" s="85" t="s">
        <v>139</v>
      </c>
      <c r="G81" s="83">
        <v>5</v>
      </c>
    </row>
    <row r="82" s="71" customFormat="1" customHeight="1" spans="1:7">
      <c r="A82" s="79" t="s">
        <v>184</v>
      </c>
      <c r="B82" s="80">
        <v>355</v>
      </c>
      <c r="C82" s="79" t="s">
        <v>239</v>
      </c>
      <c r="D82" s="84" t="s">
        <v>240</v>
      </c>
      <c r="E82" s="84">
        <v>9895</v>
      </c>
      <c r="F82" s="85" t="s">
        <v>137</v>
      </c>
      <c r="G82" s="83">
        <v>4</v>
      </c>
    </row>
    <row r="83" s="71" customFormat="1" customHeight="1" spans="1:7">
      <c r="A83" s="79" t="s">
        <v>184</v>
      </c>
      <c r="B83" s="80">
        <v>355</v>
      </c>
      <c r="C83" s="79" t="s">
        <v>239</v>
      </c>
      <c r="D83" s="84" t="s">
        <v>241</v>
      </c>
      <c r="E83" s="84">
        <v>8233</v>
      </c>
      <c r="F83" s="87" t="s">
        <v>139</v>
      </c>
      <c r="G83" s="83">
        <v>4</v>
      </c>
    </row>
    <row r="84" s="71" customFormat="1" customHeight="1" spans="1:7">
      <c r="A84" s="79" t="s">
        <v>184</v>
      </c>
      <c r="B84" s="80">
        <v>355</v>
      </c>
      <c r="C84" s="79" t="s">
        <v>239</v>
      </c>
      <c r="D84" s="84" t="s">
        <v>242</v>
      </c>
      <c r="E84" s="81">
        <v>6544</v>
      </c>
      <c r="F84" s="85" t="s">
        <v>139</v>
      </c>
      <c r="G84" s="83">
        <v>4</v>
      </c>
    </row>
    <row r="85" s="71" customFormat="1" customHeight="1" spans="1:7">
      <c r="A85" s="79" t="s">
        <v>184</v>
      </c>
      <c r="B85" s="80">
        <v>355</v>
      </c>
      <c r="C85" s="79" t="s">
        <v>239</v>
      </c>
      <c r="D85" s="84" t="s">
        <v>243</v>
      </c>
      <c r="E85" s="84">
        <v>11115</v>
      </c>
      <c r="F85" s="85" t="s">
        <v>158</v>
      </c>
      <c r="G85" s="83">
        <v>0</v>
      </c>
    </row>
    <row r="86" s="71" customFormat="1" customHeight="1" spans="1:7">
      <c r="A86" s="79" t="s">
        <v>192</v>
      </c>
      <c r="B86" s="80">
        <v>359</v>
      </c>
      <c r="C86" s="93" t="s">
        <v>244</v>
      </c>
      <c r="D86" s="84" t="s">
        <v>245</v>
      </c>
      <c r="E86" s="84">
        <v>5623</v>
      </c>
      <c r="F86" s="82" t="s">
        <v>137</v>
      </c>
      <c r="G86" s="83">
        <v>4</v>
      </c>
    </row>
    <row r="87" s="71" customFormat="1" customHeight="1" spans="1:7">
      <c r="A87" s="79" t="s">
        <v>192</v>
      </c>
      <c r="B87" s="80">
        <v>359</v>
      </c>
      <c r="C87" s="93" t="s">
        <v>244</v>
      </c>
      <c r="D87" s="84" t="s">
        <v>246</v>
      </c>
      <c r="E87" s="84">
        <v>10463</v>
      </c>
      <c r="F87" s="85" t="s">
        <v>139</v>
      </c>
      <c r="G87" s="83">
        <v>4</v>
      </c>
    </row>
    <row r="88" s="71" customFormat="1" customHeight="1" spans="1:7">
      <c r="A88" s="79" t="s">
        <v>192</v>
      </c>
      <c r="B88" s="80">
        <v>359</v>
      </c>
      <c r="C88" s="93" t="s">
        <v>244</v>
      </c>
      <c r="D88" s="84" t="s">
        <v>247</v>
      </c>
      <c r="E88" s="84">
        <v>10860</v>
      </c>
      <c r="F88" s="85" t="s">
        <v>139</v>
      </c>
      <c r="G88" s="83">
        <v>4</v>
      </c>
    </row>
    <row r="89" s="71" customFormat="1" customHeight="1" spans="1:7">
      <c r="A89" s="79" t="s">
        <v>192</v>
      </c>
      <c r="B89" s="80">
        <v>359</v>
      </c>
      <c r="C89" s="93" t="s">
        <v>244</v>
      </c>
      <c r="D89" s="84" t="s">
        <v>248</v>
      </c>
      <c r="E89" s="84">
        <v>10904</v>
      </c>
      <c r="F89" s="85" t="s">
        <v>139</v>
      </c>
      <c r="G89" s="83">
        <v>4</v>
      </c>
    </row>
    <row r="90" s="71" customFormat="1" customHeight="1" spans="1:7">
      <c r="A90" s="79" t="s">
        <v>192</v>
      </c>
      <c r="B90" s="80">
        <v>365</v>
      </c>
      <c r="C90" s="79" t="s">
        <v>249</v>
      </c>
      <c r="D90" s="81" t="s">
        <v>250</v>
      </c>
      <c r="E90" s="81">
        <v>8798</v>
      </c>
      <c r="F90" s="82" t="s">
        <v>137</v>
      </c>
      <c r="G90" s="83">
        <v>0</v>
      </c>
    </row>
    <row r="91" s="71" customFormat="1" customHeight="1" spans="1:7">
      <c r="A91" s="79" t="s">
        <v>192</v>
      </c>
      <c r="B91" s="80">
        <v>365</v>
      </c>
      <c r="C91" s="79" t="s">
        <v>249</v>
      </c>
      <c r="D91" s="81" t="s">
        <v>251</v>
      </c>
      <c r="E91" s="81">
        <v>8400</v>
      </c>
      <c r="F91" s="85" t="s">
        <v>139</v>
      </c>
      <c r="G91" s="83">
        <v>0</v>
      </c>
    </row>
    <row r="92" s="71" customFormat="1" customHeight="1" spans="1:7">
      <c r="A92" s="79" t="s">
        <v>192</v>
      </c>
      <c r="B92" s="80">
        <v>365</v>
      </c>
      <c r="C92" s="93" t="s">
        <v>249</v>
      </c>
      <c r="D92" s="84" t="s">
        <v>252</v>
      </c>
      <c r="E92" s="84">
        <v>10931</v>
      </c>
      <c r="F92" s="85" t="s">
        <v>139</v>
      </c>
      <c r="G92" s="83">
        <v>4</v>
      </c>
    </row>
    <row r="93" s="71" customFormat="1" customHeight="1" spans="1:7">
      <c r="A93" s="79" t="s">
        <v>43</v>
      </c>
      <c r="B93" s="84">
        <v>367</v>
      </c>
      <c r="C93" s="79" t="s">
        <v>253</v>
      </c>
      <c r="D93" s="84" t="s">
        <v>254</v>
      </c>
      <c r="E93" s="84">
        <v>9983</v>
      </c>
      <c r="F93" s="82" t="s">
        <v>137</v>
      </c>
      <c r="G93" s="83">
        <v>6</v>
      </c>
    </row>
    <row r="94" s="71" customFormat="1" customHeight="1" spans="1:7">
      <c r="A94" s="79" t="s">
        <v>43</v>
      </c>
      <c r="B94" s="84">
        <v>367</v>
      </c>
      <c r="C94" s="79" t="s">
        <v>253</v>
      </c>
      <c r="D94" s="84" t="s">
        <v>255</v>
      </c>
      <c r="E94" s="84">
        <v>10218</v>
      </c>
      <c r="F94" s="85" t="s">
        <v>139</v>
      </c>
      <c r="G94" s="83">
        <v>3</v>
      </c>
    </row>
    <row r="95" s="71" customFormat="1" customHeight="1" spans="1:7">
      <c r="A95" s="79" t="s">
        <v>43</v>
      </c>
      <c r="B95" s="84">
        <v>367</v>
      </c>
      <c r="C95" s="79" t="s">
        <v>253</v>
      </c>
      <c r="D95" s="84" t="s">
        <v>256</v>
      </c>
      <c r="E95" s="84">
        <v>10955</v>
      </c>
      <c r="F95" s="85" t="s">
        <v>139</v>
      </c>
      <c r="G95" s="83">
        <v>3</v>
      </c>
    </row>
    <row r="96" s="71" customFormat="1" customHeight="1" spans="1:7">
      <c r="A96" s="79" t="s">
        <v>41</v>
      </c>
      <c r="B96" s="80">
        <v>371</v>
      </c>
      <c r="C96" s="79" t="s">
        <v>257</v>
      </c>
      <c r="D96" s="84" t="s">
        <v>258</v>
      </c>
      <c r="E96" s="84">
        <v>9112</v>
      </c>
      <c r="F96" s="82" t="s">
        <v>137</v>
      </c>
      <c r="G96" s="83">
        <v>4</v>
      </c>
    </row>
    <row r="97" s="71" customFormat="1" customHeight="1" spans="1:8">
      <c r="A97" s="79" t="s">
        <v>41</v>
      </c>
      <c r="B97" s="84">
        <v>371</v>
      </c>
      <c r="C97" s="79" t="s">
        <v>257</v>
      </c>
      <c r="D97" s="84" t="s">
        <v>259</v>
      </c>
      <c r="E97" s="84">
        <v>10733</v>
      </c>
      <c r="F97" s="85" t="s">
        <v>139</v>
      </c>
      <c r="G97" s="83">
        <v>0</v>
      </c>
      <c r="H97" s="71" t="s">
        <v>260</v>
      </c>
    </row>
    <row r="98" s="71" customFormat="1" customHeight="1" spans="1:7">
      <c r="A98" s="79" t="s">
        <v>184</v>
      </c>
      <c r="B98" s="80">
        <v>373</v>
      </c>
      <c r="C98" s="79" t="s">
        <v>261</v>
      </c>
      <c r="D98" s="84" t="s">
        <v>262</v>
      </c>
      <c r="E98" s="84">
        <v>8903</v>
      </c>
      <c r="F98" s="91" t="s">
        <v>144</v>
      </c>
      <c r="G98" s="83">
        <v>0</v>
      </c>
    </row>
    <row r="99" s="71" customFormat="1" customHeight="1" spans="1:7">
      <c r="A99" s="79" t="s">
        <v>184</v>
      </c>
      <c r="B99" s="80">
        <v>373</v>
      </c>
      <c r="C99" s="79" t="s">
        <v>261</v>
      </c>
      <c r="D99" s="84" t="s">
        <v>263</v>
      </c>
      <c r="E99" s="81">
        <v>8075</v>
      </c>
      <c r="F99" s="85" t="s">
        <v>139</v>
      </c>
      <c r="G99" s="83">
        <v>0</v>
      </c>
    </row>
    <row r="100" s="71" customFormat="1" customHeight="1" spans="1:7">
      <c r="A100" s="79" t="s">
        <v>184</v>
      </c>
      <c r="B100" s="80">
        <v>373</v>
      </c>
      <c r="C100" s="79" t="s">
        <v>261</v>
      </c>
      <c r="D100" s="84" t="s">
        <v>264</v>
      </c>
      <c r="E100" s="84">
        <v>10916</v>
      </c>
      <c r="F100" s="85" t="s">
        <v>139</v>
      </c>
      <c r="G100" s="83">
        <v>0</v>
      </c>
    </row>
    <row r="101" s="71" customFormat="1" customHeight="1" spans="1:7">
      <c r="A101" s="79" t="s">
        <v>184</v>
      </c>
      <c r="B101" s="80">
        <v>373</v>
      </c>
      <c r="C101" s="79" t="s">
        <v>261</v>
      </c>
      <c r="D101" s="84" t="s">
        <v>265</v>
      </c>
      <c r="E101" s="84">
        <v>10855</v>
      </c>
      <c r="F101" s="85" t="s">
        <v>139</v>
      </c>
      <c r="G101" s="83">
        <v>0</v>
      </c>
    </row>
    <row r="102" s="71" customFormat="1" customHeight="1" spans="1:7">
      <c r="A102" s="79" t="s">
        <v>266</v>
      </c>
      <c r="B102" s="80">
        <v>377</v>
      </c>
      <c r="C102" s="79" t="s">
        <v>267</v>
      </c>
      <c r="D102" s="84" t="s">
        <v>268</v>
      </c>
      <c r="E102" s="84">
        <v>8940</v>
      </c>
      <c r="F102" s="85" t="s">
        <v>144</v>
      </c>
      <c r="G102" s="83">
        <v>0</v>
      </c>
    </row>
    <row r="103" s="71" customFormat="1" customHeight="1" spans="1:7">
      <c r="A103" s="79" t="s">
        <v>266</v>
      </c>
      <c r="B103" s="80">
        <v>377</v>
      </c>
      <c r="C103" s="79" t="s">
        <v>267</v>
      </c>
      <c r="D103" s="81" t="s">
        <v>269</v>
      </c>
      <c r="E103" s="81">
        <v>5782</v>
      </c>
      <c r="F103" s="85" t="s">
        <v>139</v>
      </c>
      <c r="G103" s="83">
        <v>4</v>
      </c>
    </row>
    <row r="104" s="71" customFormat="1" customHeight="1" spans="1:7">
      <c r="A104" s="79" t="s">
        <v>266</v>
      </c>
      <c r="B104" s="80">
        <v>377</v>
      </c>
      <c r="C104" s="79" t="s">
        <v>267</v>
      </c>
      <c r="D104" s="94" t="s">
        <v>270</v>
      </c>
      <c r="E104" s="84">
        <v>11119</v>
      </c>
      <c r="F104" s="85" t="s">
        <v>158</v>
      </c>
      <c r="G104" s="83">
        <v>0</v>
      </c>
    </row>
    <row r="105" s="71" customFormat="1" customHeight="1" spans="1:7">
      <c r="A105" s="79" t="s">
        <v>266</v>
      </c>
      <c r="B105" s="80">
        <v>377</v>
      </c>
      <c r="C105" s="79" t="s">
        <v>267</v>
      </c>
      <c r="D105" s="88" t="s">
        <v>271</v>
      </c>
      <c r="E105" s="89">
        <v>11328</v>
      </c>
      <c r="F105" s="90" t="s">
        <v>158</v>
      </c>
      <c r="G105" s="83">
        <v>0</v>
      </c>
    </row>
    <row r="106" s="71" customFormat="1" customHeight="1" spans="1:7">
      <c r="A106" s="79" t="s">
        <v>192</v>
      </c>
      <c r="B106" s="84">
        <v>379</v>
      </c>
      <c r="C106" s="79" t="s">
        <v>272</v>
      </c>
      <c r="D106" s="84" t="s">
        <v>273</v>
      </c>
      <c r="E106" s="84">
        <v>6830</v>
      </c>
      <c r="F106" s="85" t="s">
        <v>144</v>
      </c>
      <c r="G106" s="83">
        <v>0</v>
      </c>
    </row>
    <row r="107" s="71" customFormat="1" customHeight="1" spans="1:7">
      <c r="A107" s="79" t="s">
        <v>192</v>
      </c>
      <c r="B107" s="80">
        <v>379</v>
      </c>
      <c r="C107" s="79" t="s">
        <v>272</v>
      </c>
      <c r="D107" s="84" t="s">
        <v>274</v>
      </c>
      <c r="E107" s="84">
        <v>6831</v>
      </c>
      <c r="F107" s="85" t="s">
        <v>139</v>
      </c>
      <c r="G107" s="83">
        <v>0</v>
      </c>
    </row>
    <row r="108" s="71" customFormat="1" customHeight="1" spans="1:7">
      <c r="A108" s="79" t="s">
        <v>192</v>
      </c>
      <c r="B108" s="80">
        <v>379</v>
      </c>
      <c r="C108" s="79" t="s">
        <v>272</v>
      </c>
      <c r="D108" s="81" t="s">
        <v>275</v>
      </c>
      <c r="E108" s="81">
        <v>5344</v>
      </c>
      <c r="F108" s="85" t="s">
        <v>139</v>
      </c>
      <c r="G108" s="83">
        <v>0</v>
      </c>
    </row>
    <row r="109" s="71" customFormat="1" customHeight="1" spans="1:7">
      <c r="A109" s="79" t="s">
        <v>192</v>
      </c>
      <c r="B109" s="80">
        <v>379</v>
      </c>
      <c r="C109" s="79" t="s">
        <v>272</v>
      </c>
      <c r="D109" s="88" t="s">
        <v>276</v>
      </c>
      <c r="E109" s="89">
        <v>11336</v>
      </c>
      <c r="F109" s="90" t="s">
        <v>158</v>
      </c>
      <c r="G109" s="83">
        <v>0</v>
      </c>
    </row>
    <row r="110" s="71" customFormat="1" customHeight="1" spans="1:7">
      <c r="A110" s="79" t="s">
        <v>41</v>
      </c>
      <c r="B110" s="80">
        <v>385</v>
      </c>
      <c r="C110" s="79" t="s">
        <v>277</v>
      </c>
      <c r="D110" s="84" t="s">
        <v>278</v>
      </c>
      <c r="E110" s="81">
        <v>4196</v>
      </c>
      <c r="F110" s="82" t="s">
        <v>137</v>
      </c>
      <c r="G110" s="83">
        <v>4</v>
      </c>
    </row>
    <row r="111" s="71" customFormat="1" customHeight="1" spans="1:7">
      <c r="A111" s="79" t="s">
        <v>41</v>
      </c>
      <c r="B111" s="80">
        <v>385</v>
      </c>
      <c r="C111" s="79" t="s">
        <v>277</v>
      </c>
      <c r="D111" s="81" t="s">
        <v>279</v>
      </c>
      <c r="E111" s="81">
        <v>5954</v>
      </c>
      <c r="F111" s="85" t="s">
        <v>139</v>
      </c>
      <c r="G111" s="83">
        <v>4</v>
      </c>
    </row>
    <row r="112" s="71" customFormat="1" customHeight="1" spans="1:7">
      <c r="A112" s="79" t="s">
        <v>41</v>
      </c>
      <c r="B112" s="80">
        <v>385</v>
      </c>
      <c r="C112" s="79" t="s">
        <v>277</v>
      </c>
      <c r="D112" s="84" t="s">
        <v>280</v>
      </c>
      <c r="E112" s="84">
        <v>7317</v>
      </c>
      <c r="F112" s="85" t="s">
        <v>139</v>
      </c>
      <c r="G112" s="83">
        <v>4</v>
      </c>
    </row>
    <row r="113" s="71" customFormat="1" customHeight="1" spans="1:7">
      <c r="A113" s="79" t="s">
        <v>41</v>
      </c>
      <c r="B113" s="80">
        <v>385</v>
      </c>
      <c r="C113" s="79" t="s">
        <v>277</v>
      </c>
      <c r="D113" s="84" t="s">
        <v>281</v>
      </c>
      <c r="E113" s="84">
        <v>7749</v>
      </c>
      <c r="F113" s="85" t="s">
        <v>139</v>
      </c>
      <c r="G113" s="83">
        <v>8</v>
      </c>
    </row>
    <row r="114" s="71" customFormat="1" customHeight="1" spans="1:7">
      <c r="A114" s="79" t="s">
        <v>266</v>
      </c>
      <c r="B114" s="80">
        <v>387</v>
      </c>
      <c r="C114" s="79" t="s">
        <v>282</v>
      </c>
      <c r="D114" s="81" t="s">
        <v>283</v>
      </c>
      <c r="E114" s="84">
        <v>5408</v>
      </c>
      <c r="F114" s="85" t="s">
        <v>137</v>
      </c>
      <c r="G114" s="83">
        <v>0</v>
      </c>
    </row>
    <row r="115" s="71" customFormat="1" customHeight="1" spans="1:7">
      <c r="A115" s="79" t="s">
        <v>266</v>
      </c>
      <c r="B115" s="80">
        <v>387</v>
      </c>
      <c r="C115" s="79" t="s">
        <v>282</v>
      </c>
      <c r="D115" s="84" t="s">
        <v>284</v>
      </c>
      <c r="E115" s="81">
        <v>5701</v>
      </c>
      <c r="F115" s="85" t="s">
        <v>139</v>
      </c>
      <c r="G115" s="83">
        <v>4</v>
      </c>
    </row>
    <row r="116" s="71" customFormat="1" customHeight="1" spans="1:7">
      <c r="A116" s="79" t="s">
        <v>266</v>
      </c>
      <c r="B116" s="80">
        <v>387</v>
      </c>
      <c r="C116" s="79" t="s">
        <v>282</v>
      </c>
      <c r="D116" s="84" t="s">
        <v>285</v>
      </c>
      <c r="E116" s="84">
        <v>10856</v>
      </c>
      <c r="F116" s="85" t="s">
        <v>139</v>
      </c>
      <c r="G116" s="83">
        <v>0</v>
      </c>
    </row>
    <row r="117" s="71" customFormat="1" customHeight="1" spans="1:7">
      <c r="A117" s="79" t="s">
        <v>266</v>
      </c>
      <c r="B117" s="80">
        <v>387</v>
      </c>
      <c r="C117" s="79" t="s">
        <v>282</v>
      </c>
      <c r="D117" s="88" t="s">
        <v>286</v>
      </c>
      <c r="E117" s="89">
        <v>11338</v>
      </c>
      <c r="F117" s="90" t="s">
        <v>158</v>
      </c>
      <c r="G117" s="83">
        <v>0</v>
      </c>
    </row>
    <row r="118" s="71" customFormat="1" customHeight="1" spans="1:7">
      <c r="A118" s="79" t="s">
        <v>184</v>
      </c>
      <c r="B118" s="80">
        <v>391</v>
      </c>
      <c r="C118" s="79" t="s">
        <v>287</v>
      </c>
      <c r="D118" s="95" t="s">
        <v>288</v>
      </c>
      <c r="E118" s="84">
        <v>4188</v>
      </c>
      <c r="F118" s="82" t="s">
        <v>137</v>
      </c>
      <c r="G118" s="83">
        <v>12</v>
      </c>
    </row>
    <row r="119" s="71" customFormat="1" customHeight="1" spans="1:7">
      <c r="A119" s="79" t="s">
        <v>184</v>
      </c>
      <c r="B119" s="80">
        <v>391</v>
      </c>
      <c r="C119" s="79" t="s">
        <v>287</v>
      </c>
      <c r="D119" s="81" t="s">
        <v>289</v>
      </c>
      <c r="E119" s="84">
        <v>4246</v>
      </c>
      <c r="F119" s="82" t="s">
        <v>139</v>
      </c>
      <c r="G119" s="83">
        <v>0</v>
      </c>
    </row>
    <row r="120" s="71" customFormat="1" customHeight="1" spans="1:7">
      <c r="A120" s="79" t="s">
        <v>184</v>
      </c>
      <c r="B120" s="80">
        <v>391</v>
      </c>
      <c r="C120" s="79" t="s">
        <v>287</v>
      </c>
      <c r="D120" s="88" t="s">
        <v>290</v>
      </c>
      <c r="E120" s="89">
        <v>11325</v>
      </c>
      <c r="F120" s="90" t="s">
        <v>158</v>
      </c>
      <c r="G120" s="83">
        <v>0</v>
      </c>
    </row>
    <row r="121" s="71" customFormat="1" customHeight="1" spans="1:7">
      <c r="A121" s="79" t="s">
        <v>266</v>
      </c>
      <c r="B121" s="80">
        <v>399</v>
      </c>
      <c r="C121" s="79" t="s">
        <v>291</v>
      </c>
      <c r="D121" s="84" t="s">
        <v>292</v>
      </c>
      <c r="E121" s="84">
        <v>8929</v>
      </c>
      <c r="F121" s="82" t="s">
        <v>144</v>
      </c>
      <c r="G121" s="83">
        <v>0</v>
      </c>
    </row>
    <row r="122" s="71" customFormat="1" customHeight="1" spans="1:7">
      <c r="A122" s="79" t="s">
        <v>266</v>
      </c>
      <c r="B122" s="80">
        <v>399</v>
      </c>
      <c r="C122" s="79" t="s">
        <v>291</v>
      </c>
      <c r="D122" s="84" t="s">
        <v>293</v>
      </c>
      <c r="E122" s="84">
        <v>7369</v>
      </c>
      <c r="F122" s="85" t="s">
        <v>294</v>
      </c>
      <c r="G122" s="83">
        <v>0</v>
      </c>
    </row>
    <row r="123" s="71" customFormat="1" customHeight="1" spans="1:7">
      <c r="A123" s="79" t="s">
        <v>266</v>
      </c>
      <c r="B123" s="80">
        <v>399</v>
      </c>
      <c r="C123" s="79" t="s">
        <v>291</v>
      </c>
      <c r="D123" s="94" t="s">
        <v>295</v>
      </c>
      <c r="E123" s="84">
        <v>11106</v>
      </c>
      <c r="F123" s="85" t="s">
        <v>158</v>
      </c>
      <c r="G123" s="83">
        <v>0</v>
      </c>
    </row>
    <row r="124" s="71" customFormat="1" customHeight="1" spans="1:7">
      <c r="A124" s="79" t="s">
        <v>184</v>
      </c>
      <c r="B124" s="80">
        <v>511</v>
      </c>
      <c r="C124" s="79" t="s">
        <v>296</v>
      </c>
      <c r="D124" s="84" t="s">
        <v>297</v>
      </c>
      <c r="E124" s="84">
        <v>5527</v>
      </c>
      <c r="F124" s="82" t="s">
        <v>144</v>
      </c>
      <c r="G124" s="83">
        <v>3</v>
      </c>
    </row>
    <row r="125" s="71" customFormat="1" customHeight="1" spans="1:7">
      <c r="A125" s="79" t="s">
        <v>184</v>
      </c>
      <c r="B125" s="84">
        <v>511</v>
      </c>
      <c r="C125" s="79" t="s">
        <v>296</v>
      </c>
      <c r="D125" s="97" t="s">
        <v>298</v>
      </c>
      <c r="E125" s="84">
        <v>4843</v>
      </c>
      <c r="F125" s="82" t="s">
        <v>139</v>
      </c>
      <c r="G125" s="83">
        <v>3</v>
      </c>
    </row>
    <row r="126" s="71" customFormat="1" customHeight="1" spans="1:7">
      <c r="A126" s="79" t="s">
        <v>192</v>
      </c>
      <c r="B126" s="84">
        <v>513</v>
      </c>
      <c r="C126" s="79" t="s">
        <v>299</v>
      </c>
      <c r="D126" s="98" t="s">
        <v>300</v>
      </c>
      <c r="E126" s="84">
        <v>5457</v>
      </c>
      <c r="F126" s="82" t="s">
        <v>144</v>
      </c>
      <c r="G126" s="83">
        <v>0</v>
      </c>
    </row>
    <row r="127" s="71" customFormat="1" customHeight="1" spans="1:7">
      <c r="A127" s="79" t="s">
        <v>192</v>
      </c>
      <c r="B127" s="84">
        <v>513</v>
      </c>
      <c r="C127" s="79" t="s">
        <v>299</v>
      </c>
      <c r="D127" s="81" t="s">
        <v>301</v>
      </c>
      <c r="E127" s="81">
        <v>9760</v>
      </c>
      <c r="F127" s="85" t="s">
        <v>139</v>
      </c>
      <c r="G127" s="83">
        <v>5</v>
      </c>
    </row>
    <row r="128" s="71" customFormat="1" customHeight="1" spans="1:7">
      <c r="A128" s="79" t="s">
        <v>192</v>
      </c>
      <c r="B128" s="84">
        <v>513</v>
      </c>
      <c r="C128" s="79" t="s">
        <v>299</v>
      </c>
      <c r="D128" s="84" t="s">
        <v>302</v>
      </c>
      <c r="E128" s="84">
        <v>11126</v>
      </c>
      <c r="F128" s="85" t="s">
        <v>139</v>
      </c>
      <c r="G128" s="83">
        <v>0</v>
      </c>
    </row>
    <row r="129" s="71" customFormat="1" customHeight="1" spans="1:7">
      <c r="A129" s="79" t="s">
        <v>192</v>
      </c>
      <c r="B129" s="84">
        <v>513</v>
      </c>
      <c r="C129" s="79" t="s">
        <v>299</v>
      </c>
      <c r="D129" s="88" t="s">
        <v>303</v>
      </c>
      <c r="E129" s="89">
        <v>11329</v>
      </c>
      <c r="F129" s="90" t="s">
        <v>158</v>
      </c>
      <c r="G129" s="83">
        <v>0</v>
      </c>
    </row>
    <row r="130" s="71" customFormat="1" customHeight="1" spans="1:7">
      <c r="A130" s="79" t="s">
        <v>41</v>
      </c>
      <c r="B130" s="80">
        <v>514</v>
      </c>
      <c r="C130" s="79" t="s">
        <v>304</v>
      </c>
      <c r="D130" s="81" t="s">
        <v>305</v>
      </c>
      <c r="E130" s="81">
        <v>5406</v>
      </c>
      <c r="F130" s="85" t="s">
        <v>144</v>
      </c>
      <c r="G130" s="83">
        <v>12</v>
      </c>
    </row>
    <row r="131" s="71" customFormat="1" customHeight="1" spans="1:7">
      <c r="A131" s="79" t="s">
        <v>41</v>
      </c>
      <c r="B131" s="84">
        <v>514</v>
      </c>
      <c r="C131" s="79" t="s">
        <v>304</v>
      </c>
      <c r="D131" s="81" t="s">
        <v>306</v>
      </c>
      <c r="E131" s="81">
        <v>8489</v>
      </c>
      <c r="F131" s="85" t="s">
        <v>139</v>
      </c>
      <c r="G131" s="83">
        <v>8</v>
      </c>
    </row>
    <row r="132" s="71" customFormat="1" customHeight="1" spans="1:7">
      <c r="A132" s="79" t="s">
        <v>41</v>
      </c>
      <c r="B132" s="84">
        <v>514</v>
      </c>
      <c r="C132" s="79" t="s">
        <v>304</v>
      </c>
      <c r="D132" s="84" t="s">
        <v>307</v>
      </c>
      <c r="E132" s="81">
        <v>6251</v>
      </c>
      <c r="F132" s="85" t="s">
        <v>139</v>
      </c>
      <c r="G132" s="83">
        <v>4</v>
      </c>
    </row>
    <row r="133" s="71" customFormat="1" customHeight="1" spans="1:7">
      <c r="A133" s="79" t="s">
        <v>41</v>
      </c>
      <c r="B133" s="84">
        <v>514</v>
      </c>
      <c r="C133" s="79" t="s">
        <v>304</v>
      </c>
      <c r="D133" s="84" t="s">
        <v>308</v>
      </c>
      <c r="E133" s="84">
        <v>4330</v>
      </c>
      <c r="F133" s="85" t="s">
        <v>139</v>
      </c>
      <c r="G133" s="83">
        <v>4</v>
      </c>
    </row>
    <row r="134" s="71" customFormat="1" customHeight="1" spans="1:7">
      <c r="A134" s="79" t="s">
        <v>184</v>
      </c>
      <c r="B134" s="80">
        <v>515</v>
      </c>
      <c r="C134" s="79" t="s">
        <v>309</v>
      </c>
      <c r="D134" s="84" t="s">
        <v>310</v>
      </c>
      <c r="E134" s="84">
        <v>7006</v>
      </c>
      <c r="F134" s="85" t="s">
        <v>144</v>
      </c>
      <c r="G134" s="83">
        <v>3</v>
      </c>
    </row>
    <row r="135" s="71" customFormat="1" customHeight="1" spans="1:7">
      <c r="A135" s="79" t="s">
        <v>184</v>
      </c>
      <c r="B135" s="84">
        <v>515</v>
      </c>
      <c r="C135" s="79" t="s">
        <v>309</v>
      </c>
      <c r="D135" s="84" t="s">
        <v>311</v>
      </c>
      <c r="E135" s="84">
        <v>11143</v>
      </c>
      <c r="F135" s="85" t="s">
        <v>139</v>
      </c>
      <c r="G135" s="83">
        <v>3</v>
      </c>
    </row>
    <row r="136" s="71" customFormat="1" customHeight="1" spans="1:7">
      <c r="A136" s="79" t="s">
        <v>184</v>
      </c>
      <c r="B136" s="84">
        <v>515</v>
      </c>
      <c r="C136" s="79" t="s">
        <v>309</v>
      </c>
      <c r="D136" s="84" t="s">
        <v>312</v>
      </c>
      <c r="E136" s="84">
        <v>11102</v>
      </c>
      <c r="F136" s="85" t="s">
        <v>158</v>
      </c>
      <c r="G136" s="83">
        <v>4</v>
      </c>
    </row>
    <row r="137" s="71" customFormat="1" customHeight="1" spans="1:7">
      <c r="A137" s="79" t="s">
        <v>184</v>
      </c>
      <c r="B137" s="84">
        <v>515</v>
      </c>
      <c r="C137" s="79" t="s">
        <v>309</v>
      </c>
      <c r="D137" s="84" t="s">
        <v>313</v>
      </c>
      <c r="E137" s="84">
        <v>7917</v>
      </c>
      <c r="F137" s="85" t="s">
        <v>139</v>
      </c>
      <c r="G137" s="83">
        <v>4</v>
      </c>
    </row>
    <row r="138" s="71" customFormat="1" customHeight="1" spans="1:7">
      <c r="A138" s="79" t="s">
        <v>184</v>
      </c>
      <c r="B138" s="80">
        <v>517</v>
      </c>
      <c r="C138" s="79" t="s">
        <v>314</v>
      </c>
      <c r="D138" s="81" t="s">
        <v>315</v>
      </c>
      <c r="E138" s="84">
        <v>4024</v>
      </c>
      <c r="F138" s="85" t="s">
        <v>137</v>
      </c>
      <c r="G138" s="83">
        <v>0</v>
      </c>
    </row>
    <row r="139" s="71" customFormat="1" customHeight="1" spans="1:7">
      <c r="A139" s="79" t="s">
        <v>184</v>
      </c>
      <c r="B139" s="80">
        <v>517</v>
      </c>
      <c r="C139" s="79" t="s">
        <v>314</v>
      </c>
      <c r="D139" s="81" t="s">
        <v>316</v>
      </c>
      <c r="E139" s="81">
        <v>10809</v>
      </c>
      <c r="F139" s="85" t="s">
        <v>139</v>
      </c>
      <c r="G139" s="83">
        <v>3</v>
      </c>
    </row>
    <row r="140" s="71" customFormat="1" customHeight="1" spans="1:7">
      <c r="A140" s="79" t="s">
        <v>184</v>
      </c>
      <c r="B140" s="80">
        <v>517</v>
      </c>
      <c r="C140" s="79" t="s">
        <v>314</v>
      </c>
      <c r="D140" s="84" t="s">
        <v>317</v>
      </c>
      <c r="E140" s="84">
        <v>10893</v>
      </c>
      <c r="F140" s="85" t="s">
        <v>139</v>
      </c>
      <c r="G140" s="83">
        <v>0</v>
      </c>
    </row>
    <row r="141" s="71" customFormat="1" customHeight="1" spans="1:7">
      <c r="A141" s="79" t="s">
        <v>184</v>
      </c>
      <c r="B141" s="80">
        <v>517</v>
      </c>
      <c r="C141" s="79" t="s">
        <v>314</v>
      </c>
      <c r="D141" s="84" t="s">
        <v>318</v>
      </c>
      <c r="E141" s="84">
        <v>4022</v>
      </c>
      <c r="F141" s="85" t="s">
        <v>139</v>
      </c>
      <c r="G141" s="83">
        <v>0</v>
      </c>
    </row>
    <row r="142" s="71" customFormat="1" customHeight="1" spans="1:7">
      <c r="A142" s="79" t="s">
        <v>184</v>
      </c>
      <c r="B142" s="80">
        <v>517</v>
      </c>
      <c r="C142" s="79" t="s">
        <v>314</v>
      </c>
      <c r="D142" s="88" t="s">
        <v>319</v>
      </c>
      <c r="E142" s="89">
        <v>11319</v>
      </c>
      <c r="F142" s="90" t="s">
        <v>158</v>
      </c>
      <c r="G142" s="83">
        <v>0</v>
      </c>
    </row>
    <row r="143" s="71" customFormat="1" customHeight="1" spans="1:7">
      <c r="A143" s="79" t="s">
        <v>41</v>
      </c>
      <c r="B143" s="80">
        <v>539</v>
      </c>
      <c r="C143" s="79" t="s">
        <v>320</v>
      </c>
      <c r="D143" s="81" t="s">
        <v>321</v>
      </c>
      <c r="E143" s="81">
        <v>6733</v>
      </c>
      <c r="F143" s="85" t="s">
        <v>144</v>
      </c>
      <c r="G143" s="83">
        <v>0</v>
      </c>
    </row>
    <row r="144" s="71" customFormat="1" customHeight="1" spans="1:7">
      <c r="A144" s="79" t="s">
        <v>41</v>
      </c>
      <c r="B144" s="84">
        <v>539</v>
      </c>
      <c r="C144" s="79" t="s">
        <v>320</v>
      </c>
      <c r="D144" s="81" t="s">
        <v>322</v>
      </c>
      <c r="E144" s="81">
        <v>9320</v>
      </c>
      <c r="F144" s="85" t="s">
        <v>139</v>
      </c>
      <c r="G144" s="83">
        <v>4</v>
      </c>
    </row>
    <row r="145" s="71" customFormat="1" customHeight="1" spans="1:7">
      <c r="A145" s="79" t="s">
        <v>266</v>
      </c>
      <c r="B145" s="80">
        <v>541</v>
      </c>
      <c r="C145" s="79" t="s">
        <v>323</v>
      </c>
      <c r="D145" s="84" t="s">
        <v>324</v>
      </c>
      <c r="E145" s="84">
        <v>4304</v>
      </c>
      <c r="F145" s="85" t="s">
        <v>137</v>
      </c>
      <c r="G145" s="83">
        <v>1</v>
      </c>
    </row>
    <row r="146" s="71" customFormat="1" customHeight="1" spans="1:7">
      <c r="A146" s="79" t="s">
        <v>266</v>
      </c>
      <c r="B146" s="80">
        <v>541</v>
      </c>
      <c r="C146" s="79" t="s">
        <v>323</v>
      </c>
      <c r="D146" s="84" t="s">
        <v>325</v>
      </c>
      <c r="E146" s="84">
        <v>5665</v>
      </c>
      <c r="F146" s="85" t="s">
        <v>139</v>
      </c>
      <c r="G146" s="83">
        <v>0</v>
      </c>
    </row>
    <row r="147" s="71" customFormat="1" customHeight="1" spans="1:7">
      <c r="A147" s="79" t="s">
        <v>266</v>
      </c>
      <c r="B147" s="80">
        <v>541</v>
      </c>
      <c r="C147" s="79" t="s">
        <v>323</v>
      </c>
      <c r="D147" s="81" t="s">
        <v>326</v>
      </c>
      <c r="E147" s="81">
        <v>5407</v>
      </c>
      <c r="F147" s="85" t="s">
        <v>139</v>
      </c>
      <c r="G147" s="83">
        <v>0</v>
      </c>
    </row>
    <row r="148" s="71" customFormat="1" customHeight="1" spans="1:7">
      <c r="A148" s="79" t="s">
        <v>266</v>
      </c>
      <c r="B148" s="80">
        <v>541</v>
      </c>
      <c r="C148" s="79" t="s">
        <v>323</v>
      </c>
      <c r="D148" s="84" t="s">
        <v>327</v>
      </c>
      <c r="E148" s="84">
        <v>11108</v>
      </c>
      <c r="F148" s="85" t="s">
        <v>158</v>
      </c>
      <c r="G148" s="83">
        <v>0</v>
      </c>
    </row>
    <row r="149" s="71" customFormat="1" customHeight="1" spans="1:7">
      <c r="A149" s="79" t="s">
        <v>266</v>
      </c>
      <c r="B149" s="84">
        <v>545</v>
      </c>
      <c r="C149" s="79" t="s">
        <v>328</v>
      </c>
      <c r="D149" s="84" t="s">
        <v>329</v>
      </c>
      <c r="E149" s="84">
        <v>10889</v>
      </c>
      <c r="F149" s="85" t="s">
        <v>137</v>
      </c>
      <c r="G149" s="83">
        <v>0</v>
      </c>
    </row>
    <row r="150" s="71" customFormat="1" customHeight="1" spans="1:7">
      <c r="A150" s="79" t="s">
        <v>266</v>
      </c>
      <c r="B150" s="84">
        <v>545</v>
      </c>
      <c r="C150" s="79" t="s">
        <v>328</v>
      </c>
      <c r="D150" s="84" t="s">
        <v>330</v>
      </c>
      <c r="E150" s="84">
        <v>10952</v>
      </c>
      <c r="F150" s="85" t="s">
        <v>139</v>
      </c>
      <c r="G150" s="83">
        <v>0</v>
      </c>
    </row>
    <row r="151" s="71" customFormat="1" customHeight="1" spans="1:7">
      <c r="A151" s="79" t="s">
        <v>266</v>
      </c>
      <c r="B151" s="84">
        <v>545</v>
      </c>
      <c r="C151" s="79" t="s">
        <v>328</v>
      </c>
      <c r="D151" s="84" t="s">
        <v>331</v>
      </c>
      <c r="E151" s="84">
        <v>11114</v>
      </c>
      <c r="F151" s="85" t="s">
        <v>158</v>
      </c>
      <c r="G151" s="83">
        <v>0</v>
      </c>
    </row>
    <row r="152" s="71" customFormat="1" customHeight="1" spans="1:7">
      <c r="A152" s="79" t="s">
        <v>266</v>
      </c>
      <c r="B152" s="84">
        <v>546</v>
      </c>
      <c r="C152" s="79" t="s">
        <v>332</v>
      </c>
      <c r="D152" s="84" t="s">
        <v>333</v>
      </c>
      <c r="E152" s="84">
        <v>9220</v>
      </c>
      <c r="F152" s="82" t="s">
        <v>137</v>
      </c>
      <c r="G152" s="83">
        <v>0</v>
      </c>
    </row>
    <row r="153" s="71" customFormat="1" customHeight="1" spans="1:7">
      <c r="A153" s="79" t="s">
        <v>266</v>
      </c>
      <c r="B153" s="84">
        <v>546</v>
      </c>
      <c r="C153" s="79" t="s">
        <v>332</v>
      </c>
      <c r="D153" s="84" t="s">
        <v>334</v>
      </c>
      <c r="E153" s="84">
        <v>10849</v>
      </c>
      <c r="F153" s="85" t="s">
        <v>139</v>
      </c>
      <c r="G153" s="83">
        <v>12</v>
      </c>
    </row>
    <row r="154" s="71" customFormat="1" customHeight="1" spans="1:7">
      <c r="A154" s="79" t="s">
        <v>266</v>
      </c>
      <c r="B154" s="84">
        <v>546</v>
      </c>
      <c r="C154" s="79" t="s">
        <v>332</v>
      </c>
      <c r="D154" s="84" t="s">
        <v>335</v>
      </c>
      <c r="E154" s="84">
        <v>11051</v>
      </c>
      <c r="F154" s="85" t="s">
        <v>139</v>
      </c>
      <c r="G154" s="83">
        <v>4</v>
      </c>
    </row>
    <row r="155" s="71" customFormat="1" customHeight="1" spans="1:7">
      <c r="A155" s="79" t="s">
        <v>41</v>
      </c>
      <c r="B155" s="80">
        <v>549</v>
      </c>
      <c r="C155" s="79" t="s">
        <v>336</v>
      </c>
      <c r="D155" s="84" t="s">
        <v>337</v>
      </c>
      <c r="E155" s="84">
        <v>7947</v>
      </c>
      <c r="F155" s="85" t="s">
        <v>144</v>
      </c>
      <c r="G155" s="83">
        <v>0</v>
      </c>
    </row>
    <row r="156" s="71" customFormat="1" customHeight="1" spans="1:7">
      <c r="A156" s="79" t="s">
        <v>41</v>
      </c>
      <c r="B156" s="80">
        <v>549</v>
      </c>
      <c r="C156" s="79" t="s">
        <v>336</v>
      </c>
      <c r="D156" s="84" t="s">
        <v>338</v>
      </c>
      <c r="E156" s="84">
        <v>7687</v>
      </c>
      <c r="F156" s="85" t="s">
        <v>139</v>
      </c>
      <c r="G156" s="83">
        <v>0</v>
      </c>
    </row>
    <row r="157" s="71" customFormat="1" customHeight="1" spans="1:7">
      <c r="A157" s="79" t="s">
        <v>41</v>
      </c>
      <c r="B157" s="80">
        <v>549</v>
      </c>
      <c r="C157" s="93" t="s">
        <v>336</v>
      </c>
      <c r="D157" s="84" t="s">
        <v>339</v>
      </c>
      <c r="E157" s="84">
        <v>11177</v>
      </c>
      <c r="F157" s="85" t="s">
        <v>294</v>
      </c>
      <c r="G157" s="83">
        <v>0</v>
      </c>
    </row>
    <row r="158" s="71" customFormat="1" customHeight="1" spans="1:7">
      <c r="A158" s="79" t="s">
        <v>192</v>
      </c>
      <c r="B158" s="80">
        <v>570</v>
      </c>
      <c r="C158" s="79" t="s">
        <v>340</v>
      </c>
      <c r="D158" s="84" t="s">
        <v>341</v>
      </c>
      <c r="E158" s="81">
        <v>4569</v>
      </c>
      <c r="F158" s="82" t="s">
        <v>137</v>
      </c>
      <c r="G158" s="83">
        <v>0</v>
      </c>
    </row>
    <row r="159" s="71" customFormat="1" customHeight="1" spans="1:7">
      <c r="A159" s="79" t="s">
        <v>192</v>
      </c>
      <c r="B159" s="80">
        <v>570</v>
      </c>
      <c r="C159" s="79" t="s">
        <v>340</v>
      </c>
      <c r="D159" s="84" t="s">
        <v>342</v>
      </c>
      <c r="E159" s="84">
        <v>10857</v>
      </c>
      <c r="F159" s="85" t="s">
        <v>139</v>
      </c>
      <c r="G159" s="83">
        <v>0</v>
      </c>
    </row>
    <row r="160" s="71" customFormat="1" customHeight="1" spans="1:7">
      <c r="A160" s="79" t="s">
        <v>192</v>
      </c>
      <c r="B160" s="80">
        <v>570</v>
      </c>
      <c r="C160" s="79" t="s">
        <v>340</v>
      </c>
      <c r="D160" s="84" t="s">
        <v>343</v>
      </c>
      <c r="E160" s="84">
        <v>11231</v>
      </c>
      <c r="F160" s="85" t="s">
        <v>139</v>
      </c>
      <c r="G160" s="83">
        <v>8</v>
      </c>
    </row>
    <row r="161" s="71" customFormat="1" customHeight="1" spans="1:7">
      <c r="A161" s="79" t="s">
        <v>266</v>
      </c>
      <c r="B161" s="80">
        <v>571</v>
      </c>
      <c r="C161" s="79" t="s">
        <v>344</v>
      </c>
      <c r="D161" s="84" t="s">
        <v>345</v>
      </c>
      <c r="E161" s="81">
        <v>5471</v>
      </c>
      <c r="F161" s="85" t="s">
        <v>139</v>
      </c>
      <c r="G161" s="83">
        <v>4</v>
      </c>
    </row>
    <row r="162" s="71" customFormat="1" customHeight="1" spans="1:7">
      <c r="A162" s="79" t="s">
        <v>266</v>
      </c>
      <c r="B162" s="80">
        <v>571</v>
      </c>
      <c r="C162" s="79" t="s">
        <v>344</v>
      </c>
      <c r="D162" s="84" t="s">
        <v>346</v>
      </c>
      <c r="E162" s="84">
        <v>6454</v>
      </c>
      <c r="F162" s="85" t="s">
        <v>139</v>
      </c>
      <c r="G162" s="83">
        <v>4</v>
      </c>
    </row>
    <row r="163" s="71" customFormat="1" customHeight="1" spans="1:7">
      <c r="A163" s="79" t="s">
        <v>266</v>
      </c>
      <c r="B163" s="80">
        <v>571</v>
      </c>
      <c r="C163" s="79" t="s">
        <v>344</v>
      </c>
      <c r="D163" s="88" t="s">
        <v>347</v>
      </c>
      <c r="E163" s="89">
        <v>11327</v>
      </c>
      <c r="F163" s="90" t="s">
        <v>158</v>
      </c>
      <c r="G163" s="83">
        <v>0</v>
      </c>
    </row>
    <row r="164" s="71" customFormat="1" customHeight="1" spans="1:7">
      <c r="A164" s="79" t="s">
        <v>184</v>
      </c>
      <c r="B164" s="80">
        <v>572</v>
      </c>
      <c r="C164" s="79" t="s">
        <v>348</v>
      </c>
      <c r="D164" s="99" t="s">
        <v>349</v>
      </c>
      <c r="E164" s="81">
        <v>8731</v>
      </c>
      <c r="F164" s="85" t="s">
        <v>137</v>
      </c>
      <c r="G164" s="83">
        <v>8</v>
      </c>
    </row>
    <row r="165" s="71" customFormat="1" customHeight="1" spans="1:7">
      <c r="A165" s="79" t="s">
        <v>184</v>
      </c>
      <c r="B165" s="80">
        <v>572</v>
      </c>
      <c r="C165" s="79" t="s">
        <v>348</v>
      </c>
      <c r="D165" s="84" t="s">
        <v>350</v>
      </c>
      <c r="E165" s="84">
        <v>10907</v>
      </c>
      <c r="F165" s="85" t="s">
        <v>139</v>
      </c>
      <c r="G165" s="83">
        <v>4</v>
      </c>
    </row>
    <row r="166" s="71" customFormat="1" customHeight="1" spans="1:7">
      <c r="A166" s="79" t="s">
        <v>184</v>
      </c>
      <c r="B166" s="84">
        <v>572</v>
      </c>
      <c r="C166" s="79" t="s">
        <v>348</v>
      </c>
      <c r="D166" s="84" t="s">
        <v>351</v>
      </c>
      <c r="E166" s="84">
        <v>11058</v>
      </c>
      <c r="F166" s="85" t="s">
        <v>139</v>
      </c>
      <c r="G166" s="83">
        <v>4</v>
      </c>
    </row>
    <row r="167" s="71" customFormat="1" customHeight="1" spans="1:7">
      <c r="A167" s="79" t="s">
        <v>266</v>
      </c>
      <c r="B167" s="84">
        <v>573</v>
      </c>
      <c r="C167" s="79" t="s">
        <v>352</v>
      </c>
      <c r="D167" s="84" t="s">
        <v>353</v>
      </c>
      <c r="E167" s="84">
        <v>11061</v>
      </c>
      <c r="F167" s="85" t="s">
        <v>137</v>
      </c>
      <c r="G167" s="83">
        <v>0</v>
      </c>
    </row>
    <row r="168" s="71" customFormat="1" customHeight="1" spans="1:7">
      <c r="A168" s="79" t="s">
        <v>266</v>
      </c>
      <c r="B168" s="80">
        <v>573</v>
      </c>
      <c r="C168" s="79" t="s">
        <v>352</v>
      </c>
      <c r="D168" s="84" t="s">
        <v>354</v>
      </c>
      <c r="E168" s="84">
        <v>9295</v>
      </c>
      <c r="F168" s="85" t="s">
        <v>139</v>
      </c>
      <c r="G168" s="83">
        <v>0</v>
      </c>
    </row>
    <row r="169" s="71" customFormat="1" customHeight="1" spans="1:7">
      <c r="A169" s="79" t="s">
        <v>266</v>
      </c>
      <c r="B169" s="80">
        <v>573</v>
      </c>
      <c r="C169" s="79" t="s">
        <v>352</v>
      </c>
      <c r="D169" s="84" t="s">
        <v>355</v>
      </c>
      <c r="E169" s="84">
        <v>11118</v>
      </c>
      <c r="F169" s="85" t="s">
        <v>158</v>
      </c>
      <c r="G169" s="83">
        <v>0</v>
      </c>
    </row>
    <row r="170" s="71" customFormat="1" customHeight="1" spans="1:7">
      <c r="A170" s="79" t="s">
        <v>184</v>
      </c>
      <c r="B170" s="84">
        <v>578</v>
      </c>
      <c r="C170" s="79" t="s">
        <v>356</v>
      </c>
      <c r="D170" s="84" t="s">
        <v>357</v>
      </c>
      <c r="E170" s="84">
        <v>9331</v>
      </c>
      <c r="F170" s="82" t="s">
        <v>137</v>
      </c>
      <c r="G170" s="83">
        <v>1</v>
      </c>
    </row>
    <row r="171" s="71" customFormat="1" customHeight="1" spans="1:7">
      <c r="A171" s="79" t="s">
        <v>184</v>
      </c>
      <c r="B171" s="84">
        <v>578</v>
      </c>
      <c r="C171" s="79" t="s">
        <v>356</v>
      </c>
      <c r="D171" s="84" t="s">
        <v>358</v>
      </c>
      <c r="E171" s="81">
        <v>5844</v>
      </c>
      <c r="F171" s="91" t="s">
        <v>139</v>
      </c>
      <c r="G171" s="83">
        <v>12</v>
      </c>
    </row>
    <row r="172" s="71" customFormat="1" customHeight="1" spans="1:7">
      <c r="A172" s="79" t="s">
        <v>184</v>
      </c>
      <c r="B172" s="84">
        <v>578</v>
      </c>
      <c r="C172" s="79" t="s">
        <v>356</v>
      </c>
      <c r="D172" s="84" t="s">
        <v>359</v>
      </c>
      <c r="E172" s="84">
        <v>11059</v>
      </c>
      <c r="F172" s="85" t="s">
        <v>139</v>
      </c>
      <c r="G172" s="83">
        <v>0</v>
      </c>
    </row>
    <row r="173" s="71" customFormat="1" customHeight="1" spans="1:7">
      <c r="A173" s="79" t="s">
        <v>184</v>
      </c>
      <c r="B173" s="84">
        <v>578</v>
      </c>
      <c r="C173" s="79" t="s">
        <v>356</v>
      </c>
      <c r="D173" s="84" t="s">
        <v>360</v>
      </c>
      <c r="E173" s="84">
        <v>11078</v>
      </c>
      <c r="F173" s="85" t="s">
        <v>139</v>
      </c>
      <c r="G173" s="83">
        <v>0</v>
      </c>
    </row>
    <row r="174" s="71" customFormat="1" customHeight="1" spans="1:7">
      <c r="A174" s="79" t="s">
        <v>192</v>
      </c>
      <c r="B174" s="96">
        <v>581</v>
      </c>
      <c r="C174" s="93" t="s">
        <v>361</v>
      </c>
      <c r="D174" s="84" t="s">
        <v>362</v>
      </c>
      <c r="E174" s="84">
        <v>4086</v>
      </c>
      <c r="F174" s="91" t="s">
        <v>137</v>
      </c>
      <c r="G174" s="83">
        <v>8</v>
      </c>
    </row>
    <row r="175" s="71" customFormat="1" customHeight="1" spans="1:7">
      <c r="A175" s="79" t="s">
        <v>192</v>
      </c>
      <c r="B175" s="80">
        <v>581</v>
      </c>
      <c r="C175" s="93" t="s">
        <v>361</v>
      </c>
      <c r="D175" s="84" t="s">
        <v>363</v>
      </c>
      <c r="E175" s="84">
        <v>7279</v>
      </c>
      <c r="F175" s="82" t="s">
        <v>139</v>
      </c>
      <c r="G175" s="83">
        <v>8</v>
      </c>
    </row>
    <row r="176" s="71" customFormat="1" customHeight="1" spans="1:7">
      <c r="A176" s="79" t="s">
        <v>192</v>
      </c>
      <c r="B176" s="84">
        <v>581</v>
      </c>
      <c r="C176" s="93" t="s">
        <v>361</v>
      </c>
      <c r="D176" s="84" t="s">
        <v>364</v>
      </c>
      <c r="E176" s="84">
        <v>11125</v>
      </c>
      <c r="F176" s="85" t="s">
        <v>139</v>
      </c>
      <c r="G176" s="83">
        <v>4</v>
      </c>
    </row>
    <row r="177" s="71" customFormat="1" customHeight="1" spans="1:7">
      <c r="A177" s="79" t="s">
        <v>192</v>
      </c>
      <c r="B177" s="84">
        <v>581</v>
      </c>
      <c r="C177" s="93" t="s">
        <v>361</v>
      </c>
      <c r="D177" s="84" t="s">
        <v>365</v>
      </c>
      <c r="E177" s="81">
        <v>5641</v>
      </c>
      <c r="F177" s="82" t="s">
        <v>139</v>
      </c>
      <c r="G177" s="83">
        <v>4</v>
      </c>
    </row>
    <row r="178" s="71" customFormat="1" customHeight="1" spans="1:7">
      <c r="A178" s="79" t="s">
        <v>192</v>
      </c>
      <c r="B178" s="80">
        <v>582</v>
      </c>
      <c r="C178" s="79" t="s">
        <v>366</v>
      </c>
      <c r="D178" s="95" t="s">
        <v>367</v>
      </c>
      <c r="E178" s="84">
        <v>4147</v>
      </c>
      <c r="F178" s="82" t="s">
        <v>137</v>
      </c>
      <c r="G178" s="83">
        <v>0</v>
      </c>
    </row>
    <row r="179" s="71" customFormat="1" customHeight="1" spans="1:7">
      <c r="A179" s="79" t="s">
        <v>192</v>
      </c>
      <c r="B179" s="80">
        <v>582</v>
      </c>
      <c r="C179" s="79" t="s">
        <v>366</v>
      </c>
      <c r="D179" s="81" t="s">
        <v>368</v>
      </c>
      <c r="E179" s="84">
        <v>4044</v>
      </c>
      <c r="F179" s="85" t="s">
        <v>139</v>
      </c>
      <c r="G179" s="83">
        <v>0</v>
      </c>
    </row>
    <row r="180" s="71" customFormat="1" customHeight="1" spans="1:7">
      <c r="A180" s="79" t="s">
        <v>192</v>
      </c>
      <c r="B180" s="84">
        <v>582</v>
      </c>
      <c r="C180" s="79" t="s">
        <v>366</v>
      </c>
      <c r="D180" s="84" t="s">
        <v>369</v>
      </c>
      <c r="E180" s="84">
        <v>11089</v>
      </c>
      <c r="F180" s="85" t="s">
        <v>139</v>
      </c>
      <c r="G180" s="83">
        <v>0</v>
      </c>
    </row>
    <row r="181" s="71" customFormat="1" customHeight="1" spans="1:7">
      <c r="A181" s="79" t="s">
        <v>192</v>
      </c>
      <c r="B181" s="84">
        <v>582</v>
      </c>
      <c r="C181" s="79" t="s">
        <v>366</v>
      </c>
      <c r="D181" s="95" t="s">
        <v>370</v>
      </c>
      <c r="E181" s="81">
        <v>4444</v>
      </c>
      <c r="F181" s="87" t="s">
        <v>139</v>
      </c>
      <c r="G181" s="83">
        <v>0</v>
      </c>
    </row>
    <row r="182" s="71" customFormat="1" customHeight="1" spans="1:7">
      <c r="A182" s="79" t="s">
        <v>192</v>
      </c>
      <c r="B182" s="84">
        <v>582</v>
      </c>
      <c r="C182" s="79" t="s">
        <v>366</v>
      </c>
      <c r="D182" s="84" t="s">
        <v>371</v>
      </c>
      <c r="E182" s="84">
        <v>11099</v>
      </c>
      <c r="F182" s="85" t="s">
        <v>158</v>
      </c>
      <c r="G182" s="83">
        <v>0</v>
      </c>
    </row>
    <row r="183" s="71" customFormat="1" customHeight="1" spans="1:7">
      <c r="A183" s="79" t="s">
        <v>192</v>
      </c>
      <c r="B183" s="84">
        <v>582</v>
      </c>
      <c r="C183" s="79" t="s">
        <v>366</v>
      </c>
      <c r="D183" s="88" t="s">
        <v>372</v>
      </c>
      <c r="E183" s="89">
        <v>11318</v>
      </c>
      <c r="F183" s="90" t="s">
        <v>158</v>
      </c>
      <c r="G183" s="83">
        <v>0</v>
      </c>
    </row>
    <row r="184" s="71" customFormat="1" customHeight="1" spans="1:7">
      <c r="A184" s="79" t="s">
        <v>266</v>
      </c>
      <c r="B184" s="80">
        <v>584</v>
      </c>
      <c r="C184" s="79" t="s">
        <v>373</v>
      </c>
      <c r="D184" s="84" t="s">
        <v>374</v>
      </c>
      <c r="E184" s="81">
        <v>6123</v>
      </c>
      <c r="F184" s="85" t="s">
        <v>144</v>
      </c>
      <c r="G184" s="83">
        <v>7</v>
      </c>
    </row>
    <row r="185" s="71" customFormat="1" customHeight="1" spans="1:7">
      <c r="A185" s="79" t="s">
        <v>266</v>
      </c>
      <c r="B185" s="80">
        <v>584</v>
      </c>
      <c r="C185" s="93" t="s">
        <v>373</v>
      </c>
      <c r="D185" s="84" t="s">
        <v>375</v>
      </c>
      <c r="E185" s="84">
        <v>9689</v>
      </c>
      <c r="F185" s="82" t="s">
        <v>139</v>
      </c>
      <c r="G185" s="83">
        <v>13</v>
      </c>
    </row>
    <row r="186" s="71" customFormat="1" customHeight="1" spans="1:7">
      <c r="A186" s="79" t="s">
        <v>192</v>
      </c>
      <c r="B186" s="80">
        <v>585</v>
      </c>
      <c r="C186" s="79" t="s">
        <v>376</v>
      </c>
      <c r="D186" s="81" t="s">
        <v>377</v>
      </c>
      <c r="E186" s="81">
        <v>6303</v>
      </c>
      <c r="F186" s="85" t="s">
        <v>144</v>
      </c>
      <c r="G186" s="83">
        <v>4.75</v>
      </c>
    </row>
    <row r="187" s="71" customFormat="1" customHeight="1" spans="1:7">
      <c r="A187" s="79" t="s">
        <v>192</v>
      </c>
      <c r="B187" s="80">
        <v>585</v>
      </c>
      <c r="C187" s="79" t="s">
        <v>376</v>
      </c>
      <c r="D187" s="95" t="s">
        <v>378</v>
      </c>
      <c r="E187" s="84">
        <v>4143</v>
      </c>
      <c r="F187" s="85" t="s">
        <v>139</v>
      </c>
      <c r="G187" s="83">
        <v>5.75</v>
      </c>
    </row>
    <row r="188" s="71" customFormat="1" customHeight="1" spans="1:7">
      <c r="A188" s="79" t="s">
        <v>192</v>
      </c>
      <c r="B188" s="80">
        <v>585</v>
      </c>
      <c r="C188" s="79" t="s">
        <v>376</v>
      </c>
      <c r="D188" s="84" t="s">
        <v>379</v>
      </c>
      <c r="E188" s="84">
        <v>7046</v>
      </c>
      <c r="F188" s="85" t="s">
        <v>139</v>
      </c>
      <c r="G188" s="83">
        <v>5.5</v>
      </c>
    </row>
    <row r="189" s="71" customFormat="1" customHeight="1" spans="1:7">
      <c r="A189" s="79" t="s">
        <v>192</v>
      </c>
      <c r="B189" s="84">
        <v>585</v>
      </c>
      <c r="C189" s="79" t="s">
        <v>376</v>
      </c>
      <c r="D189" s="84" t="s">
        <v>380</v>
      </c>
      <c r="E189" s="84">
        <v>10590</v>
      </c>
      <c r="F189" s="85" t="s">
        <v>139</v>
      </c>
      <c r="G189" s="83">
        <v>4</v>
      </c>
    </row>
    <row r="190" s="71" customFormat="1" customHeight="1" spans="1:7">
      <c r="A190" s="79" t="s">
        <v>43</v>
      </c>
      <c r="B190" s="80">
        <v>587</v>
      </c>
      <c r="C190" s="79" t="s">
        <v>381</v>
      </c>
      <c r="D190" s="84" t="s">
        <v>382</v>
      </c>
      <c r="E190" s="84">
        <v>8073</v>
      </c>
      <c r="F190" s="85" t="s">
        <v>144</v>
      </c>
      <c r="G190" s="83">
        <v>12</v>
      </c>
    </row>
    <row r="191" s="71" customFormat="1" customHeight="1" spans="1:7">
      <c r="A191" s="79" t="s">
        <v>43</v>
      </c>
      <c r="B191" s="80">
        <v>587</v>
      </c>
      <c r="C191" s="79" t="s">
        <v>381</v>
      </c>
      <c r="D191" s="84" t="s">
        <v>383</v>
      </c>
      <c r="E191" s="81">
        <v>6497</v>
      </c>
      <c r="F191" s="85" t="s">
        <v>139</v>
      </c>
      <c r="G191" s="83">
        <v>12</v>
      </c>
    </row>
    <row r="192" s="71" customFormat="1" customHeight="1" spans="1:7">
      <c r="A192" s="79" t="s">
        <v>43</v>
      </c>
      <c r="B192" s="84">
        <v>587</v>
      </c>
      <c r="C192" s="79" t="s">
        <v>381</v>
      </c>
      <c r="D192" s="32" t="s">
        <v>384</v>
      </c>
      <c r="E192" s="89">
        <v>11256</v>
      </c>
      <c r="F192" s="90" t="s">
        <v>139</v>
      </c>
      <c r="G192" s="83">
        <v>12</v>
      </c>
    </row>
    <row r="193" s="71" customFormat="1" customHeight="1" spans="1:7">
      <c r="A193" s="79" t="s">
        <v>41</v>
      </c>
      <c r="B193" s="80">
        <v>591</v>
      </c>
      <c r="C193" s="93" t="s">
        <v>385</v>
      </c>
      <c r="D193" s="84" t="s">
        <v>386</v>
      </c>
      <c r="E193" s="84">
        <v>7011</v>
      </c>
      <c r="F193" s="85" t="s">
        <v>137</v>
      </c>
      <c r="G193" s="83">
        <v>4</v>
      </c>
    </row>
    <row r="194" s="71" customFormat="1" customHeight="1" spans="1:7">
      <c r="A194" s="79" t="s">
        <v>41</v>
      </c>
      <c r="B194" s="80">
        <v>591</v>
      </c>
      <c r="C194" s="93" t="s">
        <v>385</v>
      </c>
      <c r="D194" s="84" t="s">
        <v>387</v>
      </c>
      <c r="E194" s="81">
        <v>8113</v>
      </c>
      <c r="F194" s="85" t="s">
        <v>139</v>
      </c>
      <c r="G194" s="83">
        <v>3</v>
      </c>
    </row>
    <row r="195" s="71" customFormat="1" customHeight="1" spans="1:7">
      <c r="A195" s="79" t="s">
        <v>41</v>
      </c>
      <c r="B195" s="80">
        <v>591</v>
      </c>
      <c r="C195" s="93" t="s">
        <v>385</v>
      </c>
      <c r="D195" s="84" t="s">
        <v>388</v>
      </c>
      <c r="E195" s="84">
        <v>7644</v>
      </c>
      <c r="F195" s="85" t="s">
        <v>139</v>
      </c>
      <c r="G195" s="83">
        <v>1</v>
      </c>
    </row>
    <row r="196" s="71" customFormat="1" customHeight="1" spans="1:7">
      <c r="A196" s="79" t="s">
        <v>41</v>
      </c>
      <c r="B196" s="80">
        <v>594</v>
      </c>
      <c r="C196" s="79" t="s">
        <v>389</v>
      </c>
      <c r="D196" s="84" t="s">
        <v>390</v>
      </c>
      <c r="E196" s="84">
        <v>6148</v>
      </c>
      <c r="F196" s="85" t="s">
        <v>137</v>
      </c>
      <c r="G196" s="83">
        <v>4</v>
      </c>
    </row>
    <row r="197" s="71" customFormat="1" customHeight="1" spans="1:7">
      <c r="A197" s="79" t="s">
        <v>41</v>
      </c>
      <c r="B197" s="80">
        <v>594</v>
      </c>
      <c r="C197" s="79" t="s">
        <v>389</v>
      </c>
      <c r="D197" s="81" t="s">
        <v>391</v>
      </c>
      <c r="E197" s="81">
        <v>6232</v>
      </c>
      <c r="F197" s="85" t="s">
        <v>139</v>
      </c>
      <c r="G197" s="83">
        <v>0</v>
      </c>
    </row>
    <row r="198" s="71" customFormat="1" customHeight="1" spans="1:7">
      <c r="A198" s="79" t="s">
        <v>266</v>
      </c>
      <c r="B198" s="80">
        <v>598</v>
      </c>
      <c r="C198" s="79" t="s">
        <v>392</v>
      </c>
      <c r="D198" s="84" t="s">
        <v>393</v>
      </c>
      <c r="E198" s="81">
        <v>6662</v>
      </c>
      <c r="F198" s="85" t="s">
        <v>144</v>
      </c>
      <c r="G198" s="83">
        <v>0</v>
      </c>
    </row>
    <row r="199" s="71" customFormat="1" customHeight="1" spans="1:7">
      <c r="A199" s="79" t="s">
        <v>266</v>
      </c>
      <c r="B199" s="80">
        <v>598</v>
      </c>
      <c r="C199" s="79" t="s">
        <v>392</v>
      </c>
      <c r="D199" s="84" t="s">
        <v>394</v>
      </c>
      <c r="E199" s="84">
        <v>9209</v>
      </c>
      <c r="F199" s="85" t="s">
        <v>139</v>
      </c>
      <c r="G199" s="83">
        <v>0</v>
      </c>
    </row>
    <row r="200" s="71" customFormat="1" customHeight="1" spans="1:7">
      <c r="A200" s="79" t="s">
        <v>266</v>
      </c>
      <c r="B200" s="80">
        <v>598</v>
      </c>
      <c r="C200" s="79" t="s">
        <v>392</v>
      </c>
      <c r="D200" s="84" t="s">
        <v>395</v>
      </c>
      <c r="E200" s="84">
        <v>11022</v>
      </c>
      <c r="F200" s="85" t="s">
        <v>139</v>
      </c>
      <c r="G200" s="83">
        <v>0</v>
      </c>
    </row>
    <row r="201" s="71" customFormat="1" customHeight="1" spans="1:7">
      <c r="A201" s="79" t="s">
        <v>266</v>
      </c>
      <c r="B201" s="80">
        <v>598</v>
      </c>
      <c r="C201" s="79" t="s">
        <v>392</v>
      </c>
      <c r="D201" s="84" t="s">
        <v>396</v>
      </c>
      <c r="E201" s="84">
        <v>11145</v>
      </c>
      <c r="F201" s="85" t="s">
        <v>139</v>
      </c>
      <c r="G201" s="83">
        <v>0</v>
      </c>
    </row>
    <row r="202" s="71" customFormat="1" customHeight="1" spans="1:7">
      <c r="A202" s="79" t="s">
        <v>43</v>
      </c>
      <c r="B202" s="80">
        <v>704</v>
      </c>
      <c r="C202" s="79" t="s">
        <v>397</v>
      </c>
      <c r="D202" s="84" t="s">
        <v>398</v>
      </c>
      <c r="E202" s="84">
        <v>9731</v>
      </c>
      <c r="F202" s="85" t="s">
        <v>144</v>
      </c>
      <c r="G202" s="83">
        <v>7</v>
      </c>
    </row>
    <row r="203" s="71" customFormat="1" customHeight="1" spans="1:7">
      <c r="A203" s="79" t="s">
        <v>43</v>
      </c>
      <c r="B203" s="80">
        <v>704</v>
      </c>
      <c r="C203" s="79" t="s">
        <v>397</v>
      </c>
      <c r="D203" s="84" t="s">
        <v>399</v>
      </c>
      <c r="E203" s="84">
        <v>10953</v>
      </c>
      <c r="F203" s="85" t="s">
        <v>139</v>
      </c>
      <c r="G203" s="83">
        <v>5</v>
      </c>
    </row>
    <row r="204" s="71" customFormat="1" customHeight="1" spans="1:7">
      <c r="A204" s="79" t="s">
        <v>43</v>
      </c>
      <c r="B204" s="80">
        <v>704</v>
      </c>
      <c r="C204" s="79" t="s">
        <v>397</v>
      </c>
      <c r="D204" s="84" t="s">
        <v>400</v>
      </c>
      <c r="E204" s="84">
        <v>6505</v>
      </c>
      <c r="F204" s="85" t="s">
        <v>139</v>
      </c>
      <c r="G204" s="83">
        <v>4</v>
      </c>
    </row>
    <row r="205" s="71" customFormat="1" customHeight="1" spans="1:7">
      <c r="A205" s="79" t="s">
        <v>43</v>
      </c>
      <c r="B205" s="80">
        <v>706</v>
      </c>
      <c r="C205" s="79" t="s">
        <v>401</v>
      </c>
      <c r="D205" s="84" t="s">
        <v>402</v>
      </c>
      <c r="E205" s="81">
        <v>5521</v>
      </c>
      <c r="F205" s="85" t="s">
        <v>137</v>
      </c>
      <c r="G205" s="83">
        <v>3</v>
      </c>
    </row>
    <row r="206" s="71" customFormat="1" customHeight="1" spans="1:7">
      <c r="A206" s="79" t="s">
        <v>43</v>
      </c>
      <c r="B206" s="80">
        <v>706</v>
      </c>
      <c r="C206" s="79" t="s">
        <v>401</v>
      </c>
      <c r="D206" s="84" t="s">
        <v>403</v>
      </c>
      <c r="E206" s="84">
        <v>10772</v>
      </c>
      <c r="F206" s="85" t="s">
        <v>139</v>
      </c>
      <c r="G206" s="83">
        <v>3</v>
      </c>
    </row>
    <row r="207" s="71" customFormat="1" customHeight="1" spans="1:7">
      <c r="A207" s="79" t="s">
        <v>266</v>
      </c>
      <c r="B207" s="80">
        <v>707</v>
      </c>
      <c r="C207" s="79" t="s">
        <v>404</v>
      </c>
      <c r="D207" s="81" t="s">
        <v>405</v>
      </c>
      <c r="E207" s="81">
        <v>5523</v>
      </c>
      <c r="F207" s="91" t="s">
        <v>144</v>
      </c>
      <c r="G207" s="83">
        <v>4</v>
      </c>
    </row>
    <row r="208" s="71" customFormat="1" customHeight="1" spans="1:7">
      <c r="A208" s="79" t="s">
        <v>266</v>
      </c>
      <c r="B208" s="80">
        <v>707</v>
      </c>
      <c r="C208" s="79" t="s">
        <v>404</v>
      </c>
      <c r="D208" s="84" t="s">
        <v>406</v>
      </c>
      <c r="E208" s="81">
        <v>6494</v>
      </c>
      <c r="F208" s="85" t="s">
        <v>139</v>
      </c>
      <c r="G208" s="83">
        <v>4</v>
      </c>
    </row>
    <row r="209" s="71" customFormat="1" customHeight="1" spans="1:7">
      <c r="A209" s="79" t="s">
        <v>266</v>
      </c>
      <c r="B209" s="84">
        <v>707</v>
      </c>
      <c r="C209" s="79" t="s">
        <v>404</v>
      </c>
      <c r="D209" s="84" t="s">
        <v>407</v>
      </c>
      <c r="E209" s="84">
        <v>4311</v>
      </c>
      <c r="F209" s="85" t="s">
        <v>139</v>
      </c>
      <c r="G209" s="83">
        <v>5</v>
      </c>
    </row>
    <row r="210" s="71" customFormat="1" customHeight="1" spans="1:7">
      <c r="A210" s="79" t="s">
        <v>266</v>
      </c>
      <c r="B210" s="84">
        <v>707</v>
      </c>
      <c r="C210" s="79" t="s">
        <v>404</v>
      </c>
      <c r="D210" s="84" t="s">
        <v>408</v>
      </c>
      <c r="E210" s="84">
        <v>10951</v>
      </c>
      <c r="F210" s="85" t="s">
        <v>139</v>
      </c>
      <c r="G210" s="83">
        <v>4</v>
      </c>
    </row>
    <row r="211" s="71" customFormat="1" customHeight="1" spans="1:7">
      <c r="A211" s="79" t="s">
        <v>266</v>
      </c>
      <c r="B211" s="84">
        <v>707</v>
      </c>
      <c r="C211" s="79" t="s">
        <v>404</v>
      </c>
      <c r="D211" s="88" t="s">
        <v>409</v>
      </c>
      <c r="E211" s="89">
        <v>11323</v>
      </c>
      <c r="F211" s="90" t="s">
        <v>158</v>
      </c>
      <c r="G211" s="83">
        <v>0</v>
      </c>
    </row>
    <row r="212" s="71" customFormat="1" customHeight="1" spans="1:7">
      <c r="A212" s="79" t="s">
        <v>192</v>
      </c>
      <c r="B212" s="80">
        <v>709</v>
      </c>
      <c r="C212" s="79" t="s">
        <v>410</v>
      </c>
      <c r="D212" s="84" t="s">
        <v>411</v>
      </c>
      <c r="E212" s="84">
        <v>7662</v>
      </c>
      <c r="F212" s="85" t="s">
        <v>412</v>
      </c>
      <c r="G212" s="83">
        <v>4</v>
      </c>
    </row>
    <row r="213" s="71" customFormat="1" customHeight="1" spans="1:7">
      <c r="A213" s="79" t="s">
        <v>192</v>
      </c>
      <c r="B213" s="80">
        <v>709</v>
      </c>
      <c r="C213" s="79" t="s">
        <v>410</v>
      </c>
      <c r="D213" s="84" t="s">
        <v>413</v>
      </c>
      <c r="E213" s="84">
        <v>7388</v>
      </c>
      <c r="F213" s="82" t="s">
        <v>139</v>
      </c>
      <c r="G213" s="83">
        <v>0</v>
      </c>
    </row>
    <row r="214" s="71" customFormat="1" customHeight="1" spans="1:7">
      <c r="A214" s="79" t="s">
        <v>192</v>
      </c>
      <c r="B214" s="80">
        <v>709</v>
      </c>
      <c r="C214" s="79" t="s">
        <v>410</v>
      </c>
      <c r="D214" s="84" t="s">
        <v>414</v>
      </c>
      <c r="E214" s="84">
        <v>10925</v>
      </c>
      <c r="F214" s="85" t="s">
        <v>139</v>
      </c>
      <c r="G214" s="83">
        <v>12</v>
      </c>
    </row>
    <row r="215" s="71" customFormat="1" customHeight="1" spans="1:7">
      <c r="A215" s="79" t="s">
        <v>192</v>
      </c>
      <c r="B215" s="80">
        <v>709</v>
      </c>
      <c r="C215" s="79" t="s">
        <v>410</v>
      </c>
      <c r="D215" s="84" t="s">
        <v>415</v>
      </c>
      <c r="E215" s="84">
        <v>9687</v>
      </c>
      <c r="F215" s="82" t="s">
        <v>139</v>
      </c>
      <c r="G215" s="83">
        <v>1</v>
      </c>
    </row>
    <row r="216" s="71" customFormat="1" customHeight="1" spans="1:7">
      <c r="A216" s="79" t="s">
        <v>43</v>
      </c>
      <c r="B216" s="80">
        <v>710</v>
      </c>
      <c r="C216" s="79" t="s">
        <v>416</v>
      </c>
      <c r="D216" s="84" t="s">
        <v>417</v>
      </c>
      <c r="E216" s="84">
        <v>9527</v>
      </c>
      <c r="F216" s="85" t="s">
        <v>139</v>
      </c>
      <c r="G216" s="83">
        <v>1</v>
      </c>
    </row>
    <row r="217" s="71" customFormat="1" customHeight="1" spans="1:8">
      <c r="A217" s="79" t="s">
        <v>43</v>
      </c>
      <c r="B217" s="80">
        <v>710</v>
      </c>
      <c r="C217" s="79" t="s">
        <v>416</v>
      </c>
      <c r="D217" s="84" t="s">
        <v>418</v>
      </c>
      <c r="E217" s="84">
        <v>6121</v>
      </c>
      <c r="F217" s="85" t="s">
        <v>139</v>
      </c>
      <c r="G217" s="83">
        <v>0</v>
      </c>
      <c r="H217" s="71" t="s">
        <v>419</v>
      </c>
    </row>
    <row r="218" s="71" customFormat="1" customHeight="1" spans="1:7">
      <c r="A218" s="79" t="s">
        <v>266</v>
      </c>
      <c r="B218" s="80">
        <v>712</v>
      </c>
      <c r="C218" s="79" t="s">
        <v>420</v>
      </c>
      <c r="D218" s="81" t="s">
        <v>421</v>
      </c>
      <c r="E218" s="81">
        <v>7050</v>
      </c>
      <c r="F218" s="82" t="s">
        <v>137</v>
      </c>
      <c r="G218" s="83">
        <v>4</v>
      </c>
    </row>
    <row r="219" s="71" customFormat="1" customHeight="1" spans="1:7">
      <c r="A219" s="79" t="s">
        <v>266</v>
      </c>
      <c r="B219" s="80">
        <v>712</v>
      </c>
      <c r="C219" s="79" t="s">
        <v>420</v>
      </c>
      <c r="D219" s="81" t="s">
        <v>422</v>
      </c>
      <c r="E219" s="84">
        <v>8972</v>
      </c>
      <c r="F219" s="91" t="s">
        <v>139</v>
      </c>
      <c r="G219" s="83">
        <v>12</v>
      </c>
    </row>
    <row r="220" s="71" customFormat="1" customHeight="1" spans="1:7">
      <c r="A220" s="79" t="s">
        <v>266</v>
      </c>
      <c r="B220" s="80">
        <v>712</v>
      </c>
      <c r="C220" s="79" t="s">
        <v>420</v>
      </c>
      <c r="D220" s="84" t="s">
        <v>423</v>
      </c>
      <c r="E220" s="84">
        <v>9682</v>
      </c>
      <c r="F220" s="82" t="s">
        <v>139</v>
      </c>
      <c r="G220" s="83">
        <v>4</v>
      </c>
    </row>
    <row r="221" s="71" customFormat="1" customHeight="1" spans="1:7">
      <c r="A221" s="79" t="s">
        <v>266</v>
      </c>
      <c r="B221" s="84">
        <v>712</v>
      </c>
      <c r="C221" s="79" t="s">
        <v>420</v>
      </c>
      <c r="D221" s="84" t="s">
        <v>424</v>
      </c>
      <c r="E221" s="84">
        <v>10650</v>
      </c>
      <c r="F221" s="85" t="s">
        <v>139</v>
      </c>
      <c r="G221" s="83">
        <v>4</v>
      </c>
    </row>
    <row r="222" s="71" customFormat="1" customHeight="1" spans="1:7">
      <c r="A222" s="79" t="s">
        <v>43</v>
      </c>
      <c r="B222" s="80">
        <v>713</v>
      </c>
      <c r="C222" s="79" t="s">
        <v>425</v>
      </c>
      <c r="D222" s="84" t="s">
        <v>426</v>
      </c>
      <c r="E222" s="81">
        <v>6492</v>
      </c>
      <c r="F222" s="85" t="s">
        <v>144</v>
      </c>
      <c r="G222" s="83">
        <v>4</v>
      </c>
    </row>
    <row r="223" s="71" customFormat="1" customHeight="1" spans="1:7">
      <c r="A223" s="79" t="s">
        <v>43</v>
      </c>
      <c r="B223" s="80">
        <v>713</v>
      </c>
      <c r="C223" s="79" t="s">
        <v>425</v>
      </c>
      <c r="D223" s="84" t="s">
        <v>427</v>
      </c>
      <c r="E223" s="81">
        <v>6443</v>
      </c>
      <c r="F223" s="85" t="s">
        <v>139</v>
      </c>
      <c r="G223" s="83">
        <v>4</v>
      </c>
    </row>
    <row r="224" s="71" customFormat="1" customHeight="1" spans="1:7">
      <c r="A224" s="79" t="s">
        <v>41</v>
      </c>
      <c r="B224" s="80">
        <v>716</v>
      </c>
      <c r="C224" s="79" t="s">
        <v>428</v>
      </c>
      <c r="D224" s="84" t="s">
        <v>429</v>
      </c>
      <c r="E224" s="84">
        <v>7661</v>
      </c>
      <c r="F224" s="85" t="s">
        <v>144</v>
      </c>
      <c r="G224" s="83">
        <v>4</v>
      </c>
    </row>
    <row r="225" s="71" customFormat="1" customHeight="1" spans="1:7">
      <c r="A225" s="79" t="s">
        <v>41</v>
      </c>
      <c r="B225" s="80">
        <v>716</v>
      </c>
      <c r="C225" s="79" t="s">
        <v>428</v>
      </c>
      <c r="D225" s="84" t="s">
        <v>430</v>
      </c>
      <c r="E225" s="84">
        <v>8354</v>
      </c>
      <c r="F225" s="85" t="s">
        <v>139</v>
      </c>
      <c r="G225" s="83">
        <v>4</v>
      </c>
    </row>
    <row r="226" s="71" customFormat="1" customHeight="1" spans="1:7">
      <c r="A226" s="79" t="s">
        <v>41</v>
      </c>
      <c r="B226" s="80">
        <v>716</v>
      </c>
      <c r="C226" s="79" t="s">
        <v>428</v>
      </c>
      <c r="D226" s="84" t="s">
        <v>431</v>
      </c>
      <c r="E226" s="84">
        <v>11131</v>
      </c>
      <c r="F226" s="85" t="s">
        <v>139</v>
      </c>
      <c r="G226" s="83">
        <v>0</v>
      </c>
    </row>
    <row r="227" s="71" customFormat="1" customHeight="1" spans="1:7">
      <c r="A227" s="79" t="s">
        <v>41</v>
      </c>
      <c r="B227" s="80">
        <v>717</v>
      </c>
      <c r="C227" s="93" t="s">
        <v>432</v>
      </c>
      <c r="D227" s="81" t="s">
        <v>433</v>
      </c>
      <c r="E227" s="81">
        <v>6752</v>
      </c>
      <c r="F227" s="85" t="s">
        <v>144</v>
      </c>
      <c r="G227" s="83">
        <v>3</v>
      </c>
    </row>
    <row r="228" s="71" customFormat="1" customHeight="1" spans="1:7">
      <c r="A228" s="79" t="s">
        <v>41</v>
      </c>
      <c r="B228" s="80">
        <v>717</v>
      </c>
      <c r="C228" s="93" t="s">
        <v>432</v>
      </c>
      <c r="D228" s="84" t="s">
        <v>434</v>
      </c>
      <c r="E228" s="84">
        <v>7386</v>
      </c>
      <c r="F228" s="85" t="s">
        <v>139</v>
      </c>
      <c r="G228" s="83">
        <v>4</v>
      </c>
    </row>
    <row r="229" s="71" customFormat="1" customHeight="1" spans="1:7">
      <c r="A229" s="79" t="s">
        <v>41</v>
      </c>
      <c r="B229" s="80">
        <v>717</v>
      </c>
      <c r="C229" s="93" t="s">
        <v>432</v>
      </c>
      <c r="D229" s="88" t="s">
        <v>435</v>
      </c>
      <c r="E229" s="89">
        <v>11340</v>
      </c>
      <c r="F229" s="90" t="s">
        <v>158</v>
      </c>
      <c r="G229" s="83">
        <v>0</v>
      </c>
    </row>
    <row r="230" s="71" customFormat="1" customHeight="1" spans="1:7">
      <c r="A230" s="79" t="s">
        <v>41</v>
      </c>
      <c r="B230" s="80">
        <v>746</v>
      </c>
      <c r="C230" s="79" t="s">
        <v>436</v>
      </c>
      <c r="D230" s="84" t="s">
        <v>437</v>
      </c>
      <c r="E230" s="84">
        <v>4028</v>
      </c>
      <c r="F230" s="85" t="s">
        <v>144</v>
      </c>
      <c r="G230" s="83">
        <v>0</v>
      </c>
    </row>
    <row r="231" s="71" customFormat="1" customHeight="1" spans="1:7">
      <c r="A231" s="79" t="s">
        <v>41</v>
      </c>
      <c r="B231" s="80">
        <v>746</v>
      </c>
      <c r="C231" s="79" t="s">
        <v>436</v>
      </c>
      <c r="D231" s="84" t="s">
        <v>438</v>
      </c>
      <c r="E231" s="84">
        <v>8068</v>
      </c>
      <c r="F231" s="85" t="s">
        <v>139</v>
      </c>
      <c r="G231" s="83">
        <v>0</v>
      </c>
    </row>
    <row r="232" s="71" customFormat="1" customHeight="1" spans="1:7">
      <c r="A232" s="79" t="s">
        <v>41</v>
      </c>
      <c r="B232" s="80">
        <v>746</v>
      </c>
      <c r="C232" s="79" t="s">
        <v>436</v>
      </c>
      <c r="D232" s="84" t="s">
        <v>439</v>
      </c>
      <c r="E232" s="84">
        <v>4081</v>
      </c>
      <c r="F232" s="85" t="s">
        <v>294</v>
      </c>
      <c r="G232" s="83">
        <v>0</v>
      </c>
    </row>
    <row r="233" s="71" customFormat="1" customHeight="1" spans="1:7">
      <c r="A233" s="79" t="s">
        <v>41</v>
      </c>
      <c r="B233" s="80">
        <v>746</v>
      </c>
      <c r="C233" s="79" t="s">
        <v>436</v>
      </c>
      <c r="D233" s="94" t="s">
        <v>440</v>
      </c>
      <c r="E233" s="84">
        <v>11103</v>
      </c>
      <c r="F233" s="85" t="s">
        <v>158</v>
      </c>
      <c r="G233" s="83">
        <v>0</v>
      </c>
    </row>
    <row r="234" s="71" customFormat="1" customHeight="1" spans="1:7">
      <c r="A234" s="79" t="s">
        <v>41</v>
      </c>
      <c r="B234" s="80">
        <v>720</v>
      </c>
      <c r="C234" s="79" t="s">
        <v>441</v>
      </c>
      <c r="D234" s="81" t="s">
        <v>442</v>
      </c>
      <c r="E234" s="81">
        <v>6823</v>
      </c>
      <c r="F234" s="85" t="s">
        <v>137</v>
      </c>
      <c r="G234" s="83">
        <v>6</v>
      </c>
    </row>
    <row r="235" s="71" customFormat="1" customHeight="1" spans="1:7">
      <c r="A235" s="79" t="s">
        <v>41</v>
      </c>
      <c r="B235" s="80">
        <v>720</v>
      </c>
      <c r="C235" s="79" t="s">
        <v>441</v>
      </c>
      <c r="D235" s="84" t="s">
        <v>443</v>
      </c>
      <c r="E235" s="84">
        <v>5875</v>
      </c>
      <c r="F235" s="85" t="s">
        <v>139</v>
      </c>
      <c r="G235" s="83">
        <v>3</v>
      </c>
    </row>
    <row r="236" s="71" customFormat="1" customHeight="1" spans="1:7">
      <c r="A236" s="79" t="s">
        <v>41</v>
      </c>
      <c r="B236" s="80">
        <v>720</v>
      </c>
      <c r="C236" s="79" t="s">
        <v>441</v>
      </c>
      <c r="D236" s="84" t="s">
        <v>444</v>
      </c>
      <c r="E236" s="84">
        <v>11142</v>
      </c>
      <c r="F236" s="85" t="s">
        <v>139</v>
      </c>
      <c r="G236" s="83">
        <v>3</v>
      </c>
    </row>
    <row r="237" s="71" customFormat="1" customHeight="1" spans="1:7">
      <c r="A237" s="79" t="s">
        <v>41</v>
      </c>
      <c r="B237" s="80">
        <v>721</v>
      </c>
      <c r="C237" s="79" t="s">
        <v>445</v>
      </c>
      <c r="D237" s="81" t="s">
        <v>446</v>
      </c>
      <c r="E237" s="81">
        <v>6796</v>
      </c>
      <c r="F237" s="85" t="s">
        <v>144</v>
      </c>
      <c r="G237" s="83">
        <v>4</v>
      </c>
    </row>
    <row r="238" s="71" customFormat="1" customHeight="1" spans="1:7">
      <c r="A238" s="79" t="s">
        <v>41</v>
      </c>
      <c r="B238" s="80">
        <v>721</v>
      </c>
      <c r="C238" s="93" t="s">
        <v>445</v>
      </c>
      <c r="D238" s="84" t="s">
        <v>447</v>
      </c>
      <c r="E238" s="81">
        <v>6348</v>
      </c>
      <c r="F238" s="85" t="s">
        <v>139</v>
      </c>
      <c r="G238" s="83">
        <v>4</v>
      </c>
    </row>
    <row r="239" s="71" customFormat="1" customHeight="1" spans="1:7">
      <c r="A239" s="79" t="s">
        <v>41</v>
      </c>
      <c r="B239" s="80">
        <v>721</v>
      </c>
      <c r="C239" s="79" t="s">
        <v>445</v>
      </c>
      <c r="D239" s="81" t="s">
        <v>448</v>
      </c>
      <c r="E239" s="81">
        <v>4310</v>
      </c>
      <c r="F239" s="85" t="s">
        <v>139</v>
      </c>
      <c r="G239" s="83">
        <v>0</v>
      </c>
    </row>
    <row r="240" s="71" customFormat="1" customHeight="1" spans="1:7">
      <c r="A240" s="79" t="s">
        <v>184</v>
      </c>
      <c r="B240" s="84">
        <v>723</v>
      </c>
      <c r="C240" s="79" t="s">
        <v>449</v>
      </c>
      <c r="D240" s="84" t="s">
        <v>450</v>
      </c>
      <c r="E240" s="84">
        <v>8386</v>
      </c>
      <c r="F240" s="82" t="s">
        <v>144</v>
      </c>
      <c r="G240" s="83">
        <v>0</v>
      </c>
    </row>
    <row r="241" s="71" customFormat="1" customHeight="1" spans="1:7">
      <c r="A241" s="79" t="s">
        <v>184</v>
      </c>
      <c r="B241" s="84">
        <v>723</v>
      </c>
      <c r="C241" s="79" t="s">
        <v>449</v>
      </c>
      <c r="D241" s="84" t="s">
        <v>451</v>
      </c>
      <c r="E241" s="84">
        <v>8785</v>
      </c>
      <c r="F241" s="82" t="s">
        <v>139</v>
      </c>
      <c r="G241" s="83">
        <v>0</v>
      </c>
    </row>
    <row r="242" s="71" customFormat="1" customHeight="1" spans="1:7">
      <c r="A242" s="79" t="s">
        <v>184</v>
      </c>
      <c r="B242" s="84">
        <v>723</v>
      </c>
      <c r="C242" s="79" t="s">
        <v>449</v>
      </c>
      <c r="D242" s="88" t="s">
        <v>452</v>
      </c>
      <c r="E242" s="89">
        <v>11322</v>
      </c>
      <c r="F242" s="90" t="s">
        <v>158</v>
      </c>
      <c r="G242" s="83">
        <v>0</v>
      </c>
    </row>
    <row r="243" s="71" customFormat="1" customHeight="1" spans="1:7">
      <c r="A243" s="79" t="s">
        <v>266</v>
      </c>
      <c r="B243" s="80">
        <v>724</v>
      </c>
      <c r="C243" s="79" t="s">
        <v>453</v>
      </c>
      <c r="D243" s="84" t="s">
        <v>454</v>
      </c>
      <c r="E243" s="84">
        <v>9192</v>
      </c>
      <c r="F243" s="82" t="s">
        <v>137</v>
      </c>
      <c r="G243" s="83">
        <v>3</v>
      </c>
    </row>
    <row r="244" s="71" customFormat="1" customHeight="1" spans="1:7">
      <c r="A244" s="79" t="s">
        <v>266</v>
      </c>
      <c r="B244" s="80">
        <v>724</v>
      </c>
      <c r="C244" s="79" t="s">
        <v>453</v>
      </c>
      <c r="D244" s="84" t="s">
        <v>455</v>
      </c>
      <c r="E244" s="84">
        <v>9822</v>
      </c>
      <c r="F244" s="85" t="s">
        <v>139</v>
      </c>
      <c r="G244" s="83">
        <v>3</v>
      </c>
    </row>
    <row r="245" s="71" customFormat="1" customHeight="1" spans="1:7">
      <c r="A245" s="79" t="s">
        <v>266</v>
      </c>
      <c r="B245" s="80">
        <v>724</v>
      </c>
      <c r="C245" s="79" t="s">
        <v>453</v>
      </c>
      <c r="D245" s="100" t="s">
        <v>456</v>
      </c>
      <c r="E245" s="84">
        <v>4190</v>
      </c>
      <c r="F245" s="85" t="s">
        <v>139</v>
      </c>
      <c r="G245" s="83">
        <v>3</v>
      </c>
    </row>
    <row r="246" s="71" customFormat="1" customHeight="1" spans="1:7">
      <c r="A246" s="79" t="s">
        <v>266</v>
      </c>
      <c r="B246" s="80">
        <v>724</v>
      </c>
      <c r="C246" s="79" t="s">
        <v>453</v>
      </c>
      <c r="D246" s="84" t="s">
        <v>457</v>
      </c>
      <c r="E246" s="84">
        <v>10930</v>
      </c>
      <c r="F246" s="85" t="s">
        <v>139</v>
      </c>
      <c r="G246" s="83">
        <v>3</v>
      </c>
    </row>
    <row r="247" s="71" customFormat="1" customHeight="1" spans="1:7">
      <c r="A247" s="79" t="s">
        <v>192</v>
      </c>
      <c r="B247" s="80">
        <v>726</v>
      </c>
      <c r="C247" s="79" t="s">
        <v>458</v>
      </c>
      <c r="D247" s="81" t="s">
        <v>459</v>
      </c>
      <c r="E247" s="84">
        <v>4117</v>
      </c>
      <c r="F247" s="82" t="s">
        <v>137</v>
      </c>
      <c r="G247" s="83">
        <v>3</v>
      </c>
    </row>
    <row r="248" s="71" customFormat="1" customHeight="1" spans="1:7">
      <c r="A248" s="79" t="s">
        <v>192</v>
      </c>
      <c r="B248" s="80">
        <v>726</v>
      </c>
      <c r="C248" s="79" t="s">
        <v>458</v>
      </c>
      <c r="D248" s="84" t="s">
        <v>460</v>
      </c>
      <c r="E248" s="81">
        <v>6607</v>
      </c>
      <c r="F248" s="85" t="s">
        <v>139</v>
      </c>
      <c r="G248" s="83">
        <v>3</v>
      </c>
    </row>
    <row r="249" s="71" customFormat="1" customHeight="1" spans="1:7">
      <c r="A249" s="79" t="s">
        <v>192</v>
      </c>
      <c r="B249" s="84">
        <v>726</v>
      </c>
      <c r="C249" s="79" t="s">
        <v>458</v>
      </c>
      <c r="D249" s="84" t="s">
        <v>461</v>
      </c>
      <c r="E249" s="84">
        <v>10177</v>
      </c>
      <c r="F249" s="85" t="s">
        <v>139</v>
      </c>
      <c r="G249" s="83">
        <v>4</v>
      </c>
    </row>
    <row r="250" s="71" customFormat="1" customHeight="1" spans="1:7">
      <c r="A250" s="79" t="s">
        <v>192</v>
      </c>
      <c r="B250" s="80">
        <v>727</v>
      </c>
      <c r="C250" s="79" t="s">
        <v>462</v>
      </c>
      <c r="D250" s="84" t="s">
        <v>463</v>
      </c>
      <c r="E250" s="81">
        <v>6456</v>
      </c>
      <c r="F250" s="85" t="s">
        <v>144</v>
      </c>
      <c r="G250" s="83">
        <v>5</v>
      </c>
    </row>
    <row r="251" s="71" customFormat="1" customHeight="1" spans="1:7">
      <c r="A251" s="79" t="s">
        <v>192</v>
      </c>
      <c r="B251" s="80">
        <v>727</v>
      </c>
      <c r="C251" s="79" t="s">
        <v>462</v>
      </c>
      <c r="D251" s="84" t="s">
        <v>464</v>
      </c>
      <c r="E251" s="84">
        <v>8060</v>
      </c>
      <c r="F251" s="87" t="s">
        <v>139</v>
      </c>
      <c r="G251" s="83">
        <v>4</v>
      </c>
    </row>
    <row r="252" s="71" customFormat="1" customHeight="1" spans="1:7">
      <c r="A252" s="79" t="s">
        <v>192</v>
      </c>
      <c r="B252" s="80">
        <v>727</v>
      </c>
      <c r="C252" s="79" t="s">
        <v>462</v>
      </c>
      <c r="D252" s="94" t="s">
        <v>465</v>
      </c>
      <c r="E252" s="84">
        <v>11111</v>
      </c>
      <c r="F252" s="85" t="s">
        <v>158</v>
      </c>
      <c r="G252" s="83">
        <v>3</v>
      </c>
    </row>
    <row r="253" s="71" customFormat="1" customHeight="1" spans="1:7">
      <c r="A253" s="79" t="s">
        <v>192</v>
      </c>
      <c r="B253" s="80">
        <v>730</v>
      </c>
      <c r="C253" s="79" t="s">
        <v>466</v>
      </c>
      <c r="D253" s="101" t="s">
        <v>467</v>
      </c>
      <c r="E253" s="84">
        <v>4325</v>
      </c>
      <c r="F253" s="87" t="s">
        <v>137</v>
      </c>
      <c r="G253" s="83">
        <v>3</v>
      </c>
    </row>
    <row r="254" s="71" customFormat="1" customHeight="1" spans="1:7">
      <c r="A254" s="79" t="s">
        <v>192</v>
      </c>
      <c r="B254" s="80">
        <v>730</v>
      </c>
      <c r="C254" s="79" t="s">
        <v>466</v>
      </c>
      <c r="D254" s="81" t="s">
        <v>468</v>
      </c>
      <c r="E254" s="81">
        <v>6810</v>
      </c>
      <c r="F254" s="85" t="s">
        <v>139</v>
      </c>
      <c r="G254" s="83">
        <v>3</v>
      </c>
    </row>
    <row r="255" s="71" customFormat="1" customHeight="1" spans="1:7">
      <c r="A255" s="79" t="s">
        <v>192</v>
      </c>
      <c r="B255" s="80">
        <v>730</v>
      </c>
      <c r="C255" s="79" t="s">
        <v>466</v>
      </c>
      <c r="D255" s="81" t="s">
        <v>469</v>
      </c>
      <c r="E255" s="81">
        <v>8038</v>
      </c>
      <c r="F255" s="85" t="s">
        <v>139</v>
      </c>
      <c r="G255" s="83">
        <v>3</v>
      </c>
    </row>
    <row r="256" s="71" customFormat="1" customHeight="1" spans="1:7">
      <c r="A256" s="79" t="s">
        <v>192</v>
      </c>
      <c r="B256" s="80">
        <v>730</v>
      </c>
      <c r="C256" s="79" t="s">
        <v>466</v>
      </c>
      <c r="D256" s="81" t="s">
        <v>470</v>
      </c>
      <c r="E256" s="81">
        <v>8338</v>
      </c>
      <c r="F256" s="85" t="s">
        <v>139</v>
      </c>
      <c r="G256" s="83">
        <v>7</v>
      </c>
    </row>
    <row r="257" s="71" customFormat="1" customHeight="1" spans="1:7">
      <c r="A257" s="79" t="s">
        <v>41</v>
      </c>
      <c r="B257" s="80">
        <v>732</v>
      </c>
      <c r="C257" s="79" t="s">
        <v>471</v>
      </c>
      <c r="D257" s="84" t="s">
        <v>472</v>
      </c>
      <c r="E257" s="84">
        <v>7403</v>
      </c>
      <c r="F257" s="85" t="s">
        <v>144</v>
      </c>
      <c r="G257" s="83">
        <v>8</v>
      </c>
    </row>
    <row r="258" s="71" customFormat="1" customHeight="1" spans="1:7">
      <c r="A258" s="79" t="s">
        <v>41</v>
      </c>
      <c r="B258" s="80">
        <v>732</v>
      </c>
      <c r="C258" s="79" t="s">
        <v>471</v>
      </c>
      <c r="D258" s="84" t="s">
        <v>473</v>
      </c>
      <c r="E258" s="84">
        <v>9138</v>
      </c>
      <c r="F258" s="82" t="s">
        <v>139</v>
      </c>
      <c r="G258" s="83">
        <v>7</v>
      </c>
    </row>
    <row r="259" s="71" customFormat="1" customHeight="1" spans="1:7">
      <c r="A259" s="79" t="s">
        <v>266</v>
      </c>
      <c r="B259" s="80">
        <v>733</v>
      </c>
      <c r="C259" s="79" t="s">
        <v>474</v>
      </c>
      <c r="D259" s="84" t="s">
        <v>475</v>
      </c>
      <c r="E259" s="81">
        <v>5501</v>
      </c>
      <c r="F259" s="85" t="s">
        <v>137</v>
      </c>
      <c r="G259" s="83">
        <v>12</v>
      </c>
    </row>
    <row r="260" s="71" customFormat="1" customHeight="1" spans="1:7">
      <c r="A260" s="79" t="s">
        <v>266</v>
      </c>
      <c r="B260" s="84">
        <v>733</v>
      </c>
      <c r="C260" s="79" t="s">
        <v>474</v>
      </c>
      <c r="D260" s="84" t="s">
        <v>476</v>
      </c>
      <c r="E260" s="84">
        <v>11004</v>
      </c>
      <c r="F260" s="85" t="s">
        <v>139</v>
      </c>
      <c r="G260" s="83">
        <v>4</v>
      </c>
    </row>
    <row r="261" s="71" customFormat="1" customHeight="1" spans="1:7">
      <c r="A261" s="79" t="s">
        <v>266</v>
      </c>
      <c r="B261" s="84">
        <v>733</v>
      </c>
      <c r="C261" s="79" t="s">
        <v>474</v>
      </c>
      <c r="D261" s="94" t="s">
        <v>477</v>
      </c>
      <c r="E261" s="84">
        <v>11110</v>
      </c>
      <c r="F261" s="85" t="s">
        <v>158</v>
      </c>
      <c r="G261" s="83">
        <v>0</v>
      </c>
    </row>
    <row r="262" s="71" customFormat="1" customHeight="1" spans="1:7">
      <c r="A262" s="79" t="s">
        <v>43</v>
      </c>
      <c r="B262" s="80">
        <v>755</v>
      </c>
      <c r="C262" s="79" t="s">
        <v>478</v>
      </c>
      <c r="D262" s="81" t="s">
        <v>479</v>
      </c>
      <c r="E262" s="81">
        <v>4518</v>
      </c>
      <c r="F262" s="82" t="s">
        <v>144</v>
      </c>
      <c r="G262" s="83">
        <v>0</v>
      </c>
    </row>
    <row r="263" s="71" customFormat="1" customHeight="1" spans="1:7">
      <c r="A263" s="79" t="s">
        <v>43</v>
      </c>
      <c r="B263" s="80">
        <v>755</v>
      </c>
      <c r="C263" s="79" t="s">
        <v>478</v>
      </c>
      <c r="D263" s="84" t="s">
        <v>480</v>
      </c>
      <c r="E263" s="84">
        <v>10956</v>
      </c>
      <c r="F263" s="85" t="s">
        <v>139</v>
      </c>
      <c r="G263" s="83">
        <v>0</v>
      </c>
    </row>
    <row r="264" s="71" customFormat="1" customHeight="1" spans="1:7">
      <c r="A264" s="79" t="s">
        <v>43</v>
      </c>
      <c r="B264" s="80">
        <v>755</v>
      </c>
      <c r="C264" s="79" t="s">
        <v>478</v>
      </c>
      <c r="D264" s="84" t="s">
        <v>481</v>
      </c>
      <c r="E264" s="84">
        <v>11101</v>
      </c>
      <c r="F264" s="85" t="s">
        <v>158</v>
      </c>
      <c r="G264" s="83">
        <v>0</v>
      </c>
    </row>
    <row r="265" s="71" customFormat="1" customHeight="1" spans="1:7">
      <c r="A265" s="102" t="s">
        <v>43</v>
      </c>
      <c r="B265" s="80">
        <v>755</v>
      </c>
      <c r="C265" s="102" t="s">
        <v>478</v>
      </c>
      <c r="D265" s="88" t="s">
        <v>482</v>
      </c>
      <c r="E265" s="89">
        <v>11316</v>
      </c>
      <c r="F265" s="90" t="s">
        <v>158</v>
      </c>
      <c r="G265" s="83">
        <v>0</v>
      </c>
    </row>
    <row r="266" s="71" customFormat="1" customHeight="1" spans="1:7">
      <c r="A266" s="102" t="s">
        <v>43</v>
      </c>
      <c r="B266" s="80">
        <v>755</v>
      </c>
      <c r="C266" s="102" t="s">
        <v>478</v>
      </c>
      <c r="D266" s="88" t="s">
        <v>483</v>
      </c>
      <c r="E266" s="89">
        <v>11337</v>
      </c>
      <c r="F266" s="90" t="s">
        <v>158</v>
      </c>
      <c r="G266" s="83">
        <v>0</v>
      </c>
    </row>
    <row r="267" s="71" customFormat="1" customHeight="1" spans="1:7">
      <c r="A267" s="79" t="s">
        <v>266</v>
      </c>
      <c r="B267" s="80">
        <v>737</v>
      </c>
      <c r="C267" s="103" t="s">
        <v>484</v>
      </c>
      <c r="D267" s="84" t="s">
        <v>485</v>
      </c>
      <c r="E267" s="81">
        <v>6220</v>
      </c>
      <c r="F267" s="85" t="s">
        <v>137</v>
      </c>
      <c r="G267" s="83">
        <v>12</v>
      </c>
    </row>
    <row r="268" s="71" customFormat="1" customHeight="1" spans="1:7">
      <c r="A268" s="79" t="s">
        <v>266</v>
      </c>
      <c r="B268" s="80">
        <v>737</v>
      </c>
      <c r="C268" s="103" t="s">
        <v>484</v>
      </c>
      <c r="D268" s="104" t="s">
        <v>486</v>
      </c>
      <c r="E268" s="105">
        <v>11292</v>
      </c>
      <c r="F268" s="105" t="s">
        <v>211</v>
      </c>
      <c r="G268" s="83">
        <v>0</v>
      </c>
    </row>
    <row r="269" s="71" customFormat="1" customHeight="1" spans="1:7">
      <c r="A269" s="79" t="s">
        <v>266</v>
      </c>
      <c r="B269" s="80">
        <v>737</v>
      </c>
      <c r="C269" s="103" t="s">
        <v>484</v>
      </c>
      <c r="D269" s="84" t="s">
        <v>487</v>
      </c>
      <c r="E269" s="84">
        <v>11094</v>
      </c>
      <c r="F269" s="85" t="s">
        <v>158</v>
      </c>
      <c r="G269" s="83">
        <v>0</v>
      </c>
    </row>
    <row r="270" s="71" customFormat="1" customHeight="1" spans="1:7">
      <c r="A270" s="79" t="s">
        <v>266</v>
      </c>
      <c r="B270" s="80">
        <v>737</v>
      </c>
      <c r="C270" s="103" t="s">
        <v>484</v>
      </c>
      <c r="D270" s="106" t="s">
        <v>488</v>
      </c>
      <c r="E270" s="32">
        <v>11105</v>
      </c>
      <c r="F270" s="90" t="s">
        <v>158</v>
      </c>
      <c r="G270" s="83">
        <v>0</v>
      </c>
    </row>
    <row r="271" s="71" customFormat="1" customHeight="1" spans="1:7">
      <c r="A271" s="79" t="s">
        <v>43</v>
      </c>
      <c r="B271" s="80">
        <v>738</v>
      </c>
      <c r="C271" s="79" t="s">
        <v>489</v>
      </c>
      <c r="D271" s="81" t="s">
        <v>490</v>
      </c>
      <c r="E271" s="81">
        <v>6506</v>
      </c>
      <c r="F271" s="85" t="s">
        <v>144</v>
      </c>
      <c r="G271" s="83">
        <v>8</v>
      </c>
    </row>
    <row r="272" s="71" customFormat="1" customHeight="1" spans="1:7">
      <c r="A272" s="79" t="s">
        <v>43</v>
      </c>
      <c r="B272" s="80">
        <v>738</v>
      </c>
      <c r="C272" s="79" t="s">
        <v>489</v>
      </c>
      <c r="D272" s="84" t="s">
        <v>491</v>
      </c>
      <c r="E272" s="84">
        <v>6385</v>
      </c>
      <c r="F272" s="85" t="s">
        <v>139</v>
      </c>
      <c r="G272" s="83">
        <v>4</v>
      </c>
    </row>
    <row r="273" s="71" customFormat="1" customHeight="1" spans="1:7">
      <c r="A273" s="79" t="s">
        <v>43</v>
      </c>
      <c r="B273" s="84">
        <v>738</v>
      </c>
      <c r="C273" s="79" t="s">
        <v>489</v>
      </c>
      <c r="D273" s="84" t="s">
        <v>492</v>
      </c>
      <c r="E273" s="84">
        <v>10734</v>
      </c>
      <c r="F273" s="82" t="s">
        <v>139</v>
      </c>
      <c r="G273" s="83">
        <v>4</v>
      </c>
    </row>
    <row r="274" s="71" customFormat="1" customHeight="1" spans="1:7">
      <c r="A274" s="79" t="s">
        <v>266</v>
      </c>
      <c r="B274" s="84">
        <v>740</v>
      </c>
      <c r="C274" s="79" t="s">
        <v>493</v>
      </c>
      <c r="D274" s="84" t="s">
        <v>494</v>
      </c>
      <c r="E274" s="84">
        <v>9328</v>
      </c>
      <c r="F274" s="82" t="s">
        <v>137</v>
      </c>
      <c r="G274" s="83">
        <v>4</v>
      </c>
    </row>
    <row r="275" s="71" customFormat="1" customHeight="1" spans="1:7">
      <c r="A275" s="79" t="s">
        <v>266</v>
      </c>
      <c r="B275" s="84">
        <v>740</v>
      </c>
      <c r="C275" s="79" t="s">
        <v>493</v>
      </c>
      <c r="D275" s="84" t="s">
        <v>495</v>
      </c>
      <c r="E275" s="84">
        <v>9749</v>
      </c>
      <c r="F275" s="85" t="s">
        <v>139</v>
      </c>
      <c r="G275" s="83">
        <v>19</v>
      </c>
    </row>
    <row r="276" s="71" customFormat="1" customHeight="1" spans="1:7">
      <c r="A276" s="79" t="s">
        <v>184</v>
      </c>
      <c r="B276" s="84">
        <v>741</v>
      </c>
      <c r="C276" s="79" t="s">
        <v>496</v>
      </c>
      <c r="D276" s="84" t="s">
        <v>497</v>
      </c>
      <c r="E276" s="84">
        <v>10205</v>
      </c>
      <c r="F276" s="85" t="s">
        <v>137</v>
      </c>
      <c r="G276" s="83">
        <v>4</v>
      </c>
    </row>
    <row r="277" s="71" customFormat="1" customHeight="1" spans="1:7">
      <c r="A277" s="79" t="s">
        <v>192</v>
      </c>
      <c r="B277" s="84">
        <v>741</v>
      </c>
      <c r="C277" s="79" t="s">
        <v>496</v>
      </c>
      <c r="D277" s="84" t="s">
        <v>498</v>
      </c>
      <c r="E277" s="84">
        <v>11015</v>
      </c>
      <c r="F277" s="85" t="s">
        <v>139</v>
      </c>
      <c r="G277" s="83">
        <v>0</v>
      </c>
    </row>
    <row r="278" s="71" customFormat="1" customHeight="1" spans="1:7">
      <c r="A278" s="79" t="s">
        <v>192</v>
      </c>
      <c r="B278" s="84">
        <v>741</v>
      </c>
      <c r="C278" s="79" t="s">
        <v>496</v>
      </c>
      <c r="D278" s="94" t="s">
        <v>499</v>
      </c>
      <c r="E278" s="84">
        <v>11098</v>
      </c>
      <c r="F278" s="85" t="s">
        <v>158</v>
      </c>
      <c r="G278" s="83">
        <v>0</v>
      </c>
    </row>
    <row r="279" s="71" customFormat="1" customHeight="1" spans="1:7">
      <c r="A279" s="79" t="s">
        <v>184</v>
      </c>
      <c r="B279" s="80">
        <v>742</v>
      </c>
      <c r="C279" s="79" t="s">
        <v>500</v>
      </c>
      <c r="D279" s="81" t="s">
        <v>501</v>
      </c>
      <c r="E279" s="81">
        <v>8763</v>
      </c>
      <c r="F279" s="85" t="s">
        <v>137</v>
      </c>
      <c r="G279" s="83">
        <v>0</v>
      </c>
    </row>
    <row r="280" s="71" customFormat="1" customHeight="1" spans="1:7">
      <c r="A280" s="79" t="s">
        <v>184</v>
      </c>
      <c r="B280" s="84">
        <v>742</v>
      </c>
      <c r="C280" s="79" t="s">
        <v>500</v>
      </c>
      <c r="D280" s="84" t="s">
        <v>502</v>
      </c>
      <c r="E280" s="84">
        <v>9140</v>
      </c>
      <c r="F280" s="85" t="s">
        <v>503</v>
      </c>
      <c r="G280" s="83">
        <v>3</v>
      </c>
    </row>
    <row r="281" s="71" customFormat="1" customHeight="1" spans="1:7">
      <c r="A281" s="79" t="s">
        <v>184</v>
      </c>
      <c r="B281" s="80">
        <v>742</v>
      </c>
      <c r="C281" s="93" t="s">
        <v>500</v>
      </c>
      <c r="D281" s="94" t="s">
        <v>504</v>
      </c>
      <c r="E281" s="84">
        <v>11107</v>
      </c>
      <c r="F281" s="85" t="s">
        <v>158</v>
      </c>
      <c r="G281" s="83">
        <v>0</v>
      </c>
    </row>
    <row r="282" s="71" customFormat="1" customHeight="1" spans="1:7">
      <c r="A282" s="79" t="s">
        <v>184</v>
      </c>
      <c r="B282" s="80">
        <v>742</v>
      </c>
      <c r="C282" s="93" t="s">
        <v>500</v>
      </c>
      <c r="D282" s="84" t="s">
        <v>505</v>
      </c>
      <c r="E282" s="84">
        <v>10663</v>
      </c>
      <c r="F282" s="82" t="s">
        <v>139</v>
      </c>
      <c r="G282" s="83">
        <v>0</v>
      </c>
    </row>
    <row r="283" s="71" customFormat="1" customHeight="1" spans="1:7">
      <c r="A283" s="79" t="s">
        <v>184</v>
      </c>
      <c r="B283" s="80">
        <v>742</v>
      </c>
      <c r="C283" s="93" t="s">
        <v>500</v>
      </c>
      <c r="D283" s="88" t="s">
        <v>506</v>
      </c>
      <c r="E283" s="89">
        <v>11330</v>
      </c>
      <c r="F283" s="90" t="s">
        <v>158</v>
      </c>
      <c r="G283" s="83">
        <v>0</v>
      </c>
    </row>
    <row r="284" s="71" customFormat="1" customHeight="1" spans="1:7">
      <c r="A284" s="79" t="s">
        <v>266</v>
      </c>
      <c r="B284" s="84">
        <v>743</v>
      </c>
      <c r="C284" s="79" t="s">
        <v>507</v>
      </c>
      <c r="D284" s="81" t="s">
        <v>508</v>
      </c>
      <c r="E284" s="84">
        <v>4322</v>
      </c>
      <c r="F284" s="85" t="s">
        <v>137</v>
      </c>
      <c r="G284" s="83">
        <v>4</v>
      </c>
    </row>
    <row r="285" s="71" customFormat="1" customHeight="1" spans="1:7">
      <c r="A285" s="79" t="s">
        <v>266</v>
      </c>
      <c r="B285" s="84">
        <v>743</v>
      </c>
      <c r="C285" s="79" t="s">
        <v>507</v>
      </c>
      <c r="D285" s="84" t="s">
        <v>509</v>
      </c>
      <c r="E285" s="84">
        <v>10922</v>
      </c>
      <c r="F285" s="85" t="s">
        <v>139</v>
      </c>
      <c r="G285" s="83">
        <v>4</v>
      </c>
    </row>
    <row r="286" s="71" customFormat="1" customHeight="1" spans="1:7">
      <c r="A286" s="79" t="s">
        <v>266</v>
      </c>
      <c r="B286" s="84">
        <v>743</v>
      </c>
      <c r="C286" s="79" t="s">
        <v>507</v>
      </c>
      <c r="D286" s="84" t="s">
        <v>510</v>
      </c>
      <c r="E286" s="84">
        <v>11112</v>
      </c>
      <c r="F286" s="85" t="s">
        <v>158</v>
      </c>
      <c r="G286" s="83">
        <v>4</v>
      </c>
    </row>
    <row r="287" s="71" customFormat="1" customHeight="1" spans="1:7">
      <c r="A287" s="79" t="s">
        <v>184</v>
      </c>
      <c r="B287" s="80">
        <v>744</v>
      </c>
      <c r="C287" s="79" t="s">
        <v>511</v>
      </c>
      <c r="D287" s="84" t="s">
        <v>512</v>
      </c>
      <c r="E287" s="84">
        <v>5519</v>
      </c>
      <c r="F287" s="82" t="s">
        <v>137</v>
      </c>
      <c r="G287" s="83">
        <v>0</v>
      </c>
    </row>
    <row r="288" s="71" customFormat="1" customHeight="1" spans="1:7">
      <c r="A288" s="79" t="s">
        <v>184</v>
      </c>
      <c r="B288" s="80">
        <v>744</v>
      </c>
      <c r="C288" s="79" t="s">
        <v>511</v>
      </c>
      <c r="D288" s="84" t="s">
        <v>513</v>
      </c>
      <c r="E288" s="84">
        <v>10848</v>
      </c>
      <c r="F288" s="85" t="s">
        <v>139</v>
      </c>
      <c r="G288" s="83">
        <v>0</v>
      </c>
    </row>
    <row r="289" s="71" customFormat="1" customHeight="1" spans="1:7">
      <c r="A289" s="79" t="s">
        <v>184</v>
      </c>
      <c r="B289" s="80">
        <v>744</v>
      </c>
      <c r="C289" s="79" t="s">
        <v>511</v>
      </c>
      <c r="D289" s="94" t="s">
        <v>514</v>
      </c>
      <c r="E289" s="84">
        <v>11104</v>
      </c>
      <c r="F289" s="85" t="s">
        <v>158</v>
      </c>
      <c r="G289" s="83">
        <v>0</v>
      </c>
    </row>
    <row r="290" s="71" customFormat="1" customHeight="1" spans="1:7">
      <c r="A290" s="79" t="s">
        <v>184</v>
      </c>
      <c r="B290" s="80">
        <v>744</v>
      </c>
      <c r="C290" s="79" t="s">
        <v>511</v>
      </c>
      <c r="D290" s="84" t="s">
        <v>515</v>
      </c>
      <c r="E290" s="84">
        <v>8957</v>
      </c>
      <c r="F290" s="85" t="s">
        <v>139</v>
      </c>
      <c r="G290" s="83">
        <v>0</v>
      </c>
    </row>
    <row r="291" s="71" customFormat="1" customHeight="1" spans="1:7">
      <c r="A291" s="79" t="s">
        <v>192</v>
      </c>
      <c r="B291" s="84">
        <v>745</v>
      </c>
      <c r="C291" s="79" t="s">
        <v>516</v>
      </c>
      <c r="D291" s="84" t="s">
        <v>517</v>
      </c>
      <c r="E291" s="84">
        <v>4549</v>
      </c>
      <c r="F291" s="85" t="s">
        <v>137</v>
      </c>
      <c r="G291" s="83">
        <v>16</v>
      </c>
    </row>
    <row r="292" s="71" customFormat="1" customHeight="1" spans="1:7">
      <c r="A292" s="79" t="s">
        <v>192</v>
      </c>
      <c r="B292" s="84">
        <v>745</v>
      </c>
      <c r="C292" s="79" t="s">
        <v>516</v>
      </c>
      <c r="D292" s="84" t="s">
        <v>518</v>
      </c>
      <c r="E292" s="84">
        <v>10995</v>
      </c>
      <c r="F292" s="85" t="s">
        <v>139</v>
      </c>
      <c r="G292" s="83">
        <v>1</v>
      </c>
    </row>
    <row r="293" s="71" customFormat="1" customHeight="1" spans="1:7">
      <c r="A293" s="79" t="s">
        <v>192</v>
      </c>
      <c r="B293" s="84">
        <v>745</v>
      </c>
      <c r="C293" s="79" t="s">
        <v>516</v>
      </c>
      <c r="D293" s="94" t="s">
        <v>519</v>
      </c>
      <c r="E293" s="84">
        <v>11095</v>
      </c>
      <c r="F293" s="85" t="s">
        <v>158</v>
      </c>
      <c r="G293" s="83">
        <v>0</v>
      </c>
    </row>
    <row r="294" s="71" customFormat="1" customHeight="1" spans="1:7">
      <c r="A294" s="79" t="s">
        <v>192</v>
      </c>
      <c r="B294" s="84">
        <v>745</v>
      </c>
      <c r="C294" s="79" t="s">
        <v>516</v>
      </c>
      <c r="D294" s="88" t="s">
        <v>520</v>
      </c>
      <c r="E294" s="89">
        <v>11324</v>
      </c>
      <c r="F294" s="90" t="s">
        <v>158</v>
      </c>
      <c r="G294" s="83">
        <v>0</v>
      </c>
    </row>
    <row r="295" s="71" customFormat="1" customHeight="1" spans="1:7">
      <c r="A295" s="79" t="s">
        <v>184</v>
      </c>
      <c r="B295" s="84">
        <v>718</v>
      </c>
      <c r="C295" s="79" t="s">
        <v>521</v>
      </c>
      <c r="D295" s="84" t="s">
        <v>522</v>
      </c>
      <c r="E295" s="84">
        <v>9130</v>
      </c>
      <c r="F295" s="85" t="s">
        <v>137</v>
      </c>
      <c r="G295" s="83">
        <v>3</v>
      </c>
    </row>
    <row r="296" s="71" customFormat="1" customHeight="1" spans="1:7">
      <c r="A296" s="79" t="s">
        <v>184</v>
      </c>
      <c r="B296" s="84">
        <v>718</v>
      </c>
      <c r="C296" s="79" t="s">
        <v>521</v>
      </c>
      <c r="D296" s="84" t="s">
        <v>523</v>
      </c>
      <c r="E296" s="84">
        <v>11178</v>
      </c>
      <c r="F296" s="85" t="s">
        <v>139</v>
      </c>
      <c r="G296" s="83">
        <v>12</v>
      </c>
    </row>
    <row r="297" s="71" customFormat="1" customHeight="1" spans="1:7">
      <c r="A297" s="79" t="s">
        <v>184</v>
      </c>
      <c r="B297" s="84">
        <v>718</v>
      </c>
      <c r="C297" s="79" t="s">
        <v>521</v>
      </c>
      <c r="D297" s="84" t="s">
        <v>524</v>
      </c>
      <c r="E297" s="84">
        <v>11244</v>
      </c>
      <c r="F297" s="85" t="s">
        <v>139</v>
      </c>
      <c r="G297" s="83">
        <v>4</v>
      </c>
    </row>
    <row r="298" s="71" customFormat="1" customHeight="1" spans="1:7">
      <c r="A298" s="79" t="s">
        <v>184</v>
      </c>
      <c r="B298" s="84">
        <v>747</v>
      </c>
      <c r="C298" s="79" t="s">
        <v>525</v>
      </c>
      <c r="D298" s="84" t="s">
        <v>526</v>
      </c>
      <c r="E298" s="84">
        <v>10847</v>
      </c>
      <c r="F298" s="85" t="s">
        <v>137</v>
      </c>
      <c r="G298" s="83">
        <v>4</v>
      </c>
    </row>
    <row r="299" s="71" customFormat="1" customHeight="1" spans="1:7">
      <c r="A299" s="79" t="s">
        <v>184</v>
      </c>
      <c r="B299" s="84">
        <v>747</v>
      </c>
      <c r="C299" s="79" t="s">
        <v>525</v>
      </c>
      <c r="D299" s="84" t="s">
        <v>527</v>
      </c>
      <c r="E299" s="84">
        <v>10186</v>
      </c>
      <c r="F299" s="85" t="s">
        <v>139</v>
      </c>
      <c r="G299" s="83">
        <v>4</v>
      </c>
    </row>
    <row r="300" s="71" customFormat="1" customHeight="1" spans="1:7">
      <c r="A300" s="79" t="s">
        <v>184</v>
      </c>
      <c r="B300" s="84">
        <v>747</v>
      </c>
      <c r="C300" s="79" t="s">
        <v>525</v>
      </c>
      <c r="D300" s="84" t="s">
        <v>528</v>
      </c>
      <c r="E300" s="84">
        <v>10898</v>
      </c>
      <c r="F300" s="85" t="s">
        <v>139</v>
      </c>
      <c r="G300" s="83">
        <v>4</v>
      </c>
    </row>
    <row r="301" s="71" customFormat="1" customHeight="1" spans="1:7">
      <c r="A301" s="79" t="s">
        <v>184</v>
      </c>
      <c r="B301" s="84">
        <v>747</v>
      </c>
      <c r="C301" s="79" t="s">
        <v>525</v>
      </c>
      <c r="D301" s="84" t="s">
        <v>529</v>
      </c>
      <c r="E301" s="84">
        <v>11023</v>
      </c>
      <c r="F301" s="85" t="s">
        <v>139</v>
      </c>
      <c r="G301" s="83">
        <v>4</v>
      </c>
    </row>
    <row r="302" s="71" customFormat="1" customHeight="1" spans="1:7">
      <c r="A302" s="79" t="s">
        <v>41</v>
      </c>
      <c r="B302" s="80">
        <v>748</v>
      </c>
      <c r="C302" s="93" t="s">
        <v>530</v>
      </c>
      <c r="D302" s="84" t="s">
        <v>531</v>
      </c>
      <c r="E302" s="84">
        <v>6537</v>
      </c>
      <c r="F302" s="85" t="s">
        <v>137</v>
      </c>
      <c r="G302" s="83">
        <v>0</v>
      </c>
    </row>
    <row r="303" s="71" customFormat="1" customHeight="1" spans="1:7">
      <c r="A303" s="79" t="s">
        <v>41</v>
      </c>
      <c r="B303" s="80">
        <v>748</v>
      </c>
      <c r="C303" s="93" t="s">
        <v>530</v>
      </c>
      <c r="D303" s="84" t="s">
        <v>532</v>
      </c>
      <c r="E303" s="84">
        <v>11012</v>
      </c>
      <c r="F303" s="85" t="s">
        <v>139</v>
      </c>
      <c r="G303" s="83">
        <v>0</v>
      </c>
    </row>
    <row r="304" s="71" customFormat="1" customHeight="1" spans="1:7">
      <c r="A304" s="79" t="s">
        <v>41</v>
      </c>
      <c r="B304" s="80">
        <v>748</v>
      </c>
      <c r="C304" s="93" t="s">
        <v>530</v>
      </c>
      <c r="D304" s="88" t="s">
        <v>533</v>
      </c>
      <c r="E304" s="89">
        <v>11317</v>
      </c>
      <c r="F304" s="90" t="s">
        <v>158</v>
      </c>
      <c r="G304" s="83">
        <v>0</v>
      </c>
    </row>
    <row r="305" s="71" customFormat="1" customHeight="1" spans="1:7">
      <c r="A305" s="79" t="s">
        <v>192</v>
      </c>
      <c r="B305" s="84">
        <v>752</v>
      </c>
      <c r="C305" s="79" t="s">
        <v>534</v>
      </c>
      <c r="D305" s="84" t="s">
        <v>535</v>
      </c>
      <c r="E305" s="84">
        <v>10468</v>
      </c>
      <c r="F305" s="85" t="s">
        <v>137</v>
      </c>
      <c r="G305" s="83">
        <v>0</v>
      </c>
    </row>
    <row r="306" s="71" customFormat="1" customHeight="1" spans="1:7">
      <c r="A306" s="79" t="s">
        <v>192</v>
      </c>
      <c r="B306" s="81">
        <v>752</v>
      </c>
      <c r="C306" s="79" t="s">
        <v>534</v>
      </c>
      <c r="D306" s="84" t="s">
        <v>536</v>
      </c>
      <c r="E306" s="84">
        <v>9634</v>
      </c>
      <c r="F306" s="85" t="s">
        <v>139</v>
      </c>
      <c r="G306" s="83">
        <v>0</v>
      </c>
    </row>
    <row r="307" s="71" customFormat="1" customHeight="1" spans="1:7">
      <c r="A307" s="79" t="s">
        <v>266</v>
      </c>
      <c r="B307" s="84">
        <v>753</v>
      </c>
      <c r="C307" s="79" t="s">
        <v>537</v>
      </c>
      <c r="D307" s="84" t="s">
        <v>538</v>
      </c>
      <c r="E307" s="84">
        <v>9829</v>
      </c>
      <c r="F307" s="85" t="s">
        <v>137</v>
      </c>
      <c r="G307" s="83">
        <v>0</v>
      </c>
    </row>
    <row r="308" s="71" customFormat="1" customHeight="1" spans="1:7">
      <c r="A308" s="79" t="s">
        <v>266</v>
      </c>
      <c r="B308" s="84">
        <v>753</v>
      </c>
      <c r="C308" s="79" t="s">
        <v>537</v>
      </c>
      <c r="D308" s="84" t="s">
        <v>539</v>
      </c>
      <c r="E308" s="84">
        <v>11234</v>
      </c>
      <c r="F308" s="85" t="s">
        <v>139</v>
      </c>
      <c r="G308" s="83">
        <v>0</v>
      </c>
    </row>
    <row r="309" s="71" customFormat="1" customHeight="1" spans="1:7">
      <c r="A309" s="79" t="s">
        <v>266</v>
      </c>
      <c r="B309" s="84">
        <v>753</v>
      </c>
      <c r="C309" s="79" t="s">
        <v>537</v>
      </c>
      <c r="D309" s="94" t="s">
        <v>540</v>
      </c>
      <c r="E309" s="84">
        <v>11120</v>
      </c>
      <c r="F309" s="85" t="s">
        <v>158</v>
      </c>
      <c r="G309" s="83">
        <v>0</v>
      </c>
    </row>
    <row r="310" s="71" customFormat="1" customHeight="1" spans="1:7">
      <c r="A310" s="79" t="s">
        <v>43</v>
      </c>
      <c r="B310" s="80">
        <v>754</v>
      </c>
      <c r="C310" s="79" t="s">
        <v>541</v>
      </c>
      <c r="D310" s="81" t="s">
        <v>542</v>
      </c>
      <c r="E310" s="81">
        <v>4540</v>
      </c>
      <c r="F310" s="82" t="s">
        <v>137</v>
      </c>
      <c r="G310" s="83">
        <v>4</v>
      </c>
    </row>
    <row r="311" s="71" customFormat="1" customHeight="1" spans="1:7">
      <c r="A311" s="79" t="s">
        <v>43</v>
      </c>
      <c r="B311" s="80">
        <v>754</v>
      </c>
      <c r="C311" s="79" t="s">
        <v>541</v>
      </c>
      <c r="D311" s="84" t="s">
        <v>543</v>
      </c>
      <c r="E311" s="84">
        <v>11241</v>
      </c>
      <c r="F311" s="85" t="s">
        <v>139</v>
      </c>
      <c r="G311" s="83">
        <v>4</v>
      </c>
    </row>
    <row r="312" s="71" customFormat="1" customHeight="1" spans="1:7">
      <c r="A312" s="79" t="s">
        <v>43</v>
      </c>
      <c r="B312" s="80">
        <v>754</v>
      </c>
      <c r="C312" s="79" t="s">
        <v>541</v>
      </c>
      <c r="D312" s="84" t="s">
        <v>544</v>
      </c>
      <c r="E312" s="107">
        <v>9841</v>
      </c>
      <c r="F312" s="85" t="s">
        <v>139</v>
      </c>
      <c r="G312" s="83">
        <v>3</v>
      </c>
    </row>
    <row r="313" s="71" customFormat="1" customHeight="1" spans="1:7">
      <c r="A313" s="108" t="s">
        <v>266</v>
      </c>
      <c r="B313" s="84">
        <v>750</v>
      </c>
      <c r="C313" s="79" t="s">
        <v>545</v>
      </c>
      <c r="D313" s="84" t="s">
        <v>546</v>
      </c>
      <c r="E313" s="84">
        <v>4033</v>
      </c>
      <c r="F313" s="91" t="s">
        <v>137</v>
      </c>
      <c r="G313" s="83">
        <v>4</v>
      </c>
    </row>
    <row r="314" s="71" customFormat="1" customHeight="1" spans="1:7">
      <c r="A314" s="108" t="s">
        <v>266</v>
      </c>
      <c r="B314" s="89">
        <v>750</v>
      </c>
      <c r="C314" s="79" t="s">
        <v>545</v>
      </c>
      <c r="D314" s="32" t="s">
        <v>547</v>
      </c>
      <c r="E314" s="89">
        <v>11088</v>
      </c>
      <c r="F314" s="85" t="s">
        <v>139</v>
      </c>
      <c r="G314" s="83">
        <v>0</v>
      </c>
    </row>
    <row r="315" s="71" customFormat="1" customHeight="1" spans="1:7">
      <c r="A315" s="108" t="s">
        <v>266</v>
      </c>
      <c r="B315" s="89">
        <v>750</v>
      </c>
      <c r="C315" s="79" t="s">
        <v>545</v>
      </c>
      <c r="D315" s="32" t="s">
        <v>548</v>
      </c>
      <c r="E315" s="89">
        <v>11121</v>
      </c>
      <c r="F315" s="85" t="s">
        <v>139</v>
      </c>
      <c r="G315" s="83">
        <v>0</v>
      </c>
    </row>
    <row r="316" s="71" customFormat="1" customHeight="1" spans="1:7">
      <c r="A316" s="108" t="s">
        <v>266</v>
      </c>
      <c r="B316" s="89">
        <v>750</v>
      </c>
      <c r="C316" s="79" t="s">
        <v>545</v>
      </c>
      <c r="D316" s="109" t="s">
        <v>549</v>
      </c>
      <c r="E316" s="32">
        <v>11109</v>
      </c>
      <c r="F316" s="90" t="s">
        <v>158</v>
      </c>
      <c r="G316" s="83">
        <v>0</v>
      </c>
    </row>
    <row r="317" s="71" customFormat="1" customHeight="1" spans="1:7">
      <c r="A317" s="108" t="s">
        <v>266</v>
      </c>
      <c r="B317" s="89">
        <v>750</v>
      </c>
      <c r="C317" s="79" t="s">
        <v>545</v>
      </c>
      <c r="D317" s="88" t="s">
        <v>550</v>
      </c>
      <c r="E317" s="89">
        <v>11326</v>
      </c>
      <c r="F317" s="90" t="s">
        <v>158</v>
      </c>
      <c r="G317" s="83">
        <v>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workbookViewId="0">
      <selection activeCell="N15" sqref="N15"/>
    </sheetView>
  </sheetViews>
  <sheetFormatPr defaultColWidth="9" defaultRowHeight="13.5"/>
  <cols>
    <col min="1" max="1" width="5" customWidth="1"/>
    <col min="2" max="2" width="7.875" customWidth="1"/>
    <col min="3" max="3" width="23.25" customWidth="1"/>
    <col min="4" max="4" width="8.75" customWidth="1"/>
    <col min="5" max="5" width="9.25" hidden="1" customWidth="1"/>
    <col min="6" max="6" width="9" hidden="1" customWidth="1"/>
    <col min="7" max="7" width="9.25" hidden="1" customWidth="1"/>
    <col min="8" max="8" width="9" hidden="1" customWidth="1"/>
    <col min="9" max="9" width="9.25"/>
    <col min="10" max="10" width="8.375" customWidth="1"/>
    <col min="14" max="14" width="8.25" customWidth="1"/>
    <col min="15" max="15" width="8.625" customWidth="1"/>
    <col min="16" max="16" width="8.25" customWidth="1"/>
  </cols>
  <sheetData>
    <row r="1" ht="25" customHeight="1" spans="1:17">
      <c r="A1" s="43" t="s">
        <v>551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29" customHeight="1" spans="1:17">
      <c r="A2" s="44" t="s">
        <v>1</v>
      </c>
      <c r="B2" s="44" t="s">
        <v>2</v>
      </c>
      <c r="C2" s="45" t="s">
        <v>3</v>
      </c>
      <c r="D2" s="45" t="s">
        <v>4</v>
      </c>
      <c r="E2" s="46" t="s">
        <v>8</v>
      </c>
      <c r="F2" s="46"/>
      <c r="G2" s="47" t="s">
        <v>9</v>
      </c>
      <c r="H2" s="47"/>
      <c r="I2" s="18" t="s">
        <v>19</v>
      </c>
      <c r="J2" s="18" t="s">
        <v>23</v>
      </c>
      <c r="K2" s="56" t="s">
        <v>552</v>
      </c>
      <c r="L2" s="57" t="s">
        <v>553</v>
      </c>
      <c r="M2" s="58" t="s">
        <v>554</v>
      </c>
      <c r="N2" s="59" t="s">
        <v>555</v>
      </c>
      <c r="O2" s="59" t="s">
        <v>556</v>
      </c>
      <c r="P2" s="59" t="s">
        <v>557</v>
      </c>
      <c r="Q2" s="22" t="s">
        <v>558</v>
      </c>
    </row>
    <row r="3" ht="21" customHeight="1" spans="1:17">
      <c r="A3" s="48">
        <v>1</v>
      </c>
      <c r="B3" s="48">
        <v>755</v>
      </c>
      <c r="C3" s="49" t="s">
        <v>42</v>
      </c>
      <c r="D3" s="49" t="s">
        <v>43</v>
      </c>
      <c r="E3" s="50">
        <v>3954.746</v>
      </c>
      <c r="F3" s="50">
        <v>1103.931068</v>
      </c>
      <c r="G3" s="50">
        <f t="shared" ref="G3:G17" si="0">E3*1.2</f>
        <v>4745.6952</v>
      </c>
      <c r="H3" s="50">
        <v>1280.879688</v>
      </c>
      <c r="I3" s="60">
        <v>5708.18</v>
      </c>
      <c r="J3" s="60">
        <v>2156.17</v>
      </c>
      <c r="K3" s="61">
        <f t="shared" ref="K3:K17" si="1">I3/E3</f>
        <v>1.44337461874922</v>
      </c>
      <c r="L3" s="62">
        <f t="shared" ref="L3:L17" si="2">I3/G3</f>
        <v>1.20281218229102</v>
      </c>
      <c r="M3" s="63">
        <f t="shared" ref="M3:M17" si="3">J3/H3</f>
        <v>1.68335091905993</v>
      </c>
      <c r="N3" s="64">
        <v>288</v>
      </c>
      <c r="O3" s="13"/>
      <c r="P3" s="13"/>
      <c r="Q3" s="22">
        <f>N3+O3+P3</f>
        <v>288</v>
      </c>
    </row>
    <row r="4" ht="21" customHeight="1" spans="1:17">
      <c r="A4" s="48">
        <v>2</v>
      </c>
      <c r="B4" s="48">
        <v>582</v>
      </c>
      <c r="C4" s="49" t="s">
        <v>33</v>
      </c>
      <c r="D4" s="49" t="s">
        <v>34</v>
      </c>
      <c r="E4" s="50">
        <v>27256.4182</v>
      </c>
      <c r="F4" s="50">
        <v>7222.8932334078</v>
      </c>
      <c r="G4" s="50">
        <f t="shared" si="0"/>
        <v>32707.70184</v>
      </c>
      <c r="H4" s="50">
        <v>8380.6475779561</v>
      </c>
      <c r="I4" s="60">
        <v>37164.58</v>
      </c>
      <c r="J4" s="60">
        <v>10097.95</v>
      </c>
      <c r="K4" s="61">
        <f t="shared" si="1"/>
        <v>1.36351664871359</v>
      </c>
      <c r="L4" s="62">
        <f t="shared" si="2"/>
        <v>1.13626387392799</v>
      </c>
      <c r="M4" s="63">
        <f t="shared" si="3"/>
        <v>1.20491285501146</v>
      </c>
      <c r="N4" s="64">
        <v>288</v>
      </c>
      <c r="O4" s="13"/>
      <c r="P4" s="13"/>
      <c r="Q4" s="22">
        <f t="shared" ref="Q4:Q15" si="4">N4+O4+P4</f>
        <v>288</v>
      </c>
    </row>
    <row r="5" ht="21" customHeight="1" spans="1:17">
      <c r="A5" s="48">
        <v>3</v>
      </c>
      <c r="B5" s="48">
        <v>709</v>
      </c>
      <c r="C5" s="49" t="s">
        <v>46</v>
      </c>
      <c r="D5" s="49" t="s">
        <v>34</v>
      </c>
      <c r="E5" s="50">
        <v>11945.4965333333</v>
      </c>
      <c r="F5" s="50">
        <v>3783.67308872717</v>
      </c>
      <c r="G5" s="50">
        <f t="shared" si="0"/>
        <v>14334.59584</v>
      </c>
      <c r="H5" s="50">
        <v>4390.15636561725</v>
      </c>
      <c r="I5" s="60">
        <v>15601.21</v>
      </c>
      <c r="J5" s="60">
        <v>4855.91</v>
      </c>
      <c r="K5" s="61">
        <f t="shared" si="1"/>
        <v>1.30603277615674</v>
      </c>
      <c r="L5" s="62">
        <f t="shared" si="2"/>
        <v>1.08836064679728</v>
      </c>
      <c r="M5" s="63">
        <f t="shared" si="3"/>
        <v>1.1060904431629</v>
      </c>
      <c r="N5" s="64">
        <v>188</v>
      </c>
      <c r="O5" s="13"/>
      <c r="P5" s="13"/>
      <c r="Q5" s="22">
        <f t="shared" si="4"/>
        <v>188</v>
      </c>
    </row>
    <row r="6" ht="21" customHeight="1" spans="1:17">
      <c r="A6" s="48">
        <v>4</v>
      </c>
      <c r="B6" s="48">
        <v>707</v>
      </c>
      <c r="C6" s="49" t="s">
        <v>53</v>
      </c>
      <c r="D6" s="49" t="s">
        <v>39</v>
      </c>
      <c r="E6" s="50">
        <v>20078.1455</v>
      </c>
      <c r="F6" s="50">
        <v>6246.19515444578</v>
      </c>
      <c r="G6" s="50">
        <f t="shared" si="0"/>
        <v>24093.7746</v>
      </c>
      <c r="H6" s="50">
        <v>7247.39499822975</v>
      </c>
      <c r="I6" s="60">
        <v>25177.69</v>
      </c>
      <c r="J6" s="60">
        <v>7496.81</v>
      </c>
      <c r="K6" s="61">
        <f t="shared" si="1"/>
        <v>1.25398483639836</v>
      </c>
      <c r="L6" s="62">
        <f t="shared" si="2"/>
        <v>1.0449873636653</v>
      </c>
      <c r="M6" s="63">
        <f t="shared" si="3"/>
        <v>1.03441443468048</v>
      </c>
      <c r="N6" s="64">
        <v>288</v>
      </c>
      <c r="O6" s="13"/>
      <c r="P6" s="13"/>
      <c r="Q6" s="22">
        <f t="shared" si="4"/>
        <v>288</v>
      </c>
    </row>
    <row r="7" ht="21" customHeight="1" spans="1:17">
      <c r="A7" s="7">
        <v>1</v>
      </c>
      <c r="B7" s="7">
        <v>365</v>
      </c>
      <c r="C7" s="51" t="s">
        <v>45</v>
      </c>
      <c r="D7" s="51" t="s">
        <v>34</v>
      </c>
      <c r="E7" s="52">
        <v>19684.2216666667</v>
      </c>
      <c r="F7" s="52">
        <v>6015.12289407025</v>
      </c>
      <c r="G7" s="53">
        <f t="shared" si="0"/>
        <v>23621.066</v>
      </c>
      <c r="H7" s="53">
        <v>6979.28426799051</v>
      </c>
      <c r="I7" s="65">
        <v>36377.29</v>
      </c>
      <c r="J7" s="65">
        <v>8315.36</v>
      </c>
      <c r="K7" s="66">
        <f t="shared" si="1"/>
        <v>1.84804309847828</v>
      </c>
      <c r="L7" s="67">
        <f t="shared" si="2"/>
        <v>1.54003591539857</v>
      </c>
      <c r="M7" s="68">
        <f t="shared" si="3"/>
        <v>1.19143449108918</v>
      </c>
      <c r="N7" s="13"/>
      <c r="O7" s="11">
        <v>288</v>
      </c>
      <c r="P7" s="13"/>
      <c r="Q7" s="22">
        <f t="shared" si="4"/>
        <v>288</v>
      </c>
    </row>
    <row r="8" ht="21" customHeight="1" spans="1:17">
      <c r="A8" s="7">
        <v>2</v>
      </c>
      <c r="B8" s="7">
        <v>511</v>
      </c>
      <c r="C8" s="51" t="s">
        <v>57</v>
      </c>
      <c r="D8" s="51" t="s">
        <v>37</v>
      </c>
      <c r="E8" s="52">
        <v>12965.563</v>
      </c>
      <c r="F8" s="52">
        <v>3711.18044618106</v>
      </c>
      <c r="G8" s="53">
        <f t="shared" si="0"/>
        <v>15558.6756</v>
      </c>
      <c r="H8" s="53">
        <v>4306.04390963305</v>
      </c>
      <c r="I8" s="65">
        <v>18606.82</v>
      </c>
      <c r="J8" s="65">
        <v>6372.71</v>
      </c>
      <c r="K8" s="66">
        <f t="shared" si="1"/>
        <v>1.43509541390528</v>
      </c>
      <c r="L8" s="67">
        <f t="shared" si="2"/>
        <v>1.19591284492107</v>
      </c>
      <c r="M8" s="68">
        <f t="shared" si="3"/>
        <v>1.47994542873648</v>
      </c>
      <c r="N8" s="13"/>
      <c r="O8" s="11">
        <v>288</v>
      </c>
      <c r="P8" s="13"/>
      <c r="Q8" s="22">
        <f t="shared" si="4"/>
        <v>288</v>
      </c>
    </row>
    <row r="9" ht="21" customHeight="1" spans="1:17">
      <c r="A9" s="7">
        <v>3</v>
      </c>
      <c r="B9" s="7">
        <v>712</v>
      </c>
      <c r="C9" s="51" t="s">
        <v>38</v>
      </c>
      <c r="D9" s="51" t="s">
        <v>39</v>
      </c>
      <c r="E9" s="52">
        <v>17112.9933333333</v>
      </c>
      <c r="F9" s="52">
        <v>5354.81140371041</v>
      </c>
      <c r="G9" s="53">
        <f t="shared" si="0"/>
        <v>20535.592</v>
      </c>
      <c r="H9" s="53">
        <v>6213.1317424644</v>
      </c>
      <c r="I9" s="65">
        <v>23116.36</v>
      </c>
      <c r="J9" s="65">
        <v>6477.07</v>
      </c>
      <c r="K9" s="66">
        <f t="shared" si="1"/>
        <v>1.35080751506945</v>
      </c>
      <c r="L9" s="67">
        <f t="shared" si="2"/>
        <v>1.12567292922454</v>
      </c>
      <c r="M9" s="68">
        <f t="shared" si="3"/>
        <v>1.04248071157604</v>
      </c>
      <c r="N9" s="13"/>
      <c r="O9" s="11">
        <v>288</v>
      </c>
      <c r="P9" s="13"/>
      <c r="Q9" s="22">
        <f t="shared" si="4"/>
        <v>288</v>
      </c>
    </row>
    <row r="10" ht="21" customHeight="1" spans="1:17">
      <c r="A10" s="7">
        <v>1</v>
      </c>
      <c r="B10" s="7">
        <v>582</v>
      </c>
      <c r="C10" s="51" t="s">
        <v>33</v>
      </c>
      <c r="D10" s="51" t="s">
        <v>34</v>
      </c>
      <c r="E10" s="52">
        <v>27256.4182</v>
      </c>
      <c r="F10" s="52">
        <v>7222.8932334078</v>
      </c>
      <c r="G10" s="53">
        <f t="shared" si="0"/>
        <v>32707.70184</v>
      </c>
      <c r="H10" s="53">
        <v>8380.6475779561</v>
      </c>
      <c r="I10" s="65">
        <v>50228.07</v>
      </c>
      <c r="J10" s="65">
        <v>11501.31</v>
      </c>
      <c r="K10" s="69">
        <f t="shared" si="1"/>
        <v>1.84279789191083</v>
      </c>
      <c r="L10" s="67">
        <f t="shared" si="2"/>
        <v>1.53566490992569</v>
      </c>
      <c r="M10" s="68">
        <f t="shared" si="3"/>
        <v>1.37236530864897</v>
      </c>
      <c r="N10" s="13"/>
      <c r="O10" s="13"/>
      <c r="P10" s="11">
        <v>288</v>
      </c>
      <c r="Q10" s="22">
        <f t="shared" si="4"/>
        <v>288</v>
      </c>
    </row>
    <row r="11" ht="21" customHeight="1" spans="1:17">
      <c r="A11" s="7">
        <v>2</v>
      </c>
      <c r="B11" s="7">
        <v>742</v>
      </c>
      <c r="C11" s="51" t="s">
        <v>68</v>
      </c>
      <c r="D11" s="51" t="s">
        <v>37</v>
      </c>
      <c r="E11" s="52">
        <v>15981.159</v>
      </c>
      <c r="F11" s="52">
        <v>3611.31608286583</v>
      </c>
      <c r="G11" s="53">
        <f t="shared" si="0"/>
        <v>19177.3908</v>
      </c>
      <c r="H11" s="53">
        <v>4190.17233192912</v>
      </c>
      <c r="I11" s="65">
        <v>26420.17</v>
      </c>
      <c r="J11" s="65">
        <v>5272.38</v>
      </c>
      <c r="K11" s="69">
        <f t="shared" si="1"/>
        <v>1.65320738001543</v>
      </c>
      <c r="L11" s="67">
        <f t="shared" si="2"/>
        <v>1.37767281667952</v>
      </c>
      <c r="M11" s="68">
        <f t="shared" si="3"/>
        <v>1.25827283040949</v>
      </c>
      <c r="N11" s="13"/>
      <c r="O11" s="13"/>
      <c r="P11" s="11">
        <v>288</v>
      </c>
      <c r="Q11" s="22">
        <f t="shared" si="4"/>
        <v>288</v>
      </c>
    </row>
    <row r="12" ht="21" customHeight="1" spans="1:17">
      <c r="A12" s="7">
        <v>3</v>
      </c>
      <c r="B12" s="7">
        <v>745</v>
      </c>
      <c r="C12" s="51" t="s">
        <v>66</v>
      </c>
      <c r="D12" s="51" t="s">
        <v>34</v>
      </c>
      <c r="E12" s="52">
        <v>11927.1672722222</v>
      </c>
      <c r="F12" s="52">
        <v>3654.95441955089</v>
      </c>
      <c r="G12" s="53">
        <f t="shared" si="0"/>
        <v>14312.6007266666</v>
      </c>
      <c r="H12" s="53">
        <v>4240.80543819659</v>
      </c>
      <c r="I12" s="65">
        <v>17279.24</v>
      </c>
      <c r="J12" s="65">
        <v>4881.79</v>
      </c>
      <c r="K12" s="69">
        <f t="shared" si="1"/>
        <v>1.44872957724359</v>
      </c>
      <c r="L12" s="67">
        <f t="shared" si="2"/>
        <v>1.20727464770299</v>
      </c>
      <c r="M12" s="68">
        <f t="shared" si="3"/>
        <v>1.15114689205737</v>
      </c>
      <c r="N12" s="13"/>
      <c r="O12" s="13"/>
      <c r="P12" s="11">
        <v>188</v>
      </c>
      <c r="Q12" s="22">
        <f t="shared" si="4"/>
        <v>188</v>
      </c>
    </row>
    <row r="13" ht="21" customHeight="1" spans="1:17">
      <c r="A13" s="7">
        <v>4</v>
      </c>
      <c r="B13" s="7">
        <v>379</v>
      </c>
      <c r="C13" s="51" t="s">
        <v>49</v>
      </c>
      <c r="D13" s="51" t="s">
        <v>34</v>
      </c>
      <c r="E13" s="52">
        <v>12187.6128</v>
      </c>
      <c r="F13" s="52">
        <v>3350.93725529895</v>
      </c>
      <c r="G13" s="53">
        <f t="shared" si="0"/>
        <v>14625.13536</v>
      </c>
      <c r="H13" s="53">
        <v>3888.05749787531</v>
      </c>
      <c r="I13" s="65">
        <v>17306.62</v>
      </c>
      <c r="J13" s="65">
        <v>4647.25</v>
      </c>
      <c r="K13" s="69">
        <f t="shared" si="1"/>
        <v>1.42001721616886</v>
      </c>
      <c r="L13" s="67">
        <f t="shared" si="2"/>
        <v>1.18334768014072</v>
      </c>
      <c r="M13" s="68">
        <f t="shared" si="3"/>
        <v>1.19526267359461</v>
      </c>
      <c r="N13" s="13"/>
      <c r="O13" s="13"/>
      <c r="P13" s="11">
        <v>88</v>
      </c>
      <c r="Q13" s="22">
        <f t="shared" si="4"/>
        <v>88</v>
      </c>
    </row>
    <row r="14" ht="21" customHeight="1" spans="1:17">
      <c r="A14" s="7">
        <v>6</v>
      </c>
      <c r="B14" s="7">
        <v>750</v>
      </c>
      <c r="C14" s="51" t="s">
        <v>48</v>
      </c>
      <c r="D14" s="51" t="s">
        <v>39</v>
      </c>
      <c r="E14" s="52">
        <v>12781.028</v>
      </c>
      <c r="F14" s="52">
        <v>4450.78246866221</v>
      </c>
      <c r="G14" s="53">
        <f t="shared" si="0"/>
        <v>15337.2336</v>
      </c>
      <c r="H14" s="53">
        <v>5164.19641141572</v>
      </c>
      <c r="I14" s="65">
        <v>17100.63</v>
      </c>
      <c r="J14" s="65">
        <v>6199</v>
      </c>
      <c r="K14" s="69">
        <f t="shared" si="1"/>
        <v>1.33796984092359</v>
      </c>
      <c r="L14" s="67">
        <f t="shared" si="2"/>
        <v>1.11497486743633</v>
      </c>
      <c r="M14" s="68">
        <f t="shared" si="3"/>
        <v>1.20038037017662</v>
      </c>
      <c r="N14" s="13"/>
      <c r="O14" s="13"/>
      <c r="P14" s="11">
        <v>288</v>
      </c>
      <c r="Q14" s="22">
        <f t="shared" si="4"/>
        <v>288</v>
      </c>
    </row>
    <row r="15" ht="21" customHeight="1" spans="1:17">
      <c r="A15" s="7">
        <v>8</v>
      </c>
      <c r="B15" s="7">
        <v>385</v>
      </c>
      <c r="C15" s="51" t="s">
        <v>40</v>
      </c>
      <c r="D15" s="51" t="s">
        <v>41</v>
      </c>
      <c r="E15" s="52">
        <v>18623.7017333333</v>
      </c>
      <c r="F15" s="52">
        <v>5293.04836984005</v>
      </c>
      <c r="G15" s="53">
        <f t="shared" si="0"/>
        <v>22348.44208</v>
      </c>
      <c r="H15" s="53">
        <v>6141.46873935939</v>
      </c>
      <c r="I15" s="65">
        <v>24055.16</v>
      </c>
      <c r="J15" s="65">
        <v>6980.66</v>
      </c>
      <c r="K15" s="69">
        <f t="shared" si="1"/>
        <v>1.29164224945384</v>
      </c>
      <c r="L15" s="67">
        <f t="shared" si="2"/>
        <v>1.07636854121153</v>
      </c>
      <c r="M15" s="68">
        <f t="shared" si="3"/>
        <v>1.13664341483372</v>
      </c>
      <c r="N15" s="13"/>
      <c r="O15" s="13"/>
      <c r="P15" s="11">
        <v>288</v>
      </c>
      <c r="Q15" s="22">
        <f t="shared" si="4"/>
        <v>288</v>
      </c>
    </row>
    <row r="16" ht="26" customHeight="1" spans="1:17">
      <c r="A16" s="22" t="s">
        <v>559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f>SUM(Q3:Q15)</f>
        <v>3344</v>
      </c>
    </row>
    <row r="18" ht="35" customHeight="1" spans="1:17">
      <c r="A18" s="54" t="s">
        <v>560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20" customFormat="1" ht="28" customHeight="1" spans="1:14">
      <c r="A20" s="55" t="s">
        <v>561</v>
      </c>
      <c r="B20" s="55"/>
      <c r="C20" s="55"/>
      <c r="D20" s="55" t="s">
        <v>562</v>
      </c>
      <c r="E20" s="55"/>
      <c r="F20" s="55"/>
      <c r="L20" s="70" t="s">
        <v>563</v>
      </c>
      <c r="M20" s="70"/>
      <c r="N20" s="70"/>
    </row>
    <row r="35" ht="20" customHeight="1"/>
  </sheetData>
  <mergeCells count="8">
    <mergeCell ref="A1:Q1"/>
    <mergeCell ref="E2:F2"/>
    <mergeCell ref="G2:H2"/>
    <mergeCell ref="A16:P16"/>
    <mergeCell ref="A18:Q18"/>
    <mergeCell ref="A20:C20"/>
    <mergeCell ref="D20:F20"/>
    <mergeCell ref="L20:N20"/>
  </mergeCells>
  <pageMargins left="0.118055555555556" right="0.118055555555556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14" sqref="I14"/>
    </sheetView>
  </sheetViews>
  <sheetFormatPr defaultColWidth="9" defaultRowHeight="25" customHeight="1"/>
  <cols>
    <col min="1" max="1" width="6.5" customWidth="1"/>
    <col min="4" max="4" width="11.25" customWidth="1"/>
    <col min="5" max="5" width="10.5" customWidth="1"/>
    <col min="8" max="8" width="11.875" customWidth="1"/>
    <col min="9" max="9" width="12.375" customWidth="1"/>
  </cols>
  <sheetData>
    <row r="1" customHeight="1" spans="1:12">
      <c r="A1" s="23" t="s">
        <v>564</v>
      </c>
      <c r="B1" s="23"/>
      <c r="C1" s="23"/>
      <c r="D1" s="23"/>
      <c r="E1" s="23"/>
      <c r="F1" s="24"/>
      <c r="G1" s="23"/>
      <c r="H1" s="25"/>
      <c r="I1" s="25"/>
      <c r="J1" s="23"/>
      <c r="K1" s="23"/>
      <c r="L1" s="23"/>
    </row>
    <row r="2" ht="32" customHeight="1" spans="1:12">
      <c r="A2" s="26" t="s">
        <v>1</v>
      </c>
      <c r="B2" s="26" t="s">
        <v>129</v>
      </c>
      <c r="C2" s="26" t="s">
        <v>565</v>
      </c>
      <c r="D2" s="27" t="s">
        <v>566</v>
      </c>
      <c r="E2" s="27" t="s">
        <v>567</v>
      </c>
      <c r="F2" s="28" t="s">
        <v>568</v>
      </c>
      <c r="G2" s="29" t="s">
        <v>569</v>
      </c>
      <c r="H2" s="30" t="s">
        <v>570</v>
      </c>
      <c r="I2" s="36" t="s">
        <v>571</v>
      </c>
      <c r="J2" s="27" t="s">
        <v>572</v>
      </c>
      <c r="K2" s="37" t="s">
        <v>573</v>
      </c>
      <c r="L2" s="26" t="s">
        <v>574</v>
      </c>
    </row>
    <row r="3" customHeight="1" spans="1:12">
      <c r="A3" s="31">
        <v>1</v>
      </c>
      <c r="B3" s="32" t="s">
        <v>192</v>
      </c>
      <c r="C3" s="32" t="s">
        <v>575</v>
      </c>
      <c r="D3" s="31">
        <v>20</v>
      </c>
      <c r="E3" s="31">
        <v>5</v>
      </c>
      <c r="F3" s="33">
        <f t="shared" ref="F3:F9" si="0">E3/D3</f>
        <v>0.25</v>
      </c>
      <c r="G3" s="31">
        <v>4</v>
      </c>
      <c r="H3" s="34">
        <f>E3-D3</f>
        <v>-15</v>
      </c>
      <c r="I3" s="38">
        <v>-14</v>
      </c>
      <c r="J3" s="39">
        <v>1</v>
      </c>
      <c r="K3" s="40">
        <v>100</v>
      </c>
      <c r="L3" s="31"/>
    </row>
    <row r="4" customHeight="1" spans="1:12">
      <c r="A4" s="31">
        <v>2</v>
      </c>
      <c r="B4" s="32" t="s">
        <v>266</v>
      </c>
      <c r="C4" s="32" t="s">
        <v>576</v>
      </c>
      <c r="D4" s="31">
        <v>19</v>
      </c>
      <c r="E4" s="31">
        <v>6</v>
      </c>
      <c r="F4" s="33">
        <f t="shared" si="0"/>
        <v>0.315789473684211</v>
      </c>
      <c r="G4" s="31">
        <v>6</v>
      </c>
      <c r="H4" s="34">
        <f>E4-D4</f>
        <v>-13</v>
      </c>
      <c r="I4" s="38">
        <v>-14</v>
      </c>
      <c r="J4" s="39"/>
      <c r="K4" s="40">
        <f t="shared" ref="K4:K8" si="1">J4*100</f>
        <v>0</v>
      </c>
      <c r="L4" s="31"/>
    </row>
    <row r="5" customHeight="1" spans="1:12">
      <c r="A5" s="31">
        <v>3</v>
      </c>
      <c r="B5" s="32" t="s">
        <v>184</v>
      </c>
      <c r="C5" s="32" t="s">
        <v>577</v>
      </c>
      <c r="D5" s="31">
        <v>16</v>
      </c>
      <c r="E5" s="31">
        <v>3</v>
      </c>
      <c r="F5" s="33">
        <f t="shared" si="0"/>
        <v>0.1875</v>
      </c>
      <c r="G5" s="31">
        <v>3</v>
      </c>
      <c r="H5" s="34">
        <f>E5-D5</f>
        <v>-13</v>
      </c>
      <c r="I5" s="38">
        <v>-14</v>
      </c>
      <c r="J5" s="39"/>
      <c r="K5" s="40">
        <f t="shared" si="1"/>
        <v>0</v>
      </c>
      <c r="L5" s="31"/>
    </row>
    <row r="6" customHeight="1" spans="1:12">
      <c r="A6" s="31">
        <v>4</v>
      </c>
      <c r="B6" s="32" t="s">
        <v>41</v>
      </c>
      <c r="C6" s="32" t="s">
        <v>578</v>
      </c>
      <c r="D6" s="31">
        <v>15</v>
      </c>
      <c r="E6" s="31">
        <v>2</v>
      </c>
      <c r="F6" s="33">
        <f t="shared" si="0"/>
        <v>0.133333333333333</v>
      </c>
      <c r="G6" s="31">
        <v>2</v>
      </c>
      <c r="H6" s="34">
        <f>E6-D6</f>
        <v>-13</v>
      </c>
      <c r="I6" s="38">
        <v>-14</v>
      </c>
      <c r="J6" s="39"/>
      <c r="K6" s="40">
        <f t="shared" si="1"/>
        <v>0</v>
      </c>
      <c r="L6" s="31"/>
    </row>
    <row r="7" customHeight="1" spans="1:12">
      <c r="A7" s="31">
        <v>5</v>
      </c>
      <c r="B7" s="32" t="s">
        <v>43</v>
      </c>
      <c r="C7" s="32" t="s">
        <v>579</v>
      </c>
      <c r="D7" s="31">
        <v>14</v>
      </c>
      <c r="E7" s="31">
        <v>5</v>
      </c>
      <c r="F7" s="33">
        <f t="shared" si="0"/>
        <v>0.357142857142857</v>
      </c>
      <c r="G7" s="31">
        <v>5</v>
      </c>
      <c r="H7" s="34">
        <f>E7-D7</f>
        <v>-9</v>
      </c>
      <c r="I7" s="38">
        <v>-14</v>
      </c>
      <c r="J7" s="39"/>
      <c r="K7" s="40">
        <f t="shared" si="1"/>
        <v>0</v>
      </c>
      <c r="L7" s="31"/>
    </row>
    <row r="8" customHeight="1" spans="1:12">
      <c r="A8" s="31">
        <v>6</v>
      </c>
      <c r="B8" s="31" t="s">
        <v>115</v>
      </c>
      <c r="C8" s="31" t="s">
        <v>161</v>
      </c>
      <c r="D8" s="31">
        <v>1</v>
      </c>
      <c r="E8" s="31">
        <v>0</v>
      </c>
      <c r="F8" s="33">
        <f t="shared" si="0"/>
        <v>0</v>
      </c>
      <c r="G8" s="31">
        <v>0</v>
      </c>
      <c r="H8" s="34">
        <f>E8-D8</f>
        <v>-1</v>
      </c>
      <c r="I8" s="38">
        <v>-2</v>
      </c>
      <c r="J8" s="39"/>
      <c r="K8" s="40">
        <f t="shared" si="1"/>
        <v>0</v>
      </c>
      <c r="L8" s="31"/>
    </row>
    <row r="9" customHeight="1" spans="1:12">
      <c r="A9" s="23" t="s">
        <v>580</v>
      </c>
      <c r="B9" s="23"/>
      <c r="C9" s="23"/>
      <c r="D9" s="23">
        <f t="shared" ref="D9:M9" si="2">SUM(D3:D8)</f>
        <v>85</v>
      </c>
      <c r="E9" s="23">
        <f t="shared" si="2"/>
        <v>21</v>
      </c>
      <c r="F9" s="24">
        <f t="shared" si="0"/>
        <v>0.247058823529412</v>
      </c>
      <c r="G9" s="23">
        <f t="shared" si="2"/>
        <v>20</v>
      </c>
      <c r="H9" s="35">
        <f t="shared" si="2"/>
        <v>-64</v>
      </c>
      <c r="I9" s="25">
        <f t="shared" si="2"/>
        <v>-72</v>
      </c>
      <c r="J9" s="41">
        <f t="shared" si="2"/>
        <v>1</v>
      </c>
      <c r="K9" s="42">
        <f t="shared" si="2"/>
        <v>100</v>
      </c>
      <c r="L9" s="31"/>
    </row>
  </sheetData>
  <mergeCells count="2">
    <mergeCell ref="A1:L1"/>
    <mergeCell ref="A9:C9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26" sqref="C26"/>
    </sheetView>
  </sheetViews>
  <sheetFormatPr defaultColWidth="9" defaultRowHeight="13.5"/>
  <cols>
    <col min="1" max="1" width="4.375" customWidth="1"/>
    <col min="2" max="2" width="5.5" customWidth="1"/>
    <col min="3" max="3" width="28" customWidth="1"/>
    <col min="4" max="4" width="7.875" customWidth="1"/>
    <col min="5" max="5" width="8.25" customWidth="1"/>
    <col min="6" max="6" width="8.5" customWidth="1"/>
    <col min="7" max="7" width="7.875" customWidth="1"/>
    <col min="9" max="9" width="8.875" customWidth="1"/>
    <col min="10" max="10" width="8.375" customWidth="1"/>
    <col min="11" max="11" width="10" style="2" customWidth="1"/>
  </cols>
  <sheetData>
    <row r="1" ht="27" customHeight="1" spans="1:11">
      <c r="A1" s="3" t="s">
        <v>581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582</v>
      </c>
      <c r="F2" s="6" t="s">
        <v>583</v>
      </c>
      <c r="G2" s="6" t="s">
        <v>584</v>
      </c>
      <c r="H2" s="6" t="s">
        <v>585</v>
      </c>
      <c r="I2" s="6" t="s">
        <v>586</v>
      </c>
      <c r="J2" s="6" t="s">
        <v>587</v>
      </c>
      <c r="K2" s="17" t="s">
        <v>558</v>
      </c>
    </row>
    <row r="3" s="1" customFormat="1" ht="20" customHeight="1" spans="1:11">
      <c r="A3" s="7">
        <v>1</v>
      </c>
      <c r="B3" s="7">
        <v>581</v>
      </c>
      <c r="C3" s="8" t="s">
        <v>73</v>
      </c>
      <c r="D3" s="7" t="s">
        <v>34</v>
      </c>
      <c r="E3" s="9">
        <v>12</v>
      </c>
      <c r="F3" s="10">
        <v>16</v>
      </c>
      <c r="G3" s="11">
        <v>4</v>
      </c>
      <c r="H3" s="11">
        <v>88</v>
      </c>
      <c r="I3" s="13"/>
      <c r="J3" s="13"/>
      <c r="K3" s="18">
        <f>H3+I3+J3</f>
        <v>88</v>
      </c>
    </row>
    <row r="4" s="1" customFormat="1" ht="20" customHeight="1" spans="1:11">
      <c r="A4" s="7">
        <v>2</v>
      </c>
      <c r="B4" s="7">
        <v>546</v>
      </c>
      <c r="C4" s="8" t="s">
        <v>74</v>
      </c>
      <c r="D4" s="7" t="s">
        <v>39</v>
      </c>
      <c r="E4" s="9">
        <v>12</v>
      </c>
      <c r="F4" s="10">
        <v>16</v>
      </c>
      <c r="G4" s="11">
        <v>4</v>
      </c>
      <c r="H4" s="11">
        <v>88</v>
      </c>
      <c r="I4" s="13"/>
      <c r="J4" s="13"/>
      <c r="K4" s="18">
        <f t="shared" ref="K4:K18" si="0">H4+I4+J4</f>
        <v>88</v>
      </c>
    </row>
    <row r="5" s="1" customFormat="1" ht="20" customHeight="1" spans="1:11">
      <c r="A5" s="7">
        <v>3</v>
      </c>
      <c r="B5" s="7">
        <v>578</v>
      </c>
      <c r="C5" s="8" t="s">
        <v>80</v>
      </c>
      <c r="D5" s="7" t="s">
        <v>37</v>
      </c>
      <c r="E5" s="9">
        <v>12</v>
      </c>
      <c r="F5" s="10">
        <v>13</v>
      </c>
      <c r="G5" s="11">
        <v>1</v>
      </c>
      <c r="H5" s="11">
        <v>88</v>
      </c>
      <c r="I5" s="13"/>
      <c r="J5" s="13"/>
      <c r="K5" s="18">
        <f t="shared" si="0"/>
        <v>88</v>
      </c>
    </row>
    <row r="6" s="1" customFormat="1" ht="20" customHeight="1" spans="1:11">
      <c r="A6" s="7">
        <v>4</v>
      </c>
      <c r="B6" s="7">
        <v>351</v>
      </c>
      <c r="C6" s="8" t="s">
        <v>96</v>
      </c>
      <c r="D6" s="7" t="s">
        <v>43</v>
      </c>
      <c r="E6" s="9">
        <v>12</v>
      </c>
      <c r="F6" s="10">
        <v>16</v>
      </c>
      <c r="G6" s="11">
        <v>4</v>
      </c>
      <c r="H6" s="11">
        <v>88</v>
      </c>
      <c r="I6" s="13"/>
      <c r="J6" s="13"/>
      <c r="K6" s="18">
        <f t="shared" si="0"/>
        <v>88</v>
      </c>
    </row>
    <row r="7" s="1" customFormat="1" ht="20" customHeight="1" spans="1:11">
      <c r="A7" s="7">
        <v>5</v>
      </c>
      <c r="B7" s="7">
        <v>337</v>
      </c>
      <c r="C7" s="8" t="s">
        <v>61</v>
      </c>
      <c r="D7" s="7" t="s">
        <v>37</v>
      </c>
      <c r="E7" s="9">
        <v>18</v>
      </c>
      <c r="F7" s="10">
        <v>22</v>
      </c>
      <c r="G7" s="12">
        <v>4</v>
      </c>
      <c r="H7" s="13"/>
      <c r="I7" s="19">
        <v>88</v>
      </c>
      <c r="J7" s="13"/>
      <c r="K7" s="18">
        <f t="shared" si="0"/>
        <v>88</v>
      </c>
    </row>
    <row r="8" s="1" customFormat="1" ht="20" customHeight="1" spans="1:11">
      <c r="A8" s="7">
        <v>6</v>
      </c>
      <c r="B8" s="7">
        <v>311</v>
      </c>
      <c r="C8" s="8" t="s">
        <v>127</v>
      </c>
      <c r="D8" s="7" t="s">
        <v>34</v>
      </c>
      <c r="E8" s="9">
        <v>6</v>
      </c>
      <c r="F8" s="10">
        <v>7</v>
      </c>
      <c r="G8" s="12">
        <v>1</v>
      </c>
      <c r="H8" s="13"/>
      <c r="I8" s="19">
        <v>88</v>
      </c>
      <c r="J8" s="13"/>
      <c r="K8" s="18">
        <f t="shared" si="0"/>
        <v>88</v>
      </c>
    </row>
    <row r="9" s="1" customFormat="1" ht="20" customHeight="1" spans="1:11">
      <c r="A9" s="7">
        <v>7</v>
      </c>
      <c r="B9" s="7">
        <v>738</v>
      </c>
      <c r="C9" s="8" t="s">
        <v>92</v>
      </c>
      <c r="D9" s="7" t="s">
        <v>43</v>
      </c>
      <c r="E9" s="9">
        <v>9</v>
      </c>
      <c r="F9" s="10">
        <v>16</v>
      </c>
      <c r="G9" s="12">
        <v>7</v>
      </c>
      <c r="H9" s="13"/>
      <c r="I9" s="19">
        <v>88</v>
      </c>
      <c r="J9" s="13"/>
      <c r="K9" s="18">
        <f t="shared" si="0"/>
        <v>88</v>
      </c>
    </row>
    <row r="10" s="1" customFormat="1" ht="20" customHeight="1" spans="1:11">
      <c r="A10" s="7">
        <v>8</v>
      </c>
      <c r="B10" s="7">
        <v>720</v>
      </c>
      <c r="C10" s="8" t="s">
        <v>122</v>
      </c>
      <c r="D10" s="7" t="s">
        <v>41</v>
      </c>
      <c r="E10" s="9">
        <v>9</v>
      </c>
      <c r="F10" s="10">
        <v>9</v>
      </c>
      <c r="G10" s="12">
        <v>0</v>
      </c>
      <c r="H10" s="13"/>
      <c r="I10" s="19">
        <v>88</v>
      </c>
      <c r="J10" s="13"/>
      <c r="K10" s="18">
        <f t="shared" si="0"/>
        <v>88</v>
      </c>
    </row>
    <row r="11" s="1" customFormat="1" ht="20" customHeight="1" spans="1:11">
      <c r="A11" s="7">
        <v>9</v>
      </c>
      <c r="B11" s="7">
        <v>740</v>
      </c>
      <c r="C11" s="8" t="s">
        <v>104</v>
      </c>
      <c r="D11" s="7" t="s">
        <v>39</v>
      </c>
      <c r="E11" s="9">
        <v>6</v>
      </c>
      <c r="F11" s="10">
        <v>15</v>
      </c>
      <c r="G11" s="12">
        <v>9</v>
      </c>
      <c r="H11" s="13"/>
      <c r="I11" s="19">
        <v>88</v>
      </c>
      <c r="J11" s="13"/>
      <c r="K11" s="18">
        <f t="shared" si="0"/>
        <v>88</v>
      </c>
    </row>
    <row r="12" s="1" customFormat="1" ht="20" customHeight="1" spans="1:11">
      <c r="A12" s="7">
        <v>10</v>
      </c>
      <c r="B12" s="7">
        <v>571</v>
      </c>
      <c r="C12" s="8" t="s">
        <v>58</v>
      </c>
      <c r="D12" s="7" t="s">
        <v>39</v>
      </c>
      <c r="E12" s="9">
        <v>12</v>
      </c>
      <c r="F12" s="10">
        <v>16</v>
      </c>
      <c r="G12" s="14">
        <v>4</v>
      </c>
      <c r="H12" s="13"/>
      <c r="I12" s="13"/>
      <c r="J12" s="20">
        <v>88</v>
      </c>
      <c r="K12" s="18">
        <f t="shared" si="0"/>
        <v>88</v>
      </c>
    </row>
    <row r="13" s="1" customFormat="1" ht="20" customHeight="1" spans="1:11">
      <c r="A13" s="7">
        <v>11</v>
      </c>
      <c r="B13" s="7">
        <v>707</v>
      </c>
      <c r="C13" s="8" t="s">
        <v>53</v>
      </c>
      <c r="D13" s="7" t="s">
        <v>39</v>
      </c>
      <c r="E13" s="9">
        <v>12</v>
      </c>
      <c r="F13" s="10">
        <v>16</v>
      </c>
      <c r="G13" s="14">
        <v>4</v>
      </c>
      <c r="H13" s="13"/>
      <c r="I13" s="13"/>
      <c r="J13" s="20">
        <v>88</v>
      </c>
      <c r="K13" s="18">
        <f t="shared" si="0"/>
        <v>88</v>
      </c>
    </row>
    <row r="14" s="1" customFormat="1" ht="20" customHeight="1" spans="1:11">
      <c r="A14" s="7">
        <v>12</v>
      </c>
      <c r="B14" s="7">
        <v>585</v>
      </c>
      <c r="C14" s="8" t="s">
        <v>62</v>
      </c>
      <c r="D14" s="7" t="s">
        <v>34</v>
      </c>
      <c r="E14" s="9">
        <v>12</v>
      </c>
      <c r="F14" s="10">
        <v>20</v>
      </c>
      <c r="G14" s="14">
        <v>8</v>
      </c>
      <c r="H14" s="13"/>
      <c r="I14" s="13"/>
      <c r="J14" s="20">
        <v>88</v>
      </c>
      <c r="K14" s="18">
        <f t="shared" si="0"/>
        <v>88</v>
      </c>
    </row>
    <row r="15" s="1" customFormat="1" ht="20" customHeight="1" spans="1:11">
      <c r="A15" s="7">
        <v>13</v>
      </c>
      <c r="B15" s="7">
        <v>367</v>
      </c>
      <c r="C15" s="8" t="s">
        <v>105</v>
      </c>
      <c r="D15" s="7" t="s">
        <v>43</v>
      </c>
      <c r="E15" s="9">
        <v>9</v>
      </c>
      <c r="F15" s="10">
        <v>12</v>
      </c>
      <c r="G15" s="14">
        <v>3</v>
      </c>
      <c r="H15" s="13"/>
      <c r="I15" s="13"/>
      <c r="J15" s="20">
        <v>88</v>
      </c>
      <c r="K15" s="18">
        <f t="shared" si="0"/>
        <v>88</v>
      </c>
    </row>
    <row r="16" s="1" customFormat="1" ht="20" customHeight="1" spans="1:11">
      <c r="A16" s="7">
        <v>14</v>
      </c>
      <c r="B16" s="7">
        <v>587</v>
      </c>
      <c r="C16" s="8" t="s">
        <v>54</v>
      </c>
      <c r="D16" s="7" t="s">
        <v>43</v>
      </c>
      <c r="E16" s="9">
        <v>9</v>
      </c>
      <c r="F16" s="10">
        <v>12</v>
      </c>
      <c r="G16" s="14">
        <v>3</v>
      </c>
      <c r="H16" s="13"/>
      <c r="I16" s="13"/>
      <c r="J16" s="20">
        <v>88</v>
      </c>
      <c r="K16" s="18">
        <f t="shared" si="0"/>
        <v>88</v>
      </c>
    </row>
    <row r="17" s="1" customFormat="1" ht="20" customHeight="1" spans="1:11">
      <c r="A17" s="7">
        <v>15</v>
      </c>
      <c r="B17" s="7">
        <v>732</v>
      </c>
      <c r="C17" s="8" t="s">
        <v>99</v>
      </c>
      <c r="D17" s="7" t="s">
        <v>41</v>
      </c>
      <c r="E17" s="9">
        <v>6</v>
      </c>
      <c r="F17" s="10">
        <v>15</v>
      </c>
      <c r="G17" s="14">
        <v>9</v>
      </c>
      <c r="H17" s="13"/>
      <c r="I17" s="13"/>
      <c r="J17" s="20">
        <v>88</v>
      </c>
      <c r="K17" s="18">
        <f t="shared" si="0"/>
        <v>88</v>
      </c>
    </row>
    <row r="18" s="1" customFormat="1" ht="20" customHeight="1" spans="1:11">
      <c r="A18" s="7">
        <v>16</v>
      </c>
      <c r="B18" s="7">
        <v>718</v>
      </c>
      <c r="C18" s="8" t="s">
        <v>85</v>
      </c>
      <c r="D18" s="7" t="s">
        <v>37</v>
      </c>
      <c r="E18" s="9">
        <v>9</v>
      </c>
      <c r="F18" s="10">
        <v>19</v>
      </c>
      <c r="G18" s="14">
        <v>10</v>
      </c>
      <c r="H18" s="13"/>
      <c r="I18" s="13"/>
      <c r="J18" s="20">
        <v>88</v>
      </c>
      <c r="K18" s="18">
        <f t="shared" si="0"/>
        <v>88</v>
      </c>
    </row>
    <row r="19" ht="21" customHeight="1" spans="1:11">
      <c r="A19" s="15" t="s">
        <v>559</v>
      </c>
      <c r="B19" s="16"/>
      <c r="C19" s="16"/>
      <c r="D19" s="16"/>
      <c r="E19" s="16"/>
      <c r="F19" s="16"/>
      <c r="G19" s="16"/>
      <c r="H19" s="16"/>
      <c r="I19" s="16"/>
      <c r="J19" s="21"/>
      <c r="K19" s="22">
        <f>SUM(K3:K18)</f>
        <v>1408</v>
      </c>
    </row>
  </sheetData>
  <mergeCells count="2">
    <mergeCell ref="A1:K1"/>
    <mergeCell ref="A19:J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1.13-1.15考核数据</vt:lpstr>
      <vt:lpstr>补肾人员销售明细</vt:lpstr>
      <vt:lpstr>1.13-15销售排名奖励</vt:lpstr>
      <vt:lpstr>片区奖罚</vt:lpstr>
      <vt:lpstr>1.13-15补肾奖励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2018-01-12T12:33:00Z</dcterms:created>
  <dcterms:modified xsi:type="dcterms:W3CDTF">2018-02-25T10:46:58Z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