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<sst xmlns="http://schemas.openxmlformats.org/spreadsheetml/2006/main" count="120">
  <si>
    <t>12月8—12月10日 双12活动门店</t>
  </si>
  <si>
    <t>11.26-12.5</t>
  </si>
  <si>
    <t>第一档</t>
  </si>
  <si>
    <t>第二档</t>
  </si>
  <si>
    <t>序号</t>
  </si>
  <si>
    <t>门店ID</t>
  </si>
  <si>
    <t>门店名称</t>
  </si>
  <si>
    <t>片名称</t>
  </si>
  <si>
    <t>是否有场地</t>
  </si>
  <si>
    <t>销售</t>
  </si>
  <si>
    <t>毛利</t>
  </si>
  <si>
    <t>毛利率</t>
  </si>
  <si>
    <t>旗舰店</t>
  </si>
  <si>
    <t>旗舰片</t>
  </si>
  <si>
    <t>店外</t>
  </si>
  <si>
    <t>十二桥药店</t>
  </si>
  <si>
    <t>西北片</t>
  </si>
  <si>
    <t>店内</t>
  </si>
  <si>
    <t>浆洗街药店</t>
  </si>
  <si>
    <t>城中片</t>
  </si>
  <si>
    <t>成都成汉太极有限公司</t>
  </si>
  <si>
    <t>东南片</t>
  </si>
  <si>
    <t>邛崃中心药店</t>
  </si>
  <si>
    <t>城郊一片</t>
  </si>
  <si>
    <t>光华药店</t>
  </si>
  <si>
    <t>北东街店</t>
  </si>
  <si>
    <t>民丰大道西段药店</t>
  </si>
  <si>
    <t>华泰路药店</t>
  </si>
  <si>
    <t>光华村街药店</t>
  </si>
  <si>
    <t>新乐中街药店</t>
  </si>
  <si>
    <t>新都区新繁镇繁江北路药店</t>
  </si>
  <si>
    <t>五津西路药店</t>
  </si>
  <si>
    <t>二环路北四段药店（汇融名城）</t>
  </si>
  <si>
    <t>羊子山西路药店（兴元华盛）</t>
  </si>
  <si>
    <t>通盈街药店</t>
  </si>
  <si>
    <t>万科路药店</t>
  </si>
  <si>
    <t>清江东路药店</t>
  </si>
  <si>
    <t>榕声路店</t>
  </si>
  <si>
    <t>红星店</t>
  </si>
  <si>
    <t>庆云南街药店</t>
  </si>
  <si>
    <t>枣子巷药店</t>
  </si>
  <si>
    <t>天久北巷药店</t>
  </si>
  <si>
    <t>崇州市崇阳镇尚贤坊街药店</t>
  </si>
  <si>
    <t>城郊二片</t>
  </si>
  <si>
    <t>观音桥街药店</t>
  </si>
  <si>
    <t>武侯区科华街药店</t>
  </si>
  <si>
    <t>马超东路店</t>
  </si>
  <si>
    <t>交大路第三药店</t>
  </si>
  <si>
    <t>银河北街药店</t>
  </si>
  <si>
    <t>华油路药店</t>
  </si>
  <si>
    <t>双林路药店</t>
  </si>
  <si>
    <t>怀远店</t>
  </si>
  <si>
    <t>温江店</t>
  </si>
  <si>
    <t>顺和街店</t>
  </si>
  <si>
    <t>郫县郫筒镇一环路东南段药店</t>
  </si>
  <si>
    <t>崔家店路药店</t>
  </si>
  <si>
    <t>人民中路店</t>
  </si>
  <si>
    <t>土龙路药店</t>
  </si>
  <si>
    <t>新津邓双镇岷江店</t>
  </si>
  <si>
    <t>新园大道药店</t>
  </si>
  <si>
    <t>大邑县晋原镇子龙路店</t>
  </si>
  <si>
    <t>杉板桥南一路店</t>
  </si>
  <si>
    <t>西部店</t>
  </si>
  <si>
    <t>水杉街药店</t>
  </si>
  <si>
    <t>崇州中心店</t>
  </si>
  <si>
    <t>金马河路药店</t>
  </si>
  <si>
    <t>温江区公平街道江安路药店</t>
  </si>
  <si>
    <t>大源北街药店</t>
  </si>
  <si>
    <t>大邑县晋原镇内蒙古大道桃源药店</t>
  </si>
  <si>
    <t>金带街药店</t>
  </si>
  <si>
    <t>郫县郫筒镇东大街药店</t>
  </si>
  <si>
    <t>都江堰药店</t>
  </si>
  <si>
    <t>都江堰奎光路中段药店</t>
  </si>
  <si>
    <t>中和街道柳荫街药店</t>
  </si>
  <si>
    <t>金沙路药店</t>
  </si>
  <si>
    <t>大邑县晋原镇东街药店</t>
  </si>
  <si>
    <t>贝森北路药店</t>
  </si>
  <si>
    <t>佳灵路药店</t>
  </si>
  <si>
    <t>邛崃市临邛镇洪川小区药店</t>
  </si>
  <si>
    <t>大邑县晋原镇通达东路五段药店</t>
  </si>
  <si>
    <t>都江堰景中路店</t>
  </si>
  <si>
    <t>清江东路2药店</t>
  </si>
  <si>
    <t>沙河源药店</t>
  </si>
  <si>
    <t>大邑县沙渠镇方圆路药店</t>
  </si>
  <si>
    <t>浣花滨河路药店</t>
  </si>
  <si>
    <t>聚萃街药店</t>
  </si>
  <si>
    <t>邛崃市临邛镇长安大道药店</t>
  </si>
  <si>
    <t>童子街药店</t>
  </si>
  <si>
    <t>双流县西航港街道锦华路一段药店</t>
  </si>
  <si>
    <t>万宇路药店</t>
  </si>
  <si>
    <t>黄苑东街药店</t>
  </si>
  <si>
    <t>劼人路药店</t>
  </si>
  <si>
    <t>西林一街药店</t>
  </si>
  <si>
    <t>刷卡开业</t>
  </si>
  <si>
    <t>柳翠路药店</t>
  </si>
  <si>
    <t>大邑县新场镇文昌街药店</t>
  </si>
  <si>
    <t>华康路药店</t>
  </si>
  <si>
    <t>大邑县安仁镇千禧街药店</t>
  </si>
  <si>
    <t>三江店</t>
  </si>
  <si>
    <t>兴义镇万兴路药店</t>
  </si>
  <si>
    <t>双流区东升街道三强西路药店</t>
  </si>
  <si>
    <t>邛崃市羊安镇永康大道药店</t>
  </si>
  <si>
    <t>龙泉驿区龙泉街道驿生路药店</t>
  </si>
  <si>
    <t>大华街药店</t>
  </si>
  <si>
    <t>新津县五津镇武阳西路药店</t>
  </si>
  <si>
    <t>都江堰市蒲阳镇堰问道西路药店</t>
  </si>
  <si>
    <t>都江堰市蒲阳路药店</t>
  </si>
  <si>
    <t>都江堰幸福镇翔凤路药店</t>
  </si>
  <si>
    <t>合欢树街药店</t>
  </si>
  <si>
    <t>龙潭西路店</t>
  </si>
  <si>
    <t>静明路药店</t>
  </si>
  <si>
    <t>邛崃市临邛镇翠荫街药店</t>
  </si>
  <si>
    <t>新怡路店</t>
  </si>
  <si>
    <t>崇州市崇阳镇蜀州中路药店</t>
  </si>
  <si>
    <t>大邑县晋原镇潘家街药店</t>
  </si>
  <si>
    <t>都江堰聚源镇药店</t>
  </si>
  <si>
    <t>中和大道药店</t>
  </si>
  <si>
    <t>温江区柳城街道鱼凫路药店</t>
  </si>
  <si>
    <t xml:space="preserve">崇州市崇阳镇永康东路药店 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</si>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</sst>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rgb="FFFF0000"/>
      <name val="Arial"/>
      <charset val="0"/>
    </font>
    <font>
      <b/>
      <sz val="9"/>
      <name val="Arial"/>
      <charset val="0"/>
    </font>
    <font>
      <b/>
      <sz val="8"/>
      <name val="Arial"/>
      <charset val="0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0"/>
    </font>
    <font>
      <b/>
      <sz val="8"/>
      <name val="宋体"/>
      <charset val="134"/>
    </font>
    <font>
      <sz val="9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D1FDE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1FD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tabSelected="1" topLeftCell="A99" workbookViewId="0">
      <selection activeCell="A101" sqref="$A101:$XFD101"/>
    </sheetView>
  </sheetViews>
  <sheetFormatPr defaultColWidth="8" defaultRowHeight="21" customHeight="1"/>
  <cols>
    <col min="1" max="1" width="4.25" style="5" customWidth="1"/>
    <col min="2" max="2" width="6.125" style="5" customWidth="1"/>
    <col min="3" max="3" width="16.25" style="1" customWidth="1"/>
    <col min="4" max="4" width="6.675" style="1" customWidth="1"/>
    <col min="5" max="5" width="7.125" style="6" hidden="1" customWidth="1"/>
    <col min="6" max="6" width="8.75" style="7" customWidth="1"/>
    <col min="7" max="7" width="8.125" style="7" customWidth="1"/>
    <col min="8" max="8" width="6" style="8" customWidth="1"/>
    <col min="9" max="9" width="9.375" style="9" customWidth="1"/>
    <col min="10" max="10" width="8.2" style="9" customWidth="1"/>
    <col min="11" max="11" width="6.625" style="10" customWidth="1"/>
    <col min="12" max="12" width="8.75" style="9" customWidth="1"/>
    <col min="13" max="13" width="7.75" style="9" customWidth="1"/>
    <col min="14" max="14" width="6.75" style="10" customWidth="1"/>
    <col min="15" max="16379" width="8" style="1"/>
    <col min="16380" max="16384" width="8" style="11"/>
  </cols>
  <sheetData>
    <row r="1" s="1" customFormat="1" customHeight="1" spans="1:14">
      <c r="A1" s="12" t="s">
        <v>0</v>
      </c>
      <c r="B1" s="13"/>
      <c r="C1" s="13"/>
      <c r="D1" s="13"/>
      <c r="E1" s="14"/>
      <c r="F1" s="15" t="s">
        <v>1</v>
      </c>
      <c r="G1" s="15"/>
      <c r="H1" s="15"/>
      <c r="I1" s="29" t="s">
        <v>2</v>
      </c>
      <c r="J1" s="29"/>
      <c r="K1" s="29"/>
      <c r="L1" s="30" t="s">
        <v>3</v>
      </c>
      <c r="M1" s="30"/>
      <c r="N1" s="30"/>
    </row>
    <row r="2" s="1" customFormat="1" customHeight="1" spans="1:14">
      <c r="A2" s="16" t="s">
        <v>4</v>
      </c>
      <c r="B2" s="16" t="s">
        <v>5</v>
      </c>
      <c r="C2" s="17" t="s">
        <v>6</v>
      </c>
      <c r="D2" s="17" t="s">
        <v>7</v>
      </c>
      <c r="E2" s="18" t="s">
        <v>8</v>
      </c>
      <c r="F2" s="15" t="s">
        <v>9</v>
      </c>
      <c r="G2" s="15" t="s">
        <v>10</v>
      </c>
      <c r="H2" s="19" t="s">
        <v>11</v>
      </c>
      <c r="I2" s="29" t="s">
        <v>9</v>
      </c>
      <c r="J2" s="29" t="s">
        <v>10</v>
      </c>
      <c r="K2" s="31" t="s">
        <v>11</v>
      </c>
      <c r="L2" s="30" t="s">
        <v>9</v>
      </c>
      <c r="M2" s="30" t="s">
        <v>10</v>
      </c>
      <c r="N2" s="32" t="s">
        <v>11</v>
      </c>
    </row>
    <row r="3" s="1" customFormat="1" customHeight="1" spans="1:14">
      <c r="A3" s="20">
        <v>1</v>
      </c>
      <c r="B3" s="20">
        <v>307</v>
      </c>
      <c r="C3" s="21" t="s">
        <v>12</v>
      </c>
      <c r="D3" s="21" t="s">
        <v>13</v>
      </c>
      <c r="E3" s="22" t="s">
        <v>14</v>
      </c>
      <c r="F3" s="23">
        <v>61462.529</v>
      </c>
      <c r="G3" s="23">
        <v>18976.07</v>
      </c>
      <c r="H3" s="24">
        <f>G3/F3</f>
        <v>0.308742095529457</v>
      </c>
      <c r="I3" s="33">
        <f>F3*1.45</f>
        <v>89120.66705</v>
      </c>
      <c r="J3" s="33">
        <f>I3*K3</f>
        <v>22287.394215</v>
      </c>
      <c r="K3" s="34">
        <f>H3*0.81</f>
        <v>0.25008109737886</v>
      </c>
      <c r="L3" s="35">
        <f>I3*1.2</f>
        <v>106944.80046</v>
      </c>
      <c r="M3" s="35">
        <f>L3*N3</f>
        <v>25126.9733298</v>
      </c>
      <c r="N3" s="36">
        <f>H3*0.761</f>
        <v>0.234952734697917</v>
      </c>
    </row>
    <row r="4" s="1" customFormat="1" customHeight="1" spans="1:14">
      <c r="A4" s="20">
        <v>2</v>
      </c>
      <c r="B4" s="20">
        <v>582</v>
      </c>
      <c r="C4" s="21" t="s">
        <v>15</v>
      </c>
      <c r="D4" s="21" t="s">
        <v>16</v>
      </c>
      <c r="E4" s="22" t="s">
        <v>17</v>
      </c>
      <c r="F4" s="23">
        <v>29687.361</v>
      </c>
      <c r="G4" s="23">
        <v>6542.221</v>
      </c>
      <c r="H4" s="24">
        <f t="shared" ref="H4:H35" si="0">G4/F4</f>
        <v>0.220370581271943</v>
      </c>
      <c r="I4" s="33">
        <f>F4*1.2</f>
        <v>35624.8332</v>
      </c>
      <c r="J4" s="33">
        <f t="shared" ref="J4:J35" si="1">I4*K4</f>
        <v>6359.03881200001</v>
      </c>
      <c r="K4" s="34">
        <f t="shared" ref="K4:K35" si="2">H4*0.81</f>
        <v>0.178500170830274</v>
      </c>
      <c r="L4" s="35">
        <f>I4*1.2</f>
        <v>42749.79984</v>
      </c>
      <c r="M4" s="35">
        <f t="shared" ref="M4:M35" si="3">L4*N4</f>
        <v>7169.22746064001</v>
      </c>
      <c r="N4" s="36">
        <f t="shared" ref="N4:N35" si="4">H4*0.761</f>
        <v>0.167702012347949</v>
      </c>
    </row>
    <row r="5" s="1" customFormat="1" customHeight="1" spans="1:14">
      <c r="A5" s="20">
        <v>3</v>
      </c>
      <c r="B5" s="20">
        <v>337</v>
      </c>
      <c r="C5" s="21" t="s">
        <v>18</v>
      </c>
      <c r="D5" s="21" t="s">
        <v>19</v>
      </c>
      <c r="E5" s="22" t="s">
        <v>17</v>
      </c>
      <c r="F5" s="23">
        <v>24994.722</v>
      </c>
      <c r="G5" s="23">
        <v>6918.652</v>
      </c>
      <c r="H5" s="24">
        <f t="shared" si="0"/>
        <v>0.276804518970045</v>
      </c>
      <c r="I5" s="33">
        <f>F5*1.28</f>
        <v>31993.24416</v>
      </c>
      <c r="J5" s="33">
        <f t="shared" si="1"/>
        <v>7173.2583936</v>
      </c>
      <c r="K5" s="34">
        <f t="shared" si="2"/>
        <v>0.224211660365736</v>
      </c>
      <c r="L5" s="35">
        <f t="shared" ref="L4:L35" si="5">I5*1.2</f>
        <v>38391.892992</v>
      </c>
      <c r="M5" s="35">
        <f t="shared" si="3"/>
        <v>8087.184648192</v>
      </c>
      <c r="N5" s="36">
        <f t="shared" si="4"/>
        <v>0.210648238936204</v>
      </c>
    </row>
    <row r="6" s="1" customFormat="1" customHeight="1" spans="1:14">
      <c r="A6" s="20">
        <v>4</v>
      </c>
      <c r="B6" s="20">
        <v>750</v>
      </c>
      <c r="C6" s="21" t="s">
        <v>20</v>
      </c>
      <c r="D6" s="21" t="s">
        <v>21</v>
      </c>
      <c r="E6" s="22" t="s">
        <v>14</v>
      </c>
      <c r="F6" s="23">
        <v>24611.987</v>
      </c>
      <c r="G6" s="23">
        <v>8483.581</v>
      </c>
      <c r="H6" s="24">
        <f t="shared" si="0"/>
        <v>0.344693055461146</v>
      </c>
      <c r="I6" s="33">
        <f>F6*1.27</f>
        <v>31257.22349</v>
      </c>
      <c r="J6" s="33">
        <f t="shared" si="1"/>
        <v>8727.0597747</v>
      </c>
      <c r="K6" s="34">
        <f t="shared" si="2"/>
        <v>0.279201374923528</v>
      </c>
      <c r="L6" s="35">
        <f t="shared" si="5"/>
        <v>37508.668188</v>
      </c>
      <c r="M6" s="35">
        <f t="shared" si="3"/>
        <v>9838.951834884</v>
      </c>
      <c r="N6" s="36">
        <f t="shared" si="4"/>
        <v>0.262311415205932</v>
      </c>
    </row>
    <row r="7" s="1" customFormat="1" customHeight="1" spans="1:14">
      <c r="A7" s="20">
        <v>5</v>
      </c>
      <c r="B7" s="20">
        <v>341</v>
      </c>
      <c r="C7" s="21" t="s">
        <v>22</v>
      </c>
      <c r="D7" s="21" t="s">
        <v>23</v>
      </c>
      <c r="E7" s="22" t="s">
        <v>14</v>
      </c>
      <c r="F7" s="23">
        <v>19723.207</v>
      </c>
      <c r="G7" s="23">
        <v>6185.179</v>
      </c>
      <c r="H7" s="24">
        <f t="shared" si="0"/>
        <v>0.313599051107662</v>
      </c>
      <c r="I7" s="33">
        <f>F7*1.4</f>
        <v>27612.4898</v>
      </c>
      <c r="J7" s="33">
        <f t="shared" si="1"/>
        <v>7013.992986</v>
      </c>
      <c r="K7" s="34">
        <f t="shared" si="2"/>
        <v>0.254015231397206</v>
      </c>
      <c r="L7" s="35">
        <f t="shared" si="5"/>
        <v>33134.98776</v>
      </c>
      <c r="M7" s="35">
        <f t="shared" si="3"/>
        <v>7907.62764792</v>
      </c>
      <c r="N7" s="36">
        <f t="shared" si="4"/>
        <v>0.238648877892931</v>
      </c>
    </row>
    <row r="8" s="1" customFormat="1" customHeight="1" spans="1:14">
      <c r="A8" s="20">
        <v>6</v>
      </c>
      <c r="B8" s="20">
        <v>343</v>
      </c>
      <c r="C8" s="21" t="s">
        <v>24</v>
      </c>
      <c r="D8" s="21" t="s">
        <v>16</v>
      </c>
      <c r="E8" s="22" t="s">
        <v>17</v>
      </c>
      <c r="F8" s="23">
        <v>19512.51</v>
      </c>
      <c r="G8" s="23">
        <v>5760.061</v>
      </c>
      <c r="H8" s="24">
        <f t="shared" si="0"/>
        <v>0.295198362486425</v>
      </c>
      <c r="I8" s="33">
        <f>F8*1.4</f>
        <v>27317.514</v>
      </c>
      <c r="J8" s="33">
        <f t="shared" si="1"/>
        <v>6531.90917399999</v>
      </c>
      <c r="K8" s="34">
        <f t="shared" si="2"/>
        <v>0.239110673614004</v>
      </c>
      <c r="L8" s="35">
        <f t="shared" si="5"/>
        <v>32781.0168</v>
      </c>
      <c r="M8" s="35">
        <f t="shared" si="3"/>
        <v>7364.12278727999</v>
      </c>
      <c r="N8" s="36">
        <f t="shared" si="4"/>
        <v>0.224645953852169</v>
      </c>
    </row>
    <row r="9" s="1" customFormat="1" customHeight="1" spans="1:14">
      <c r="A9" s="20">
        <v>7</v>
      </c>
      <c r="B9" s="20">
        <v>517</v>
      </c>
      <c r="C9" s="21" t="s">
        <v>25</v>
      </c>
      <c r="D9" s="21" t="s">
        <v>19</v>
      </c>
      <c r="E9" s="22" t="s">
        <v>14</v>
      </c>
      <c r="F9" s="23">
        <v>18857.993</v>
      </c>
      <c r="G9" s="23">
        <v>4981.468</v>
      </c>
      <c r="H9" s="24">
        <f t="shared" si="0"/>
        <v>0.264156848504504</v>
      </c>
      <c r="I9" s="33">
        <f>F9*1.3</f>
        <v>24515.3909</v>
      </c>
      <c r="J9" s="33">
        <f t="shared" si="1"/>
        <v>5245.485804</v>
      </c>
      <c r="K9" s="34">
        <f t="shared" si="2"/>
        <v>0.213967047288648</v>
      </c>
      <c r="L9" s="35">
        <f t="shared" si="5"/>
        <v>29418.46908</v>
      </c>
      <c r="M9" s="35">
        <f t="shared" si="3"/>
        <v>5913.79955088</v>
      </c>
      <c r="N9" s="36">
        <f t="shared" si="4"/>
        <v>0.201023361711928</v>
      </c>
    </row>
    <row r="10" s="1" customFormat="1" customHeight="1" spans="1:14">
      <c r="A10" s="20">
        <v>8</v>
      </c>
      <c r="B10" s="20">
        <v>571</v>
      </c>
      <c r="C10" s="21" t="s">
        <v>26</v>
      </c>
      <c r="D10" s="21" t="s">
        <v>21</v>
      </c>
      <c r="E10" s="25"/>
      <c r="F10" s="23">
        <v>16148.366</v>
      </c>
      <c r="G10" s="23">
        <v>5015.447</v>
      </c>
      <c r="H10" s="24">
        <f t="shared" si="0"/>
        <v>0.310585417744433</v>
      </c>
      <c r="I10" s="33">
        <f>F10*1.4</f>
        <v>22607.7124</v>
      </c>
      <c r="J10" s="33">
        <f t="shared" si="1"/>
        <v>5687.516898</v>
      </c>
      <c r="K10" s="34">
        <f t="shared" si="2"/>
        <v>0.251574188372991</v>
      </c>
      <c r="L10" s="35">
        <f t="shared" si="5"/>
        <v>27129.25488</v>
      </c>
      <c r="M10" s="35">
        <f t="shared" si="3"/>
        <v>6412.14868056</v>
      </c>
      <c r="N10" s="36">
        <f t="shared" si="4"/>
        <v>0.236355502903514</v>
      </c>
    </row>
    <row r="11" s="1" customFormat="1" customHeight="1" spans="1:14">
      <c r="A11" s="20">
        <v>9</v>
      </c>
      <c r="B11" s="20">
        <v>712</v>
      </c>
      <c r="C11" s="21" t="s">
        <v>27</v>
      </c>
      <c r="D11" s="21" t="s">
        <v>21</v>
      </c>
      <c r="E11" s="22" t="s">
        <v>14</v>
      </c>
      <c r="F11" s="23">
        <v>13432.191</v>
      </c>
      <c r="G11" s="23">
        <v>4744.614</v>
      </c>
      <c r="H11" s="24">
        <f t="shared" si="0"/>
        <v>0.353227109412009</v>
      </c>
      <c r="I11" s="33">
        <f>F11*1.4</f>
        <v>18805.0674</v>
      </c>
      <c r="J11" s="33">
        <f t="shared" si="1"/>
        <v>5380.392276</v>
      </c>
      <c r="K11" s="34">
        <f t="shared" si="2"/>
        <v>0.286113958623727</v>
      </c>
      <c r="L11" s="35">
        <f t="shared" si="5"/>
        <v>22566.08088</v>
      </c>
      <c r="M11" s="35">
        <f t="shared" si="3"/>
        <v>6065.89410672</v>
      </c>
      <c r="N11" s="36">
        <f t="shared" si="4"/>
        <v>0.268805830262539</v>
      </c>
    </row>
    <row r="12" s="1" customFormat="1" customHeight="1" spans="1:14">
      <c r="A12" s="20">
        <v>10</v>
      </c>
      <c r="B12" s="20">
        <v>365</v>
      </c>
      <c r="C12" s="21" t="s">
        <v>28</v>
      </c>
      <c r="D12" s="21" t="s">
        <v>16</v>
      </c>
      <c r="E12" s="22" t="s">
        <v>17</v>
      </c>
      <c r="F12" s="23">
        <v>11907.331</v>
      </c>
      <c r="G12" s="23">
        <v>3997.439</v>
      </c>
      <c r="H12" s="24">
        <f t="shared" si="0"/>
        <v>0.335712427915206</v>
      </c>
      <c r="I12" s="33">
        <f>F12*1.4</f>
        <v>16670.2634</v>
      </c>
      <c r="J12" s="33">
        <f t="shared" si="1"/>
        <v>4533.095826</v>
      </c>
      <c r="K12" s="34">
        <f t="shared" si="2"/>
        <v>0.271927066611317</v>
      </c>
      <c r="L12" s="35">
        <f t="shared" si="5"/>
        <v>20004.31608</v>
      </c>
      <c r="M12" s="35">
        <f t="shared" si="3"/>
        <v>5110.64581272</v>
      </c>
      <c r="N12" s="36">
        <f t="shared" si="4"/>
        <v>0.255477157643472</v>
      </c>
    </row>
    <row r="13" s="1" customFormat="1" customHeight="1" spans="1:14">
      <c r="A13" s="20">
        <v>11</v>
      </c>
      <c r="B13" s="20">
        <v>387</v>
      </c>
      <c r="C13" s="21" t="s">
        <v>29</v>
      </c>
      <c r="D13" s="21" t="s">
        <v>21</v>
      </c>
      <c r="E13" s="25"/>
      <c r="F13" s="23">
        <v>11405.257</v>
      </c>
      <c r="G13" s="23">
        <v>3436.403</v>
      </c>
      <c r="H13" s="24">
        <f t="shared" si="0"/>
        <v>0.301299918099171</v>
      </c>
      <c r="I13" s="33">
        <f>F13*1.4</f>
        <v>15967.3598</v>
      </c>
      <c r="J13" s="33">
        <f t="shared" si="1"/>
        <v>3896.881002</v>
      </c>
      <c r="K13" s="34">
        <f t="shared" si="2"/>
        <v>0.244052933660329</v>
      </c>
      <c r="L13" s="35">
        <f t="shared" si="5"/>
        <v>19160.83176</v>
      </c>
      <c r="M13" s="35">
        <f t="shared" si="3"/>
        <v>4393.37250744</v>
      </c>
      <c r="N13" s="36">
        <f t="shared" si="4"/>
        <v>0.229289237673469</v>
      </c>
    </row>
    <row r="14" s="1" customFormat="1" customHeight="1" spans="1:14">
      <c r="A14" s="20">
        <v>12</v>
      </c>
      <c r="B14" s="20">
        <v>730</v>
      </c>
      <c r="C14" s="21" t="s">
        <v>30</v>
      </c>
      <c r="D14" s="21" t="s">
        <v>16</v>
      </c>
      <c r="E14" s="25"/>
      <c r="F14" s="23">
        <v>11314.222</v>
      </c>
      <c r="G14" s="23">
        <v>3636.153</v>
      </c>
      <c r="H14" s="24">
        <f t="shared" si="0"/>
        <v>0.321378968876517</v>
      </c>
      <c r="I14" s="33">
        <f>F14*1.4</f>
        <v>15839.9108</v>
      </c>
      <c r="J14" s="33">
        <f t="shared" si="1"/>
        <v>4123.397502</v>
      </c>
      <c r="K14" s="34">
        <f t="shared" si="2"/>
        <v>0.260316964789979</v>
      </c>
      <c r="L14" s="35">
        <f t="shared" si="5"/>
        <v>19007.89296</v>
      </c>
      <c r="M14" s="35">
        <f t="shared" si="3"/>
        <v>4648.74888744</v>
      </c>
      <c r="N14" s="36">
        <f t="shared" si="4"/>
        <v>0.244569395315029</v>
      </c>
    </row>
    <row r="15" s="1" customFormat="1" customHeight="1" spans="1:14">
      <c r="A15" s="20">
        <v>13</v>
      </c>
      <c r="B15" s="20">
        <v>385</v>
      </c>
      <c r="C15" s="21" t="s">
        <v>31</v>
      </c>
      <c r="D15" s="21" t="s">
        <v>23</v>
      </c>
      <c r="E15" s="25"/>
      <c r="F15" s="23">
        <v>11208.937</v>
      </c>
      <c r="G15" s="23">
        <v>2922.723</v>
      </c>
      <c r="H15" s="24">
        <f t="shared" si="0"/>
        <v>0.260749346704331</v>
      </c>
      <c r="I15" s="33">
        <f>F15*1.4</f>
        <v>15692.5118</v>
      </c>
      <c r="J15" s="33">
        <f t="shared" si="1"/>
        <v>3314.367882</v>
      </c>
      <c r="K15" s="34">
        <f t="shared" si="2"/>
        <v>0.211206970830508</v>
      </c>
      <c r="L15" s="35">
        <f t="shared" si="5"/>
        <v>18831.01416</v>
      </c>
      <c r="M15" s="35">
        <f t="shared" si="3"/>
        <v>3736.64290104</v>
      </c>
      <c r="N15" s="36">
        <f t="shared" si="4"/>
        <v>0.198430252841996</v>
      </c>
    </row>
    <row r="16" s="1" customFormat="1" customHeight="1" spans="1:14">
      <c r="A16" s="20">
        <v>14</v>
      </c>
      <c r="B16" s="20">
        <v>581</v>
      </c>
      <c r="C16" s="21" t="s">
        <v>32</v>
      </c>
      <c r="D16" s="21" t="s">
        <v>16</v>
      </c>
      <c r="E16" s="22" t="s">
        <v>17</v>
      </c>
      <c r="F16" s="23">
        <v>9968.566</v>
      </c>
      <c r="G16" s="23">
        <v>3438.904</v>
      </c>
      <c r="H16" s="24">
        <f t="shared" si="0"/>
        <v>0.344974793766726</v>
      </c>
      <c r="I16" s="33">
        <f>F16*1.45</f>
        <v>14454.4207</v>
      </c>
      <c r="J16" s="33">
        <f t="shared" si="1"/>
        <v>4038.992748</v>
      </c>
      <c r="K16" s="34">
        <f t="shared" si="2"/>
        <v>0.279429582951048</v>
      </c>
      <c r="L16" s="35">
        <f t="shared" si="5"/>
        <v>17345.30484</v>
      </c>
      <c r="M16" s="35">
        <f t="shared" si="3"/>
        <v>4553.59034256</v>
      </c>
      <c r="N16" s="36">
        <f t="shared" si="4"/>
        <v>0.262525818056479</v>
      </c>
    </row>
    <row r="17" s="1" customFormat="1" customHeight="1" spans="1:14">
      <c r="A17" s="20">
        <v>15</v>
      </c>
      <c r="B17" s="20">
        <v>585</v>
      </c>
      <c r="C17" s="21" t="s">
        <v>33</v>
      </c>
      <c r="D17" s="21" t="s">
        <v>16</v>
      </c>
      <c r="E17" s="22" t="s">
        <v>17</v>
      </c>
      <c r="F17" s="23">
        <v>9958.002</v>
      </c>
      <c r="G17" s="23">
        <v>3319.05</v>
      </c>
      <c r="H17" s="24">
        <f t="shared" si="0"/>
        <v>0.333304813555972</v>
      </c>
      <c r="I17" s="33">
        <f t="shared" ref="I17:I23" si="6">F17*1.45</f>
        <v>14439.1029</v>
      </c>
      <c r="J17" s="33">
        <f t="shared" si="1"/>
        <v>3898.224225</v>
      </c>
      <c r="K17" s="34">
        <f t="shared" si="2"/>
        <v>0.269976898980337</v>
      </c>
      <c r="L17" s="35">
        <f t="shared" si="5"/>
        <v>17326.92348</v>
      </c>
      <c r="M17" s="35">
        <f t="shared" si="3"/>
        <v>4394.88686699999</v>
      </c>
      <c r="N17" s="36">
        <f t="shared" si="4"/>
        <v>0.253644963116095</v>
      </c>
    </row>
    <row r="18" s="1" customFormat="1" customHeight="1" spans="1:14">
      <c r="A18" s="20">
        <v>16</v>
      </c>
      <c r="B18" s="20">
        <v>373</v>
      </c>
      <c r="C18" s="21" t="s">
        <v>34</v>
      </c>
      <c r="D18" s="21" t="s">
        <v>19</v>
      </c>
      <c r="E18" s="25"/>
      <c r="F18" s="23">
        <v>9361.881</v>
      </c>
      <c r="G18" s="23">
        <v>3048.97</v>
      </c>
      <c r="H18" s="24">
        <f t="shared" si="0"/>
        <v>0.325679209124748</v>
      </c>
      <c r="I18" s="33">
        <f t="shared" si="6"/>
        <v>13574.72745</v>
      </c>
      <c r="J18" s="33">
        <f t="shared" si="1"/>
        <v>3581.01526500001</v>
      </c>
      <c r="K18" s="34">
        <f t="shared" si="2"/>
        <v>0.263800159391046</v>
      </c>
      <c r="L18" s="35">
        <f t="shared" si="5"/>
        <v>16289.67294</v>
      </c>
      <c r="M18" s="35">
        <f t="shared" si="3"/>
        <v>4037.26313580001</v>
      </c>
      <c r="N18" s="36">
        <f t="shared" si="4"/>
        <v>0.247841878143933</v>
      </c>
    </row>
    <row r="19" s="1" customFormat="1" customHeight="1" spans="1:14">
      <c r="A19" s="20">
        <v>17</v>
      </c>
      <c r="B19" s="20">
        <v>707</v>
      </c>
      <c r="C19" s="21" t="s">
        <v>35</v>
      </c>
      <c r="D19" s="21" t="s">
        <v>21</v>
      </c>
      <c r="E19" s="25"/>
      <c r="F19" s="23">
        <v>9262.706</v>
      </c>
      <c r="G19" s="23">
        <v>3093.643</v>
      </c>
      <c r="H19" s="24">
        <f t="shared" si="0"/>
        <v>0.333989117219093</v>
      </c>
      <c r="I19" s="33">
        <f t="shared" si="6"/>
        <v>13430.9237</v>
      </c>
      <c r="J19" s="33">
        <f t="shared" si="1"/>
        <v>3633.4837035</v>
      </c>
      <c r="K19" s="34">
        <f t="shared" si="2"/>
        <v>0.270531184947465</v>
      </c>
      <c r="L19" s="35">
        <f t="shared" si="5"/>
        <v>16117.10844</v>
      </c>
      <c r="M19" s="35">
        <f t="shared" si="3"/>
        <v>4096.41644201999</v>
      </c>
      <c r="N19" s="36">
        <f t="shared" si="4"/>
        <v>0.25416571820373</v>
      </c>
    </row>
    <row r="20" s="1" customFormat="1" customHeight="1" spans="1:16384">
      <c r="A20" s="26">
        <v>18</v>
      </c>
      <c r="B20" s="26">
        <v>357</v>
      </c>
      <c r="C20" s="27" t="s">
        <v>36</v>
      </c>
      <c r="D20" s="27" t="s">
        <v>16</v>
      </c>
      <c r="E20" s="28"/>
      <c r="F20" s="23">
        <v>9182.632</v>
      </c>
      <c r="G20" s="23">
        <v>2330.301</v>
      </c>
      <c r="H20" s="24">
        <f t="shared" si="0"/>
        <v>0.253772665614826</v>
      </c>
      <c r="I20" s="33">
        <f>F20*1.1</f>
        <v>10100.8952</v>
      </c>
      <c r="J20" s="33">
        <f t="shared" si="1"/>
        <v>2076.298191</v>
      </c>
      <c r="K20" s="34">
        <f t="shared" si="2"/>
        <v>0.205555859148009</v>
      </c>
      <c r="L20" s="35">
        <f t="shared" si="5"/>
        <v>12121.07424</v>
      </c>
      <c r="M20" s="35">
        <f t="shared" si="3"/>
        <v>2340.83396052</v>
      </c>
      <c r="N20" s="36">
        <f t="shared" si="4"/>
        <v>0.193120998532883</v>
      </c>
      <c r="XEZ20" s="11"/>
      <c r="XFA20" s="11"/>
      <c r="XFB20" s="11"/>
      <c r="XFC20" s="11"/>
      <c r="XFD20" s="11"/>
    </row>
    <row r="21" s="1" customFormat="1" customHeight="1" spans="1:14">
      <c r="A21" s="20">
        <v>19</v>
      </c>
      <c r="B21" s="20">
        <v>546</v>
      </c>
      <c r="C21" s="21" t="s">
        <v>37</v>
      </c>
      <c r="D21" s="21" t="s">
        <v>21</v>
      </c>
      <c r="E21" s="22" t="s">
        <v>17</v>
      </c>
      <c r="F21" s="23">
        <v>9137.796</v>
      </c>
      <c r="G21" s="23">
        <v>3309.851</v>
      </c>
      <c r="H21" s="24">
        <f t="shared" si="0"/>
        <v>0.362215462021695</v>
      </c>
      <c r="I21" s="33">
        <f t="shared" si="6"/>
        <v>13249.8042</v>
      </c>
      <c r="J21" s="33">
        <f t="shared" si="1"/>
        <v>3887.4199995</v>
      </c>
      <c r="K21" s="34">
        <f t="shared" si="2"/>
        <v>0.293394524237573</v>
      </c>
      <c r="L21" s="35">
        <f t="shared" si="5"/>
        <v>15899.76504</v>
      </c>
      <c r="M21" s="35">
        <f t="shared" si="3"/>
        <v>4382.70610314</v>
      </c>
      <c r="N21" s="36">
        <f t="shared" si="4"/>
        <v>0.27564596659851</v>
      </c>
    </row>
    <row r="22" s="1" customFormat="1" customHeight="1" spans="1:14">
      <c r="A22" s="20">
        <v>20</v>
      </c>
      <c r="B22" s="20">
        <v>308</v>
      </c>
      <c r="C22" s="21" t="s">
        <v>38</v>
      </c>
      <c r="D22" s="21" t="s">
        <v>19</v>
      </c>
      <c r="E22" s="25"/>
      <c r="F22" s="23">
        <v>9014.353</v>
      </c>
      <c r="G22" s="23">
        <v>2810.983</v>
      </c>
      <c r="H22" s="24">
        <f t="shared" si="0"/>
        <v>0.311834138290347</v>
      </c>
      <c r="I22" s="33">
        <f>F22*1.4</f>
        <v>12620.0942</v>
      </c>
      <c r="J22" s="33">
        <f t="shared" si="1"/>
        <v>3187.654722</v>
      </c>
      <c r="K22" s="34">
        <f t="shared" si="2"/>
        <v>0.252585652015181</v>
      </c>
      <c r="L22" s="35">
        <f t="shared" si="5"/>
        <v>15144.11304</v>
      </c>
      <c r="M22" s="35">
        <f t="shared" si="3"/>
        <v>3593.78554584</v>
      </c>
      <c r="N22" s="36">
        <f t="shared" si="4"/>
        <v>0.237305779238954</v>
      </c>
    </row>
    <row r="23" s="1" customFormat="1" customHeight="1" spans="1:14">
      <c r="A23" s="20">
        <v>21</v>
      </c>
      <c r="B23" s="20">
        <v>742</v>
      </c>
      <c r="C23" s="21" t="s">
        <v>39</v>
      </c>
      <c r="D23" s="21" t="s">
        <v>19</v>
      </c>
      <c r="E23" s="25"/>
      <c r="F23" s="23">
        <v>8930.239</v>
      </c>
      <c r="G23" s="23">
        <v>2231.138</v>
      </c>
      <c r="H23" s="24">
        <f t="shared" si="0"/>
        <v>0.249840793734636</v>
      </c>
      <c r="I23" s="33">
        <f>F23*1.4</f>
        <v>12502.3346</v>
      </c>
      <c r="J23" s="33">
        <f t="shared" si="1"/>
        <v>2530.110492</v>
      </c>
      <c r="K23" s="34">
        <f t="shared" si="2"/>
        <v>0.202371042925055</v>
      </c>
      <c r="L23" s="35">
        <f t="shared" si="5"/>
        <v>15002.80152</v>
      </c>
      <c r="M23" s="35">
        <f t="shared" si="3"/>
        <v>2852.46531024</v>
      </c>
      <c r="N23" s="36">
        <f t="shared" si="4"/>
        <v>0.190128844032058</v>
      </c>
    </row>
    <row r="24" s="1" customFormat="1" customHeight="1" spans="1:14">
      <c r="A24" s="20">
        <v>22</v>
      </c>
      <c r="B24" s="20">
        <v>359</v>
      </c>
      <c r="C24" s="21" t="s">
        <v>40</v>
      </c>
      <c r="D24" s="21" t="s">
        <v>16</v>
      </c>
      <c r="E24" s="25"/>
      <c r="F24" s="23">
        <v>8746.654</v>
      </c>
      <c r="G24" s="23">
        <v>2736.472</v>
      </c>
      <c r="H24" s="24">
        <f t="shared" si="0"/>
        <v>0.312859294537088</v>
      </c>
      <c r="I24" s="33">
        <f>F24*1.4</f>
        <v>12245.3156</v>
      </c>
      <c r="J24" s="33">
        <f t="shared" si="1"/>
        <v>3103.159248</v>
      </c>
      <c r="K24" s="34">
        <f t="shared" si="2"/>
        <v>0.253416028575041</v>
      </c>
      <c r="L24" s="35">
        <f t="shared" si="5"/>
        <v>14694.37872</v>
      </c>
      <c r="M24" s="35">
        <f t="shared" si="3"/>
        <v>3498.52472256</v>
      </c>
      <c r="N24" s="36">
        <f t="shared" si="4"/>
        <v>0.238085923142724</v>
      </c>
    </row>
    <row r="25" s="1" customFormat="1" customHeight="1" spans="1:14">
      <c r="A25" s="20">
        <v>23</v>
      </c>
      <c r="B25" s="20">
        <v>399</v>
      </c>
      <c r="C25" s="21" t="s">
        <v>41</v>
      </c>
      <c r="D25" s="21" t="s">
        <v>21</v>
      </c>
      <c r="E25" s="25"/>
      <c r="F25" s="23">
        <v>8695.53</v>
      </c>
      <c r="G25" s="23">
        <v>2796.692</v>
      </c>
      <c r="H25" s="24">
        <f t="shared" si="0"/>
        <v>0.321624098818588</v>
      </c>
      <c r="I25" s="33">
        <f>F25*1.45</f>
        <v>12608.5185</v>
      </c>
      <c r="J25" s="33">
        <f t="shared" si="1"/>
        <v>3284.714754</v>
      </c>
      <c r="K25" s="34">
        <f t="shared" si="2"/>
        <v>0.260515520043056</v>
      </c>
      <c r="L25" s="35">
        <f t="shared" si="5"/>
        <v>15130.2222</v>
      </c>
      <c r="M25" s="35">
        <f t="shared" si="3"/>
        <v>3703.21174488</v>
      </c>
      <c r="N25" s="36">
        <f t="shared" si="4"/>
        <v>0.244755939200945</v>
      </c>
    </row>
    <row r="26" s="1" customFormat="1" customHeight="1" spans="1:14">
      <c r="A26" s="20">
        <v>24</v>
      </c>
      <c r="B26" s="20">
        <v>754</v>
      </c>
      <c r="C26" s="21" t="s">
        <v>42</v>
      </c>
      <c r="D26" s="21" t="s">
        <v>43</v>
      </c>
      <c r="E26" s="25"/>
      <c r="F26" s="23">
        <v>8676.355</v>
      </c>
      <c r="G26" s="23">
        <v>2170.255</v>
      </c>
      <c r="H26" s="24">
        <f t="shared" si="0"/>
        <v>0.250134417044946</v>
      </c>
      <c r="I26" s="33">
        <f>F26*1.4</f>
        <v>12146.897</v>
      </c>
      <c r="J26" s="33">
        <f t="shared" si="1"/>
        <v>2461.06917</v>
      </c>
      <c r="K26" s="34">
        <f t="shared" si="2"/>
        <v>0.202608877806406</v>
      </c>
      <c r="L26" s="35">
        <f t="shared" si="5"/>
        <v>14576.2764</v>
      </c>
      <c r="M26" s="35">
        <f t="shared" si="3"/>
        <v>2774.6276124</v>
      </c>
      <c r="N26" s="36">
        <f t="shared" si="4"/>
        <v>0.190352291371204</v>
      </c>
    </row>
    <row r="27" s="1" customFormat="1" customHeight="1" spans="1:14">
      <c r="A27" s="20">
        <v>25</v>
      </c>
      <c r="B27" s="20">
        <v>724</v>
      </c>
      <c r="C27" s="21" t="s">
        <v>44</v>
      </c>
      <c r="D27" s="21" t="s">
        <v>21</v>
      </c>
      <c r="E27" s="25"/>
      <c r="F27" s="23">
        <v>8645.372</v>
      </c>
      <c r="G27" s="23">
        <v>2822.709</v>
      </c>
      <c r="H27" s="24">
        <f t="shared" si="0"/>
        <v>0.326499426513978</v>
      </c>
      <c r="I27" s="33">
        <f>F27*1.45</f>
        <v>12535.7894</v>
      </c>
      <c r="J27" s="33">
        <f t="shared" si="1"/>
        <v>3315.2717205</v>
      </c>
      <c r="K27" s="34">
        <f t="shared" si="2"/>
        <v>0.264464535476322</v>
      </c>
      <c r="L27" s="35">
        <f t="shared" si="5"/>
        <v>15042.94728</v>
      </c>
      <c r="M27" s="35">
        <f t="shared" si="3"/>
        <v>3737.66189526</v>
      </c>
      <c r="N27" s="36">
        <f t="shared" si="4"/>
        <v>0.248466063577137</v>
      </c>
    </row>
    <row r="28" s="1" customFormat="1" customHeight="1" spans="1:14">
      <c r="A28" s="20">
        <v>26</v>
      </c>
      <c r="B28" s="20">
        <v>744</v>
      </c>
      <c r="C28" s="21" t="s">
        <v>45</v>
      </c>
      <c r="D28" s="21" t="s">
        <v>19</v>
      </c>
      <c r="E28" s="22" t="s">
        <v>17</v>
      </c>
      <c r="F28" s="23">
        <v>8333.603</v>
      </c>
      <c r="G28" s="23">
        <v>2462.356</v>
      </c>
      <c r="H28" s="24">
        <f t="shared" si="0"/>
        <v>0.295473158488591</v>
      </c>
      <c r="I28" s="33">
        <f>F28*1.5</f>
        <v>12500.4045</v>
      </c>
      <c r="J28" s="33">
        <f t="shared" si="1"/>
        <v>2991.76254</v>
      </c>
      <c r="K28" s="34">
        <f t="shared" si="2"/>
        <v>0.239333258375759</v>
      </c>
      <c r="L28" s="35">
        <f t="shared" si="5"/>
        <v>15000.4854</v>
      </c>
      <c r="M28" s="35">
        <f t="shared" si="3"/>
        <v>3372.9352488</v>
      </c>
      <c r="N28" s="36">
        <f t="shared" si="4"/>
        <v>0.224855073609818</v>
      </c>
    </row>
    <row r="29" s="1" customFormat="1" customHeight="1" spans="1:14">
      <c r="A29" s="20">
        <v>27</v>
      </c>
      <c r="B29" s="20">
        <v>709</v>
      </c>
      <c r="C29" s="21" t="s">
        <v>46</v>
      </c>
      <c r="D29" s="21" t="s">
        <v>16</v>
      </c>
      <c r="E29" s="25"/>
      <c r="F29" s="23">
        <v>8215.646</v>
      </c>
      <c r="G29" s="23">
        <v>2741.686</v>
      </c>
      <c r="H29" s="24">
        <f t="shared" si="0"/>
        <v>0.33371520632705</v>
      </c>
      <c r="I29" s="33">
        <f t="shared" ref="I29:I42" si="7">F29*1.5</f>
        <v>12323.469</v>
      </c>
      <c r="J29" s="33">
        <f t="shared" si="1"/>
        <v>3331.14849</v>
      </c>
      <c r="K29" s="34">
        <f t="shared" si="2"/>
        <v>0.270309317124911</v>
      </c>
      <c r="L29" s="35">
        <f t="shared" si="5"/>
        <v>14788.1628</v>
      </c>
      <c r="M29" s="35">
        <f t="shared" si="3"/>
        <v>3755.5614828</v>
      </c>
      <c r="N29" s="36">
        <f t="shared" si="4"/>
        <v>0.253957272014885</v>
      </c>
    </row>
    <row r="30" s="1" customFormat="1" customHeight="1" spans="1:14">
      <c r="A30" s="20">
        <v>28</v>
      </c>
      <c r="B30" s="20">
        <v>726</v>
      </c>
      <c r="C30" s="21" t="s">
        <v>47</v>
      </c>
      <c r="D30" s="21" t="s">
        <v>16</v>
      </c>
      <c r="E30" s="22" t="s">
        <v>17</v>
      </c>
      <c r="F30" s="23">
        <v>8189.678</v>
      </c>
      <c r="G30" s="23">
        <v>2749.317</v>
      </c>
      <c r="H30" s="24">
        <f t="shared" si="0"/>
        <v>0.335705140055568</v>
      </c>
      <c r="I30" s="33">
        <f t="shared" si="7"/>
        <v>12284.517</v>
      </c>
      <c r="J30" s="33">
        <f t="shared" si="1"/>
        <v>3340.42015500001</v>
      </c>
      <c r="K30" s="34">
        <f t="shared" si="2"/>
        <v>0.27192116344501</v>
      </c>
      <c r="L30" s="35">
        <f t="shared" si="5"/>
        <v>14741.4204</v>
      </c>
      <c r="M30" s="35">
        <f t="shared" si="3"/>
        <v>3766.01442660001</v>
      </c>
      <c r="N30" s="36">
        <f t="shared" si="4"/>
        <v>0.255471611582287</v>
      </c>
    </row>
    <row r="31" s="1" customFormat="1" customHeight="1" spans="1:14">
      <c r="A31" s="20">
        <v>29</v>
      </c>
      <c r="B31" s="20">
        <v>102934</v>
      </c>
      <c r="C31" s="21" t="s">
        <v>48</v>
      </c>
      <c r="D31" s="21" t="s">
        <v>16</v>
      </c>
      <c r="E31" s="22" t="s">
        <v>17</v>
      </c>
      <c r="F31" s="23">
        <v>7937.381</v>
      </c>
      <c r="G31" s="23">
        <v>2154.828</v>
      </c>
      <c r="H31" s="24">
        <f t="shared" si="0"/>
        <v>0.271478463740118</v>
      </c>
      <c r="I31" s="33">
        <f t="shared" si="7"/>
        <v>11906.0715</v>
      </c>
      <c r="J31" s="33">
        <f t="shared" si="1"/>
        <v>2618.11602</v>
      </c>
      <c r="K31" s="34">
        <f t="shared" si="2"/>
        <v>0.219897555629496</v>
      </c>
      <c r="L31" s="35">
        <f t="shared" si="5"/>
        <v>14287.2858</v>
      </c>
      <c r="M31" s="35">
        <f t="shared" si="3"/>
        <v>2951.6833944</v>
      </c>
      <c r="N31" s="36">
        <f t="shared" si="4"/>
        <v>0.20659511090623</v>
      </c>
    </row>
    <row r="32" s="1" customFormat="1" customHeight="1" spans="1:14">
      <c r="A32" s="20">
        <v>30</v>
      </c>
      <c r="B32" s="20">
        <v>578</v>
      </c>
      <c r="C32" s="21" t="s">
        <v>49</v>
      </c>
      <c r="D32" s="21" t="s">
        <v>19</v>
      </c>
      <c r="E32" s="25"/>
      <c r="F32" s="23">
        <v>7795.512</v>
      </c>
      <c r="G32" s="23">
        <v>2712.11</v>
      </c>
      <c r="H32" s="24">
        <f t="shared" si="0"/>
        <v>0.347906590356092</v>
      </c>
      <c r="I32" s="33">
        <f t="shared" si="7"/>
        <v>11693.268</v>
      </c>
      <c r="J32" s="33">
        <f t="shared" si="1"/>
        <v>3295.21365</v>
      </c>
      <c r="K32" s="34">
        <f t="shared" si="2"/>
        <v>0.281804338188435</v>
      </c>
      <c r="L32" s="35">
        <f t="shared" si="5"/>
        <v>14031.9216</v>
      </c>
      <c r="M32" s="35">
        <f t="shared" si="3"/>
        <v>3715.048278</v>
      </c>
      <c r="N32" s="36">
        <f t="shared" si="4"/>
        <v>0.264756915260986</v>
      </c>
    </row>
    <row r="33" s="1" customFormat="1" customHeight="1" spans="1:14">
      <c r="A33" s="20">
        <v>31</v>
      </c>
      <c r="B33" s="20">
        <v>355</v>
      </c>
      <c r="C33" s="21" t="s">
        <v>50</v>
      </c>
      <c r="D33" s="21" t="s">
        <v>19</v>
      </c>
      <c r="E33" s="22" t="s">
        <v>17</v>
      </c>
      <c r="F33" s="23">
        <v>7738.515</v>
      </c>
      <c r="G33" s="23">
        <v>2539.844</v>
      </c>
      <c r="H33" s="24">
        <f t="shared" si="0"/>
        <v>0.328208189814196</v>
      </c>
      <c r="I33" s="33">
        <f t="shared" si="7"/>
        <v>11607.7725</v>
      </c>
      <c r="J33" s="33">
        <f t="shared" si="1"/>
        <v>3085.91046</v>
      </c>
      <c r="K33" s="34">
        <f t="shared" si="2"/>
        <v>0.265848633749499</v>
      </c>
      <c r="L33" s="35">
        <f t="shared" si="5"/>
        <v>13929.327</v>
      </c>
      <c r="M33" s="35">
        <f t="shared" si="3"/>
        <v>3479.0783112</v>
      </c>
      <c r="N33" s="36">
        <f t="shared" si="4"/>
        <v>0.249766432448603</v>
      </c>
    </row>
    <row r="34" s="1" customFormat="1" customHeight="1" spans="1:14">
      <c r="A34" s="20">
        <v>32</v>
      </c>
      <c r="B34" s="20">
        <v>54</v>
      </c>
      <c r="C34" s="21" t="s">
        <v>51</v>
      </c>
      <c r="D34" s="21" t="s">
        <v>43</v>
      </c>
      <c r="E34" s="22" t="s">
        <v>14</v>
      </c>
      <c r="F34" s="23">
        <v>7417.855</v>
      </c>
      <c r="G34" s="23">
        <v>2539.94</v>
      </c>
      <c r="H34" s="24">
        <f t="shared" si="0"/>
        <v>0.342408957845631</v>
      </c>
      <c r="I34" s="33">
        <f t="shared" si="7"/>
        <v>11126.7825</v>
      </c>
      <c r="J34" s="33">
        <f t="shared" si="1"/>
        <v>3086.0271</v>
      </c>
      <c r="K34" s="34">
        <f t="shared" si="2"/>
        <v>0.277351255854961</v>
      </c>
      <c r="L34" s="35">
        <f t="shared" si="5"/>
        <v>13352.139</v>
      </c>
      <c r="M34" s="35">
        <f t="shared" si="3"/>
        <v>3479.209812</v>
      </c>
      <c r="N34" s="36">
        <f t="shared" si="4"/>
        <v>0.260573216920525</v>
      </c>
    </row>
    <row r="35" s="1" customFormat="1" customHeight="1" spans="1:14">
      <c r="A35" s="20">
        <v>33</v>
      </c>
      <c r="B35" s="20">
        <v>329</v>
      </c>
      <c r="C35" s="21" t="s">
        <v>52</v>
      </c>
      <c r="D35" s="21" t="s">
        <v>43</v>
      </c>
      <c r="E35" s="22" t="s">
        <v>14</v>
      </c>
      <c r="F35" s="23">
        <v>7381.019</v>
      </c>
      <c r="G35" s="23">
        <v>2414.915</v>
      </c>
      <c r="H35" s="24">
        <f t="shared" si="0"/>
        <v>0.327179079203021</v>
      </c>
      <c r="I35" s="33">
        <f t="shared" si="7"/>
        <v>11071.5285</v>
      </c>
      <c r="J35" s="33">
        <f t="shared" si="1"/>
        <v>2934.121725</v>
      </c>
      <c r="K35" s="34">
        <f t="shared" si="2"/>
        <v>0.265015054154447</v>
      </c>
      <c r="L35" s="35">
        <f t="shared" si="5"/>
        <v>13285.8342</v>
      </c>
      <c r="M35" s="35">
        <f t="shared" si="3"/>
        <v>3307.950567</v>
      </c>
      <c r="N35" s="36">
        <f t="shared" si="4"/>
        <v>0.248983279273499</v>
      </c>
    </row>
    <row r="36" s="1" customFormat="1" customHeight="1" spans="1:14">
      <c r="A36" s="20">
        <v>34</v>
      </c>
      <c r="B36" s="20">
        <v>513</v>
      </c>
      <c r="C36" s="21" t="s">
        <v>53</v>
      </c>
      <c r="D36" s="21" t="s">
        <v>16</v>
      </c>
      <c r="E36" s="25"/>
      <c r="F36" s="23">
        <v>7358.006</v>
      </c>
      <c r="G36" s="23">
        <v>2443.551</v>
      </c>
      <c r="H36" s="24">
        <f t="shared" ref="H36:H67" si="8">G36/F36</f>
        <v>0.332094184212408</v>
      </c>
      <c r="I36" s="33">
        <f t="shared" si="7"/>
        <v>11037.009</v>
      </c>
      <c r="J36" s="33">
        <f t="shared" ref="J36:J67" si="9">I36*K36</f>
        <v>2968.914465</v>
      </c>
      <c r="K36" s="34">
        <f t="shared" ref="K36:K67" si="10">H36*0.81</f>
        <v>0.26899628921205</v>
      </c>
      <c r="L36" s="35">
        <f t="shared" ref="L36:L67" si="11">I36*1.2</f>
        <v>13244.4108</v>
      </c>
      <c r="M36" s="35">
        <f t="shared" ref="M36:M67" si="12">L36*N36</f>
        <v>3347.1761598</v>
      </c>
      <c r="N36" s="36">
        <f t="shared" ref="N36:N67" si="13">H36*0.761</f>
        <v>0.252723674185643</v>
      </c>
    </row>
    <row r="37" s="1" customFormat="1" customHeight="1" spans="1:14">
      <c r="A37" s="20">
        <v>35</v>
      </c>
      <c r="B37" s="20">
        <v>747</v>
      </c>
      <c r="C37" s="21" t="s">
        <v>54</v>
      </c>
      <c r="D37" s="21" t="s">
        <v>19</v>
      </c>
      <c r="E37" s="25"/>
      <c r="F37" s="23">
        <v>7242.165</v>
      </c>
      <c r="G37" s="23">
        <v>2187.941</v>
      </c>
      <c r="H37" s="24">
        <f t="shared" si="8"/>
        <v>0.302111454240548</v>
      </c>
      <c r="I37" s="33">
        <f t="shared" si="7"/>
        <v>10863.2475</v>
      </c>
      <c r="J37" s="33">
        <f t="shared" si="9"/>
        <v>2658.348315</v>
      </c>
      <c r="K37" s="34">
        <f t="shared" si="10"/>
        <v>0.244710277934844</v>
      </c>
      <c r="L37" s="35">
        <f t="shared" si="11"/>
        <v>13035.897</v>
      </c>
      <c r="M37" s="35">
        <f t="shared" si="12"/>
        <v>2997.0415818</v>
      </c>
      <c r="N37" s="36">
        <f t="shared" si="13"/>
        <v>0.229906816677057</v>
      </c>
    </row>
    <row r="38" s="1" customFormat="1" customHeight="1" spans="1:14">
      <c r="A38" s="20">
        <v>36</v>
      </c>
      <c r="B38" s="20">
        <v>515</v>
      </c>
      <c r="C38" s="21" t="s">
        <v>55</v>
      </c>
      <c r="D38" s="21" t="s">
        <v>19</v>
      </c>
      <c r="E38" s="22" t="s">
        <v>14</v>
      </c>
      <c r="F38" s="23">
        <v>7008.17</v>
      </c>
      <c r="G38" s="23">
        <v>2410.522</v>
      </c>
      <c r="H38" s="24">
        <f t="shared" si="8"/>
        <v>0.343958836614979</v>
      </c>
      <c r="I38" s="33">
        <f t="shared" si="7"/>
        <v>10512.255</v>
      </c>
      <c r="J38" s="33">
        <f t="shared" si="9"/>
        <v>2928.78423</v>
      </c>
      <c r="K38" s="34">
        <f t="shared" si="10"/>
        <v>0.278606657658133</v>
      </c>
      <c r="L38" s="35">
        <f t="shared" si="11"/>
        <v>12614.706</v>
      </c>
      <c r="M38" s="35">
        <f t="shared" si="12"/>
        <v>3301.9330356</v>
      </c>
      <c r="N38" s="36">
        <f t="shared" si="13"/>
        <v>0.261752674663999</v>
      </c>
    </row>
    <row r="39" s="1" customFormat="1" customHeight="1" spans="1:14">
      <c r="A39" s="20">
        <v>37</v>
      </c>
      <c r="B39" s="20">
        <v>349</v>
      </c>
      <c r="C39" s="21" t="s">
        <v>56</v>
      </c>
      <c r="D39" s="21" t="s">
        <v>19</v>
      </c>
      <c r="E39" s="25"/>
      <c r="F39" s="23">
        <v>6961.298</v>
      </c>
      <c r="G39" s="23">
        <v>2554.47</v>
      </c>
      <c r="H39" s="24">
        <f t="shared" si="8"/>
        <v>0.366953117076729</v>
      </c>
      <c r="I39" s="33">
        <f t="shared" si="7"/>
        <v>10441.947</v>
      </c>
      <c r="J39" s="33">
        <f t="shared" si="9"/>
        <v>3103.68105</v>
      </c>
      <c r="K39" s="34">
        <f t="shared" si="10"/>
        <v>0.29723202483215</v>
      </c>
      <c r="L39" s="35">
        <f t="shared" si="11"/>
        <v>12530.3364</v>
      </c>
      <c r="M39" s="35">
        <f t="shared" si="12"/>
        <v>3499.113006</v>
      </c>
      <c r="N39" s="36">
        <f t="shared" si="13"/>
        <v>0.279251322095391</v>
      </c>
    </row>
    <row r="40" s="1" customFormat="1" customHeight="1" spans="1:14">
      <c r="A40" s="20">
        <v>38</v>
      </c>
      <c r="B40" s="20">
        <v>379</v>
      </c>
      <c r="C40" s="21" t="s">
        <v>57</v>
      </c>
      <c r="D40" s="21" t="s">
        <v>16</v>
      </c>
      <c r="E40" s="25"/>
      <c r="F40" s="23">
        <v>6948.499</v>
      </c>
      <c r="G40" s="23">
        <v>2081.068</v>
      </c>
      <c r="H40" s="24">
        <f t="shared" si="8"/>
        <v>0.299498927754037</v>
      </c>
      <c r="I40" s="33">
        <f t="shared" si="7"/>
        <v>10422.7485</v>
      </c>
      <c r="J40" s="33">
        <f t="shared" si="9"/>
        <v>2528.49762</v>
      </c>
      <c r="K40" s="34">
        <f t="shared" si="10"/>
        <v>0.24259413148077</v>
      </c>
      <c r="L40" s="35">
        <f t="shared" si="11"/>
        <v>12507.2982</v>
      </c>
      <c r="M40" s="35">
        <f t="shared" si="12"/>
        <v>2850.6469464</v>
      </c>
      <c r="N40" s="36">
        <f t="shared" si="13"/>
        <v>0.227918684020822</v>
      </c>
    </row>
    <row r="41" s="1" customFormat="1" customHeight="1" spans="1:14">
      <c r="A41" s="20">
        <v>39</v>
      </c>
      <c r="B41" s="20">
        <v>514</v>
      </c>
      <c r="C41" s="21" t="s">
        <v>58</v>
      </c>
      <c r="D41" s="21" t="s">
        <v>23</v>
      </c>
      <c r="E41" s="22" t="s">
        <v>14</v>
      </c>
      <c r="F41" s="23">
        <v>6900.355</v>
      </c>
      <c r="G41" s="23">
        <v>2453.356</v>
      </c>
      <c r="H41" s="24">
        <f t="shared" si="8"/>
        <v>0.355540548276139</v>
      </c>
      <c r="I41" s="33">
        <f t="shared" si="7"/>
        <v>10350.5325</v>
      </c>
      <c r="J41" s="33">
        <f t="shared" si="9"/>
        <v>2980.82754</v>
      </c>
      <c r="K41" s="34">
        <f t="shared" si="10"/>
        <v>0.287987844103673</v>
      </c>
      <c r="L41" s="35">
        <f t="shared" si="11"/>
        <v>12420.639</v>
      </c>
      <c r="M41" s="35">
        <f t="shared" si="12"/>
        <v>3360.6070488</v>
      </c>
      <c r="N41" s="36">
        <f t="shared" si="13"/>
        <v>0.270566357238142</v>
      </c>
    </row>
    <row r="42" s="1" customFormat="1" customHeight="1" spans="1:14">
      <c r="A42" s="20">
        <v>40</v>
      </c>
      <c r="B42" s="20">
        <v>377</v>
      </c>
      <c r="C42" s="21" t="s">
        <v>59</v>
      </c>
      <c r="D42" s="21" t="s">
        <v>21</v>
      </c>
      <c r="E42" s="25"/>
      <c r="F42" s="23">
        <v>6774.715</v>
      </c>
      <c r="G42" s="23">
        <v>2442.163</v>
      </c>
      <c r="H42" s="24">
        <f t="shared" si="8"/>
        <v>0.360482027657252</v>
      </c>
      <c r="I42" s="33">
        <f t="shared" si="7"/>
        <v>10162.0725</v>
      </c>
      <c r="J42" s="33">
        <f t="shared" si="9"/>
        <v>2967.228045</v>
      </c>
      <c r="K42" s="34">
        <f t="shared" si="10"/>
        <v>0.291990442402374</v>
      </c>
      <c r="L42" s="35">
        <f t="shared" si="11"/>
        <v>12194.487</v>
      </c>
      <c r="M42" s="35">
        <f t="shared" si="12"/>
        <v>3345.2748774</v>
      </c>
      <c r="N42" s="36">
        <f t="shared" si="13"/>
        <v>0.274326823047169</v>
      </c>
    </row>
    <row r="43" s="1" customFormat="1" customHeight="1" spans="1:14">
      <c r="A43" s="20">
        <v>41</v>
      </c>
      <c r="B43" s="20">
        <v>539</v>
      </c>
      <c r="C43" s="21" t="s">
        <v>60</v>
      </c>
      <c r="D43" s="21" t="s">
        <v>23</v>
      </c>
      <c r="E43" s="25"/>
      <c r="F43" s="23">
        <v>6457.64</v>
      </c>
      <c r="G43" s="23">
        <v>1694.507</v>
      </c>
      <c r="H43" s="24">
        <f t="shared" si="8"/>
        <v>0.262403447699159</v>
      </c>
      <c r="I43" s="33">
        <f>F43*1.55</f>
        <v>10009.342</v>
      </c>
      <c r="J43" s="33">
        <f t="shared" si="9"/>
        <v>2127.4535385</v>
      </c>
      <c r="K43" s="34">
        <f t="shared" si="10"/>
        <v>0.212546792636319</v>
      </c>
      <c r="L43" s="35">
        <f t="shared" si="11"/>
        <v>12011.2104</v>
      </c>
      <c r="M43" s="35">
        <f t="shared" si="12"/>
        <v>2398.50687822</v>
      </c>
      <c r="N43" s="36">
        <f t="shared" si="13"/>
        <v>0.19968902369906</v>
      </c>
    </row>
    <row r="44" s="1" customFormat="1" customHeight="1" spans="1:14">
      <c r="A44" s="20">
        <v>42</v>
      </c>
      <c r="B44" s="20">
        <v>511</v>
      </c>
      <c r="C44" s="21" t="s">
        <v>61</v>
      </c>
      <c r="D44" s="21" t="s">
        <v>19</v>
      </c>
      <c r="E44" s="22" t="s">
        <v>14</v>
      </c>
      <c r="F44" s="23">
        <v>6146.965</v>
      </c>
      <c r="G44" s="23">
        <v>2009.02</v>
      </c>
      <c r="H44" s="24">
        <f t="shared" si="8"/>
        <v>0.326831208572035</v>
      </c>
      <c r="I44" s="33">
        <f>F44*1.6</f>
        <v>9835.144</v>
      </c>
      <c r="J44" s="33">
        <f t="shared" si="9"/>
        <v>2603.68992</v>
      </c>
      <c r="K44" s="34">
        <f t="shared" si="10"/>
        <v>0.264733278943348</v>
      </c>
      <c r="L44" s="35">
        <f t="shared" si="11"/>
        <v>11802.1728</v>
      </c>
      <c r="M44" s="35">
        <f t="shared" si="12"/>
        <v>2935.4193024</v>
      </c>
      <c r="N44" s="36">
        <f t="shared" si="13"/>
        <v>0.248718549723319</v>
      </c>
    </row>
    <row r="45" s="1" customFormat="1" customHeight="1" spans="1:14">
      <c r="A45" s="20">
        <v>43</v>
      </c>
      <c r="B45" s="20">
        <v>311</v>
      </c>
      <c r="C45" s="21" t="s">
        <v>62</v>
      </c>
      <c r="D45" s="21" t="s">
        <v>16</v>
      </c>
      <c r="E45" s="25"/>
      <c r="F45" s="23">
        <v>6108.523</v>
      </c>
      <c r="G45" s="23">
        <v>1594.034</v>
      </c>
      <c r="H45" s="24">
        <f t="shared" si="8"/>
        <v>0.260952443004635</v>
      </c>
      <c r="I45" s="33">
        <f>F45*1.6</f>
        <v>9773.6368</v>
      </c>
      <c r="J45" s="33">
        <f t="shared" si="9"/>
        <v>2065.868064</v>
      </c>
      <c r="K45" s="34">
        <f t="shared" si="10"/>
        <v>0.211371478833754</v>
      </c>
      <c r="L45" s="35">
        <f t="shared" si="11"/>
        <v>11728.36416</v>
      </c>
      <c r="M45" s="35">
        <f t="shared" si="12"/>
        <v>2329.07495808</v>
      </c>
      <c r="N45" s="36">
        <f t="shared" si="13"/>
        <v>0.198584809126527</v>
      </c>
    </row>
    <row r="46" s="1" customFormat="1" customHeight="1" spans="1:14">
      <c r="A46" s="20">
        <v>44</v>
      </c>
      <c r="B46" s="20">
        <v>598</v>
      </c>
      <c r="C46" s="21" t="s">
        <v>63</v>
      </c>
      <c r="D46" s="21" t="s">
        <v>21</v>
      </c>
      <c r="E46" s="22" t="s">
        <v>14</v>
      </c>
      <c r="F46" s="23">
        <v>6098.969</v>
      </c>
      <c r="G46" s="23">
        <v>2091.507</v>
      </c>
      <c r="H46" s="24">
        <f t="shared" si="8"/>
        <v>0.342927960447085</v>
      </c>
      <c r="I46" s="33">
        <f>F46*1.6</f>
        <v>9758.3504</v>
      </c>
      <c r="J46" s="33">
        <f t="shared" si="9"/>
        <v>2710.593072</v>
      </c>
      <c r="K46" s="34">
        <f t="shared" si="10"/>
        <v>0.277771647962139</v>
      </c>
      <c r="L46" s="35">
        <f t="shared" si="11"/>
        <v>11710.02048</v>
      </c>
      <c r="M46" s="35">
        <f t="shared" si="12"/>
        <v>3055.94270784</v>
      </c>
      <c r="N46" s="36">
        <f t="shared" si="13"/>
        <v>0.260968177900232</v>
      </c>
    </row>
    <row r="47" s="1" customFormat="1" customHeight="1" spans="1:14">
      <c r="A47" s="20">
        <v>45</v>
      </c>
      <c r="B47" s="20">
        <v>52</v>
      </c>
      <c r="C47" s="21" t="s">
        <v>64</v>
      </c>
      <c r="D47" s="21" t="s">
        <v>43</v>
      </c>
      <c r="E47" s="22" t="s">
        <v>14</v>
      </c>
      <c r="F47" s="23">
        <v>6037.804</v>
      </c>
      <c r="G47" s="23">
        <v>1848.325</v>
      </c>
      <c r="H47" s="24">
        <f t="shared" si="8"/>
        <v>0.306125372734855</v>
      </c>
      <c r="I47" s="33">
        <f>F47*1.6</f>
        <v>9660.4864</v>
      </c>
      <c r="J47" s="33">
        <f t="shared" si="9"/>
        <v>2395.4292</v>
      </c>
      <c r="K47" s="34">
        <f t="shared" si="10"/>
        <v>0.247961551915233</v>
      </c>
      <c r="L47" s="35">
        <f t="shared" si="11"/>
        <v>11592.58368</v>
      </c>
      <c r="M47" s="35">
        <f t="shared" si="12"/>
        <v>2700.624624</v>
      </c>
      <c r="N47" s="36">
        <f t="shared" si="13"/>
        <v>0.232961408651225</v>
      </c>
    </row>
    <row r="48" s="1" customFormat="1" customHeight="1" spans="1:14">
      <c r="A48" s="20">
        <v>46</v>
      </c>
      <c r="B48" s="20">
        <v>103639</v>
      </c>
      <c r="C48" s="21" t="s">
        <v>65</v>
      </c>
      <c r="D48" s="21" t="s">
        <v>21</v>
      </c>
      <c r="E48" s="25"/>
      <c r="F48" s="23">
        <v>6009.322</v>
      </c>
      <c r="G48" s="23">
        <v>1656.518</v>
      </c>
      <c r="H48" s="24">
        <f t="shared" si="8"/>
        <v>0.275658052605602</v>
      </c>
      <c r="I48" s="33">
        <f>F48*1.3</f>
        <v>7812.1186</v>
      </c>
      <c r="J48" s="33">
        <f t="shared" si="9"/>
        <v>1744.313454</v>
      </c>
      <c r="K48" s="34">
        <f t="shared" si="10"/>
        <v>0.223283022610538</v>
      </c>
      <c r="L48" s="35">
        <f t="shared" si="11"/>
        <v>9374.54232</v>
      </c>
      <c r="M48" s="35">
        <f t="shared" si="12"/>
        <v>1966.55190888</v>
      </c>
      <c r="N48" s="36">
        <f t="shared" si="13"/>
        <v>0.209775778032863</v>
      </c>
    </row>
    <row r="49" s="1" customFormat="1" customHeight="1" spans="1:14">
      <c r="A49" s="20">
        <v>47</v>
      </c>
      <c r="B49" s="20">
        <v>101453</v>
      </c>
      <c r="C49" s="21" t="s">
        <v>66</v>
      </c>
      <c r="D49" s="21" t="s">
        <v>43</v>
      </c>
      <c r="E49" s="25"/>
      <c r="F49" s="23">
        <v>5824.835</v>
      </c>
      <c r="G49" s="23">
        <v>1865.983</v>
      </c>
      <c r="H49" s="24">
        <f t="shared" si="8"/>
        <v>0.32034950346233</v>
      </c>
      <c r="I49" s="33">
        <f>F49*1.6</f>
        <v>9319.736</v>
      </c>
      <c r="J49" s="33">
        <f t="shared" si="9"/>
        <v>2418.313968</v>
      </c>
      <c r="K49" s="34">
        <f t="shared" si="10"/>
        <v>0.259483097804487</v>
      </c>
      <c r="L49" s="35">
        <f t="shared" si="11"/>
        <v>11183.6832</v>
      </c>
      <c r="M49" s="35">
        <f t="shared" si="12"/>
        <v>2726.42508096</v>
      </c>
      <c r="N49" s="36">
        <f t="shared" si="13"/>
        <v>0.243785972134833</v>
      </c>
    </row>
    <row r="50" s="1" customFormat="1" customHeight="1" spans="1:14">
      <c r="A50" s="20">
        <v>48</v>
      </c>
      <c r="B50" s="20">
        <v>737</v>
      </c>
      <c r="C50" s="21" t="s">
        <v>67</v>
      </c>
      <c r="D50" s="21" t="s">
        <v>21</v>
      </c>
      <c r="E50" s="25"/>
      <c r="F50" s="23">
        <v>5779.149</v>
      </c>
      <c r="G50" s="23">
        <v>2164.431</v>
      </c>
      <c r="H50" s="24">
        <f t="shared" si="8"/>
        <v>0.374524173022706</v>
      </c>
      <c r="I50" s="33">
        <f>F50*1.6</f>
        <v>9246.6384</v>
      </c>
      <c r="J50" s="33">
        <f t="shared" si="9"/>
        <v>2805.102576</v>
      </c>
      <c r="K50" s="34">
        <f t="shared" si="10"/>
        <v>0.303364580148392</v>
      </c>
      <c r="L50" s="35">
        <f t="shared" si="11"/>
        <v>11095.96608</v>
      </c>
      <c r="M50" s="35">
        <f t="shared" si="12"/>
        <v>3162.49342272</v>
      </c>
      <c r="N50" s="36">
        <f t="shared" si="13"/>
        <v>0.285012895670279</v>
      </c>
    </row>
    <row r="51" s="1" customFormat="1" customHeight="1" spans="1:14">
      <c r="A51" s="20">
        <v>49</v>
      </c>
      <c r="B51" s="20">
        <v>746</v>
      </c>
      <c r="C51" s="21" t="s">
        <v>68</v>
      </c>
      <c r="D51" s="21" t="s">
        <v>23</v>
      </c>
      <c r="E51" s="22" t="s">
        <v>14</v>
      </c>
      <c r="F51" s="23">
        <v>5761.749</v>
      </c>
      <c r="G51" s="23">
        <v>2035.123</v>
      </c>
      <c r="H51" s="24">
        <f t="shared" si="8"/>
        <v>0.35321271370898</v>
      </c>
      <c r="I51" s="33">
        <f>F51*1.6</f>
        <v>9218.7984</v>
      </c>
      <c r="J51" s="33">
        <f t="shared" si="9"/>
        <v>2637.519408</v>
      </c>
      <c r="K51" s="34">
        <f t="shared" si="10"/>
        <v>0.286102298104274</v>
      </c>
      <c r="L51" s="35">
        <f t="shared" si="11"/>
        <v>11062.55808</v>
      </c>
      <c r="M51" s="35">
        <f t="shared" si="12"/>
        <v>2973.55891776</v>
      </c>
      <c r="N51" s="36">
        <f t="shared" si="13"/>
        <v>0.268794875132534</v>
      </c>
    </row>
    <row r="52" s="1" customFormat="1" customHeight="1" spans="1:14">
      <c r="A52" s="20">
        <v>50</v>
      </c>
      <c r="B52" s="20">
        <v>367</v>
      </c>
      <c r="C52" s="21" t="s">
        <v>69</v>
      </c>
      <c r="D52" s="21" t="s">
        <v>43</v>
      </c>
      <c r="E52" s="22" t="s">
        <v>14</v>
      </c>
      <c r="F52" s="23">
        <v>5705.426</v>
      </c>
      <c r="G52" s="23">
        <v>1800.439</v>
      </c>
      <c r="H52" s="24">
        <f t="shared" si="8"/>
        <v>0.315566094451142</v>
      </c>
      <c r="I52" s="33">
        <f>F52*1.6</f>
        <v>9128.6816</v>
      </c>
      <c r="J52" s="33">
        <f t="shared" si="9"/>
        <v>2333.368944</v>
      </c>
      <c r="K52" s="34">
        <f t="shared" si="10"/>
        <v>0.255608536505425</v>
      </c>
      <c r="L52" s="35">
        <f t="shared" si="11"/>
        <v>10954.41792</v>
      </c>
      <c r="M52" s="35">
        <f t="shared" si="12"/>
        <v>2630.65743168</v>
      </c>
      <c r="N52" s="36">
        <f t="shared" si="13"/>
        <v>0.240145797877319</v>
      </c>
    </row>
    <row r="53" s="1" customFormat="1" customHeight="1" spans="1:14">
      <c r="A53" s="20">
        <v>51</v>
      </c>
      <c r="B53" s="20">
        <v>572</v>
      </c>
      <c r="C53" s="21" t="s">
        <v>70</v>
      </c>
      <c r="D53" s="21" t="s">
        <v>19</v>
      </c>
      <c r="E53" s="22" t="s">
        <v>14</v>
      </c>
      <c r="F53" s="23">
        <v>5560.519</v>
      </c>
      <c r="G53" s="23">
        <v>1766.544</v>
      </c>
      <c r="H53" s="24">
        <f t="shared" si="8"/>
        <v>0.317694085749909</v>
      </c>
      <c r="I53" s="33">
        <f>F53*1.65</f>
        <v>9174.85635</v>
      </c>
      <c r="J53" s="33">
        <f t="shared" si="9"/>
        <v>2360.986056</v>
      </c>
      <c r="K53" s="34">
        <f t="shared" si="10"/>
        <v>0.257332209457426</v>
      </c>
      <c r="L53" s="35">
        <f t="shared" si="11"/>
        <v>11009.82762</v>
      </c>
      <c r="M53" s="35">
        <f t="shared" si="12"/>
        <v>2661.79316832</v>
      </c>
      <c r="N53" s="36">
        <f t="shared" si="13"/>
        <v>0.241765199255681</v>
      </c>
    </row>
    <row r="54" s="1" customFormat="1" customHeight="1" spans="1:14">
      <c r="A54" s="20">
        <v>52</v>
      </c>
      <c r="B54" s="20">
        <v>351</v>
      </c>
      <c r="C54" s="21" t="s">
        <v>71</v>
      </c>
      <c r="D54" s="21" t="s">
        <v>43</v>
      </c>
      <c r="E54" s="25"/>
      <c r="F54" s="23">
        <v>5446.485</v>
      </c>
      <c r="G54" s="23">
        <v>1662.741</v>
      </c>
      <c r="H54" s="24">
        <f t="shared" si="8"/>
        <v>0.30528698784629</v>
      </c>
      <c r="I54" s="33">
        <f t="shared" ref="I54:I67" si="14">F54*1.65</f>
        <v>8986.70025</v>
      </c>
      <c r="J54" s="33">
        <f t="shared" si="9"/>
        <v>2222.2533465</v>
      </c>
      <c r="K54" s="34">
        <f t="shared" si="10"/>
        <v>0.247282460155495</v>
      </c>
      <c r="L54" s="35">
        <f t="shared" si="11"/>
        <v>10784.0403</v>
      </c>
      <c r="M54" s="35">
        <f t="shared" si="12"/>
        <v>2505.38488398</v>
      </c>
      <c r="N54" s="36">
        <f t="shared" si="13"/>
        <v>0.232323397751027</v>
      </c>
    </row>
    <row r="55" s="1" customFormat="1" customHeight="1" spans="1:14">
      <c r="A55" s="20">
        <v>53</v>
      </c>
      <c r="B55" s="20">
        <v>704</v>
      </c>
      <c r="C55" s="21" t="s">
        <v>72</v>
      </c>
      <c r="D55" s="21" t="s">
        <v>43</v>
      </c>
      <c r="E55" s="25"/>
      <c r="F55" s="23">
        <v>5430.334</v>
      </c>
      <c r="G55" s="23">
        <v>1533.687</v>
      </c>
      <c r="H55" s="24">
        <f t="shared" si="8"/>
        <v>0.282429589045536</v>
      </c>
      <c r="I55" s="33">
        <f t="shared" si="14"/>
        <v>8960.0511</v>
      </c>
      <c r="J55" s="33">
        <f t="shared" si="9"/>
        <v>2049.7726755</v>
      </c>
      <c r="K55" s="34">
        <f t="shared" si="10"/>
        <v>0.228767967126884</v>
      </c>
      <c r="L55" s="35">
        <f t="shared" si="11"/>
        <v>10752.06132</v>
      </c>
      <c r="M55" s="35">
        <f t="shared" si="12"/>
        <v>2310.92889786</v>
      </c>
      <c r="N55" s="36">
        <f t="shared" si="13"/>
        <v>0.214928917263653</v>
      </c>
    </row>
    <row r="56" s="1" customFormat="1" customHeight="1" spans="1:14">
      <c r="A56" s="20">
        <v>54</v>
      </c>
      <c r="B56" s="20">
        <v>584</v>
      </c>
      <c r="C56" s="21" t="s">
        <v>73</v>
      </c>
      <c r="D56" s="21" t="s">
        <v>21</v>
      </c>
      <c r="E56" s="25"/>
      <c r="F56" s="23">
        <v>5306.398</v>
      </c>
      <c r="G56" s="23">
        <v>1804.934</v>
      </c>
      <c r="H56" s="24">
        <f t="shared" si="8"/>
        <v>0.34014297457522</v>
      </c>
      <c r="I56" s="33">
        <f t="shared" si="14"/>
        <v>8755.5567</v>
      </c>
      <c r="J56" s="33">
        <f t="shared" si="9"/>
        <v>2412.294291</v>
      </c>
      <c r="K56" s="34">
        <f t="shared" si="10"/>
        <v>0.275515809405928</v>
      </c>
      <c r="L56" s="35">
        <f t="shared" si="11"/>
        <v>10506.66804</v>
      </c>
      <c r="M56" s="35">
        <f t="shared" si="12"/>
        <v>2719.63845252</v>
      </c>
      <c r="N56" s="36">
        <f t="shared" si="13"/>
        <v>0.258848803651742</v>
      </c>
    </row>
    <row r="57" s="1" customFormat="1" customHeight="1" spans="1:14">
      <c r="A57" s="20">
        <v>55</v>
      </c>
      <c r="B57" s="20">
        <v>745</v>
      </c>
      <c r="C57" s="21" t="s">
        <v>74</v>
      </c>
      <c r="D57" s="21" t="s">
        <v>16</v>
      </c>
      <c r="E57" s="25"/>
      <c r="F57" s="23">
        <v>5087.07</v>
      </c>
      <c r="G57" s="23">
        <v>1542.241</v>
      </c>
      <c r="H57" s="24">
        <f t="shared" si="8"/>
        <v>0.303168818199868</v>
      </c>
      <c r="I57" s="33">
        <f t="shared" si="14"/>
        <v>8393.6655</v>
      </c>
      <c r="J57" s="33">
        <f t="shared" si="9"/>
        <v>2061.2050965</v>
      </c>
      <c r="K57" s="34">
        <f t="shared" si="10"/>
        <v>0.245566742741893</v>
      </c>
      <c r="L57" s="35">
        <f t="shared" si="11"/>
        <v>10072.3986</v>
      </c>
      <c r="M57" s="35">
        <f t="shared" si="12"/>
        <v>2323.81789398</v>
      </c>
      <c r="N57" s="36">
        <f t="shared" si="13"/>
        <v>0.2307114706501</v>
      </c>
    </row>
    <row r="58" s="1" customFormat="1" customHeight="1" spans="1:14">
      <c r="A58" s="20">
        <v>56</v>
      </c>
      <c r="B58" s="20">
        <v>748</v>
      </c>
      <c r="C58" s="21" t="s">
        <v>75</v>
      </c>
      <c r="D58" s="21" t="s">
        <v>23</v>
      </c>
      <c r="E58" s="22" t="s">
        <v>14</v>
      </c>
      <c r="F58" s="23">
        <v>4867.614</v>
      </c>
      <c r="G58" s="23">
        <v>1575.3</v>
      </c>
      <c r="H58" s="24">
        <f t="shared" si="8"/>
        <v>0.323628784040805</v>
      </c>
      <c r="I58" s="33">
        <f t="shared" si="14"/>
        <v>8031.5631</v>
      </c>
      <c r="J58" s="33">
        <f t="shared" si="9"/>
        <v>2105.38845</v>
      </c>
      <c r="K58" s="34">
        <f t="shared" si="10"/>
        <v>0.262139315073052</v>
      </c>
      <c r="L58" s="35">
        <f t="shared" si="11"/>
        <v>9637.87572</v>
      </c>
      <c r="M58" s="35">
        <f t="shared" si="12"/>
        <v>2373.630534</v>
      </c>
      <c r="N58" s="36">
        <f t="shared" si="13"/>
        <v>0.246281504655053</v>
      </c>
    </row>
    <row r="59" s="1" customFormat="1" customHeight="1" spans="1:14">
      <c r="A59" s="20">
        <v>57</v>
      </c>
      <c r="B59" s="20">
        <v>103198</v>
      </c>
      <c r="C59" s="21" t="s">
        <v>76</v>
      </c>
      <c r="D59" s="21" t="s">
        <v>16</v>
      </c>
      <c r="E59" s="25"/>
      <c r="F59" s="23">
        <v>4795.632</v>
      </c>
      <c r="G59" s="23">
        <v>1271.368</v>
      </c>
      <c r="H59" s="24">
        <f t="shared" si="8"/>
        <v>0.265109583053912</v>
      </c>
      <c r="I59" s="33">
        <f t="shared" si="14"/>
        <v>7912.7928</v>
      </c>
      <c r="J59" s="33">
        <f t="shared" si="9"/>
        <v>1699.183332</v>
      </c>
      <c r="K59" s="34">
        <f t="shared" si="10"/>
        <v>0.214738762273669</v>
      </c>
      <c r="L59" s="35">
        <f t="shared" si="11"/>
        <v>9495.35136</v>
      </c>
      <c r="M59" s="35">
        <f t="shared" si="12"/>
        <v>1915.67187504</v>
      </c>
      <c r="N59" s="36">
        <f t="shared" si="13"/>
        <v>0.201748392704027</v>
      </c>
    </row>
    <row r="60" s="1" customFormat="1" customHeight="1" spans="1:14">
      <c r="A60" s="20">
        <v>58</v>
      </c>
      <c r="B60" s="20">
        <v>102565</v>
      </c>
      <c r="C60" s="21" t="s">
        <v>77</v>
      </c>
      <c r="D60" s="21" t="s">
        <v>16</v>
      </c>
      <c r="E60" s="25"/>
      <c r="F60" s="23">
        <v>4788.556</v>
      </c>
      <c r="G60" s="23">
        <v>1530.996</v>
      </c>
      <c r="H60" s="24">
        <f t="shared" si="8"/>
        <v>0.319719765206881</v>
      </c>
      <c r="I60" s="33">
        <f t="shared" si="14"/>
        <v>7901.1174</v>
      </c>
      <c r="J60" s="33">
        <f t="shared" si="9"/>
        <v>2046.176154</v>
      </c>
      <c r="K60" s="34">
        <f t="shared" si="10"/>
        <v>0.258973009817574</v>
      </c>
      <c r="L60" s="35">
        <f t="shared" si="11"/>
        <v>9481.34088</v>
      </c>
      <c r="M60" s="35">
        <f t="shared" si="12"/>
        <v>2306.87415288</v>
      </c>
      <c r="N60" s="36">
        <f t="shared" si="13"/>
        <v>0.243306741322436</v>
      </c>
    </row>
    <row r="61" s="1" customFormat="1" customHeight="1" spans="1:14">
      <c r="A61" s="20">
        <v>59</v>
      </c>
      <c r="B61" s="20">
        <v>721</v>
      </c>
      <c r="C61" s="21" t="s">
        <v>78</v>
      </c>
      <c r="D61" s="21" t="s">
        <v>23</v>
      </c>
      <c r="E61" s="25"/>
      <c r="F61" s="23">
        <v>4709.095</v>
      </c>
      <c r="G61" s="23">
        <v>1623.798</v>
      </c>
      <c r="H61" s="24">
        <f t="shared" si="8"/>
        <v>0.344821669556465</v>
      </c>
      <c r="I61" s="33">
        <f t="shared" si="14"/>
        <v>7770.00675</v>
      </c>
      <c r="J61" s="33">
        <f t="shared" si="9"/>
        <v>2170.206027</v>
      </c>
      <c r="K61" s="34">
        <f t="shared" si="10"/>
        <v>0.279305552340737</v>
      </c>
      <c r="L61" s="35">
        <f t="shared" si="11"/>
        <v>9324.0081</v>
      </c>
      <c r="M61" s="35">
        <f t="shared" si="12"/>
        <v>2446.70635044</v>
      </c>
      <c r="N61" s="36">
        <f t="shared" si="13"/>
        <v>0.26240929053247</v>
      </c>
    </row>
    <row r="62" s="1" customFormat="1" customHeight="1" spans="1:14">
      <c r="A62" s="20">
        <v>60</v>
      </c>
      <c r="B62" s="20">
        <v>717</v>
      </c>
      <c r="C62" s="21" t="s">
        <v>79</v>
      </c>
      <c r="D62" s="21" t="s">
        <v>23</v>
      </c>
      <c r="E62" s="25"/>
      <c r="F62" s="23">
        <v>4687.424</v>
      </c>
      <c r="G62" s="23">
        <v>1454.014</v>
      </c>
      <c r="H62" s="24">
        <f t="shared" si="8"/>
        <v>0.310194682623121</v>
      </c>
      <c r="I62" s="33">
        <f t="shared" si="14"/>
        <v>7734.2496</v>
      </c>
      <c r="J62" s="33">
        <f t="shared" si="9"/>
        <v>1943.289711</v>
      </c>
      <c r="K62" s="34">
        <f t="shared" si="10"/>
        <v>0.251257692924728</v>
      </c>
      <c r="L62" s="35">
        <f t="shared" si="11"/>
        <v>9281.09952</v>
      </c>
      <c r="M62" s="35">
        <f t="shared" si="12"/>
        <v>2190.87921492</v>
      </c>
      <c r="N62" s="36">
        <f t="shared" si="13"/>
        <v>0.236058153476195</v>
      </c>
    </row>
    <row r="63" s="1" customFormat="1" customHeight="1" spans="1:14">
      <c r="A63" s="20">
        <v>61</v>
      </c>
      <c r="B63" s="20">
        <v>587</v>
      </c>
      <c r="C63" s="21" t="s">
        <v>80</v>
      </c>
      <c r="D63" s="21" t="s">
        <v>43</v>
      </c>
      <c r="E63" s="25"/>
      <c r="F63" s="23">
        <v>4675.557</v>
      </c>
      <c r="G63" s="23">
        <v>1524.691</v>
      </c>
      <c r="H63" s="24">
        <f t="shared" si="8"/>
        <v>0.326098259522876</v>
      </c>
      <c r="I63" s="33">
        <f t="shared" si="14"/>
        <v>7714.66905</v>
      </c>
      <c r="J63" s="33">
        <f t="shared" si="9"/>
        <v>2037.7495215</v>
      </c>
      <c r="K63" s="34">
        <f t="shared" si="10"/>
        <v>0.26413959021353</v>
      </c>
      <c r="L63" s="35">
        <f t="shared" si="11"/>
        <v>9257.60286</v>
      </c>
      <c r="M63" s="35">
        <f t="shared" si="12"/>
        <v>2297.37390498</v>
      </c>
      <c r="N63" s="36">
        <f t="shared" si="13"/>
        <v>0.248160775496909</v>
      </c>
    </row>
    <row r="64" s="1" customFormat="1" customHeight="1" spans="1:14">
      <c r="A64" s="20">
        <v>62</v>
      </c>
      <c r="B64" s="20">
        <v>347</v>
      </c>
      <c r="C64" s="21" t="s">
        <v>81</v>
      </c>
      <c r="D64" s="21" t="s">
        <v>16</v>
      </c>
      <c r="E64" s="25"/>
      <c r="F64" s="23">
        <v>4618.064</v>
      </c>
      <c r="G64" s="23">
        <v>1449.517</v>
      </c>
      <c r="H64" s="24">
        <f t="shared" si="8"/>
        <v>0.313879798980698</v>
      </c>
      <c r="I64" s="33">
        <f t="shared" si="14"/>
        <v>7619.8056</v>
      </c>
      <c r="J64" s="33">
        <f t="shared" si="9"/>
        <v>1937.2794705</v>
      </c>
      <c r="K64" s="34">
        <f t="shared" si="10"/>
        <v>0.254242637174365</v>
      </c>
      <c r="L64" s="35">
        <f t="shared" si="11"/>
        <v>9143.76672</v>
      </c>
      <c r="M64" s="35">
        <f t="shared" si="12"/>
        <v>2184.10322526</v>
      </c>
      <c r="N64" s="36">
        <f t="shared" si="13"/>
        <v>0.238862527024311</v>
      </c>
    </row>
    <row r="65" s="1" customFormat="1" customHeight="1" spans="1:14">
      <c r="A65" s="20">
        <v>63</v>
      </c>
      <c r="B65" s="20">
        <v>339</v>
      </c>
      <c r="C65" s="21" t="s">
        <v>82</v>
      </c>
      <c r="D65" s="21" t="s">
        <v>16</v>
      </c>
      <c r="E65" s="25"/>
      <c r="F65" s="23">
        <v>4591.829</v>
      </c>
      <c r="G65" s="23">
        <v>1287.99</v>
      </c>
      <c r="H65" s="24">
        <f t="shared" si="8"/>
        <v>0.280496072480051</v>
      </c>
      <c r="I65" s="33">
        <f t="shared" si="14"/>
        <v>7576.51785</v>
      </c>
      <c r="J65" s="33">
        <f t="shared" si="9"/>
        <v>1721.398635</v>
      </c>
      <c r="K65" s="34">
        <f t="shared" si="10"/>
        <v>0.227201818708841</v>
      </c>
      <c r="L65" s="35">
        <f t="shared" si="11"/>
        <v>9091.82142</v>
      </c>
      <c r="M65" s="35">
        <f t="shared" si="12"/>
        <v>1940.7175722</v>
      </c>
      <c r="N65" s="36">
        <f t="shared" si="13"/>
        <v>0.213457511157319</v>
      </c>
    </row>
    <row r="66" s="1" customFormat="1" customHeight="1" spans="1:14">
      <c r="A66" s="20">
        <v>64</v>
      </c>
      <c r="B66" s="20">
        <v>716</v>
      </c>
      <c r="C66" s="21" t="s">
        <v>83</v>
      </c>
      <c r="D66" s="21" t="s">
        <v>23</v>
      </c>
      <c r="E66" s="25"/>
      <c r="F66" s="23">
        <v>4501.796</v>
      </c>
      <c r="G66" s="23">
        <v>1435.017</v>
      </c>
      <c r="H66" s="24">
        <f t="shared" si="8"/>
        <v>0.318765443836193</v>
      </c>
      <c r="I66" s="33">
        <f t="shared" si="14"/>
        <v>7427.9634</v>
      </c>
      <c r="J66" s="33">
        <f t="shared" si="9"/>
        <v>1917.9002205</v>
      </c>
      <c r="K66" s="34">
        <f t="shared" si="10"/>
        <v>0.258200009507316</v>
      </c>
      <c r="L66" s="35">
        <f t="shared" si="11"/>
        <v>8913.55608</v>
      </c>
      <c r="M66" s="35">
        <f t="shared" si="12"/>
        <v>2162.25491526</v>
      </c>
      <c r="N66" s="36">
        <f t="shared" si="13"/>
        <v>0.242580502759343</v>
      </c>
    </row>
    <row r="67" s="1" customFormat="1" customHeight="1" spans="1:14">
      <c r="A67" s="20">
        <v>65</v>
      </c>
      <c r="B67" s="20">
        <v>570</v>
      </c>
      <c r="C67" s="21" t="s">
        <v>84</v>
      </c>
      <c r="D67" s="21" t="s">
        <v>16</v>
      </c>
      <c r="E67" s="25"/>
      <c r="F67" s="23">
        <v>4453.581</v>
      </c>
      <c r="G67" s="23">
        <v>1486.016</v>
      </c>
      <c r="H67" s="24">
        <f t="shared" si="8"/>
        <v>0.333667671026978</v>
      </c>
      <c r="I67" s="33">
        <f t="shared" si="14"/>
        <v>7348.40865</v>
      </c>
      <c r="J67" s="33">
        <f t="shared" si="9"/>
        <v>1986.060384</v>
      </c>
      <c r="K67" s="34">
        <f t="shared" si="10"/>
        <v>0.270270813531852</v>
      </c>
      <c r="L67" s="35">
        <f t="shared" si="11"/>
        <v>8818.09038</v>
      </c>
      <c r="M67" s="35">
        <f t="shared" si="12"/>
        <v>2239.09918848</v>
      </c>
      <c r="N67" s="36">
        <f t="shared" si="13"/>
        <v>0.25392109765153</v>
      </c>
    </row>
    <row r="68" s="1" customFormat="1" customHeight="1" spans="1:14">
      <c r="A68" s="20">
        <v>66</v>
      </c>
      <c r="B68" s="20">
        <v>752</v>
      </c>
      <c r="C68" s="21" t="s">
        <v>85</v>
      </c>
      <c r="D68" s="21" t="s">
        <v>16</v>
      </c>
      <c r="E68" s="25"/>
      <c r="F68" s="23">
        <v>4268.118</v>
      </c>
      <c r="G68" s="23">
        <v>1041.359</v>
      </c>
      <c r="H68" s="24">
        <f t="shared" ref="H68:H101" si="15">G68/F68</f>
        <v>0.243985522424638</v>
      </c>
      <c r="I68" s="33">
        <f>F68*1.65</f>
        <v>7042.3947</v>
      </c>
      <c r="J68" s="33">
        <f t="shared" ref="J68:J100" si="16">I68*K68</f>
        <v>1391.7763035</v>
      </c>
      <c r="K68" s="34">
        <f t="shared" ref="K68:K99" si="17">H68*0.81</f>
        <v>0.197628273163957</v>
      </c>
      <c r="L68" s="35">
        <f t="shared" ref="L68:L100" si="18">I68*1.2</f>
        <v>8450.87364</v>
      </c>
      <c r="M68" s="35">
        <f t="shared" ref="M68:M100" si="19">L68*N68</f>
        <v>1569.09891402</v>
      </c>
      <c r="N68" s="36">
        <f t="shared" ref="N68:N99" si="20">H68*0.761</f>
        <v>0.185672982565149</v>
      </c>
    </row>
    <row r="69" s="1" customFormat="1" customHeight="1" spans="1:14">
      <c r="A69" s="20">
        <v>67</v>
      </c>
      <c r="B69" s="20">
        <v>591</v>
      </c>
      <c r="C69" s="21" t="s">
        <v>86</v>
      </c>
      <c r="D69" s="21" t="s">
        <v>23</v>
      </c>
      <c r="E69" s="25"/>
      <c r="F69" s="23">
        <v>4226.794</v>
      </c>
      <c r="G69" s="23">
        <v>1382.496</v>
      </c>
      <c r="H69" s="24">
        <f t="shared" si="15"/>
        <v>0.327079105345565</v>
      </c>
      <c r="I69" s="33">
        <f>F69*1.65</f>
        <v>6974.2101</v>
      </c>
      <c r="J69" s="33">
        <f t="shared" si="16"/>
        <v>1847.705904</v>
      </c>
      <c r="K69" s="34">
        <f t="shared" si="17"/>
        <v>0.264934075329907</v>
      </c>
      <c r="L69" s="35">
        <f t="shared" si="18"/>
        <v>8369.05212</v>
      </c>
      <c r="M69" s="35">
        <f t="shared" si="19"/>
        <v>2083.11732288</v>
      </c>
      <c r="N69" s="36">
        <f t="shared" si="20"/>
        <v>0.248907199167975</v>
      </c>
    </row>
    <row r="70" s="1" customFormat="1" customHeight="1" spans="1:14">
      <c r="A70" s="20">
        <v>68</v>
      </c>
      <c r="B70" s="20">
        <v>102935</v>
      </c>
      <c r="C70" s="21" t="s">
        <v>87</v>
      </c>
      <c r="D70" s="21" t="s">
        <v>19</v>
      </c>
      <c r="E70" s="25"/>
      <c r="F70" s="23">
        <v>4217.695</v>
      </c>
      <c r="G70" s="23">
        <v>1322.859</v>
      </c>
      <c r="H70" s="24">
        <f t="shared" si="15"/>
        <v>0.313645012263808</v>
      </c>
      <c r="I70" s="33">
        <f>F70*1.65</f>
        <v>6959.19675</v>
      </c>
      <c r="J70" s="33">
        <f t="shared" si="16"/>
        <v>1768.0010535</v>
      </c>
      <c r="K70" s="34">
        <f t="shared" si="17"/>
        <v>0.254052459933684</v>
      </c>
      <c r="L70" s="35">
        <f t="shared" si="18"/>
        <v>8351.0361</v>
      </c>
      <c r="M70" s="35">
        <f t="shared" si="19"/>
        <v>1993.25748402</v>
      </c>
      <c r="N70" s="36">
        <f t="shared" si="20"/>
        <v>0.238683854332758</v>
      </c>
    </row>
    <row r="71" s="1" customFormat="1" customHeight="1" spans="1:14">
      <c r="A71" s="20">
        <v>69</v>
      </c>
      <c r="B71" s="20">
        <v>573</v>
      </c>
      <c r="C71" s="21" t="s">
        <v>88</v>
      </c>
      <c r="D71" s="21" t="s">
        <v>21</v>
      </c>
      <c r="E71" s="22" t="s">
        <v>14</v>
      </c>
      <c r="F71" s="23">
        <v>4070.65</v>
      </c>
      <c r="G71" s="23">
        <v>1265.831</v>
      </c>
      <c r="H71" s="24">
        <f t="shared" si="15"/>
        <v>0.310965324948104</v>
      </c>
      <c r="I71" s="33">
        <f>F71*1.65</f>
        <v>6716.5725</v>
      </c>
      <c r="J71" s="33">
        <f t="shared" si="16"/>
        <v>1691.7831315</v>
      </c>
      <c r="K71" s="34">
        <f t="shared" si="17"/>
        <v>0.251881913207964</v>
      </c>
      <c r="L71" s="35">
        <f t="shared" si="18"/>
        <v>8059.887</v>
      </c>
      <c r="M71" s="35">
        <f t="shared" si="19"/>
        <v>1907.32883418</v>
      </c>
      <c r="N71" s="36">
        <f t="shared" si="20"/>
        <v>0.236644612285507</v>
      </c>
    </row>
    <row r="72" s="1" customFormat="1" customHeight="1" spans="1:14">
      <c r="A72" s="20">
        <v>70</v>
      </c>
      <c r="B72" s="20">
        <v>743</v>
      </c>
      <c r="C72" s="21" t="s">
        <v>89</v>
      </c>
      <c r="D72" s="21" t="s">
        <v>21</v>
      </c>
      <c r="E72" s="25"/>
      <c r="F72" s="23">
        <v>4029.733</v>
      </c>
      <c r="G72" s="23">
        <v>1425.307</v>
      </c>
      <c r="H72" s="24">
        <f t="shared" si="15"/>
        <v>0.35369762711326</v>
      </c>
      <c r="I72" s="33">
        <f>F72*1.65</f>
        <v>6649.05945</v>
      </c>
      <c r="J72" s="33">
        <f t="shared" si="16"/>
        <v>1904.9228055</v>
      </c>
      <c r="K72" s="34">
        <f t="shared" si="17"/>
        <v>0.286495077961741</v>
      </c>
      <c r="L72" s="35">
        <f t="shared" si="18"/>
        <v>7978.87134</v>
      </c>
      <c r="M72" s="35">
        <f t="shared" si="19"/>
        <v>2147.62408146</v>
      </c>
      <c r="N72" s="36">
        <f t="shared" si="20"/>
        <v>0.269163894233191</v>
      </c>
    </row>
    <row r="73" s="1" customFormat="1" customHeight="1" spans="1:14">
      <c r="A73" s="20">
        <v>71</v>
      </c>
      <c r="B73" s="20">
        <v>727</v>
      </c>
      <c r="C73" s="21" t="s">
        <v>90</v>
      </c>
      <c r="D73" s="21" t="s">
        <v>16</v>
      </c>
      <c r="E73" s="25"/>
      <c r="F73" s="23">
        <v>3954.78</v>
      </c>
      <c r="G73" s="23">
        <v>1334.039</v>
      </c>
      <c r="H73" s="24">
        <f t="shared" si="15"/>
        <v>0.337323188647662</v>
      </c>
      <c r="I73" s="33">
        <f>F73*1.65</f>
        <v>6525.387</v>
      </c>
      <c r="J73" s="33">
        <f t="shared" si="16"/>
        <v>1782.9431235</v>
      </c>
      <c r="K73" s="34">
        <f t="shared" si="17"/>
        <v>0.273231782804606</v>
      </c>
      <c r="L73" s="35">
        <f t="shared" si="18"/>
        <v>7830.4644</v>
      </c>
      <c r="M73" s="35">
        <f t="shared" si="19"/>
        <v>2010.10328442</v>
      </c>
      <c r="N73" s="36">
        <f t="shared" si="20"/>
        <v>0.256702946560871</v>
      </c>
    </row>
    <row r="74" s="1" customFormat="1" customHeight="1" spans="1:14">
      <c r="A74" s="20">
        <v>72</v>
      </c>
      <c r="B74" s="20">
        <v>102479</v>
      </c>
      <c r="C74" s="21" t="s">
        <v>91</v>
      </c>
      <c r="D74" s="21" t="s">
        <v>19</v>
      </c>
      <c r="E74" s="25"/>
      <c r="F74" s="23">
        <v>3947.015</v>
      </c>
      <c r="G74" s="23">
        <v>1243.066</v>
      </c>
      <c r="H74" s="24">
        <f t="shared" si="15"/>
        <v>0.314938250804722</v>
      </c>
      <c r="I74" s="33">
        <f>F74*1.65</f>
        <v>6512.57475</v>
      </c>
      <c r="J74" s="33">
        <f t="shared" si="16"/>
        <v>1661.357709</v>
      </c>
      <c r="K74" s="34">
        <f t="shared" si="17"/>
        <v>0.255099983151825</v>
      </c>
      <c r="L74" s="35">
        <f t="shared" si="18"/>
        <v>7815.0897</v>
      </c>
      <c r="M74" s="35">
        <f t="shared" si="19"/>
        <v>1873.02698748</v>
      </c>
      <c r="N74" s="36">
        <f t="shared" si="20"/>
        <v>0.239668008862393</v>
      </c>
    </row>
    <row r="75" s="2" customFormat="1" customHeight="1" spans="1:16384">
      <c r="A75" s="26">
        <v>73</v>
      </c>
      <c r="B75" s="26">
        <v>103199</v>
      </c>
      <c r="C75" s="27" t="s">
        <v>92</v>
      </c>
      <c r="D75" s="27" t="s">
        <v>16</v>
      </c>
      <c r="E75" s="37" t="s">
        <v>93</v>
      </c>
      <c r="F75" s="38">
        <v>3815.065</v>
      </c>
      <c r="G75" s="38">
        <v>1320.985</v>
      </c>
      <c r="H75" s="39">
        <f t="shared" si="15"/>
        <v>0.346254913087981</v>
      </c>
      <c r="I75" s="45">
        <f>F75*3</f>
        <v>11445.195</v>
      </c>
      <c r="J75" s="45">
        <f t="shared" si="16"/>
        <v>3209.99355</v>
      </c>
      <c r="K75" s="34">
        <f t="shared" si="17"/>
        <v>0.280466479601265</v>
      </c>
      <c r="L75" s="46">
        <f t="shared" si="18"/>
        <v>13734.234</v>
      </c>
      <c r="M75" s="46">
        <f t="shared" si="19"/>
        <v>3618.970506</v>
      </c>
      <c r="N75" s="36">
        <f t="shared" si="20"/>
        <v>0.263499988859954</v>
      </c>
      <c r="XEZ75" s="51"/>
      <c r="XFA75" s="51"/>
      <c r="XFB75" s="51"/>
      <c r="XFC75" s="51"/>
      <c r="XFD75" s="51"/>
    </row>
    <row r="76" s="1" customFormat="1" customHeight="1" spans="1:14">
      <c r="A76" s="20">
        <v>74</v>
      </c>
      <c r="B76" s="20">
        <v>723</v>
      </c>
      <c r="C76" s="21" t="s">
        <v>94</v>
      </c>
      <c r="D76" s="21" t="s">
        <v>19</v>
      </c>
      <c r="E76" s="22" t="s">
        <v>14</v>
      </c>
      <c r="F76" s="23">
        <v>3474.135</v>
      </c>
      <c r="G76" s="23">
        <v>1061.269</v>
      </c>
      <c r="H76" s="24">
        <f t="shared" si="15"/>
        <v>0.305477190725173</v>
      </c>
      <c r="I76" s="33">
        <f>F76*1.7</f>
        <v>5906.0295</v>
      </c>
      <c r="J76" s="33">
        <f t="shared" si="16"/>
        <v>1461.367413</v>
      </c>
      <c r="K76" s="34">
        <f t="shared" si="17"/>
        <v>0.24743652448739</v>
      </c>
      <c r="L76" s="35">
        <f t="shared" si="18"/>
        <v>7087.2354</v>
      </c>
      <c r="M76" s="35">
        <f t="shared" si="19"/>
        <v>1647.55644636</v>
      </c>
      <c r="N76" s="36">
        <f t="shared" si="20"/>
        <v>0.232468142141857</v>
      </c>
    </row>
    <row r="77" s="1" customFormat="1" customHeight="1" spans="1:14">
      <c r="A77" s="20">
        <v>75</v>
      </c>
      <c r="B77" s="20">
        <v>720</v>
      </c>
      <c r="C77" s="21" t="s">
        <v>95</v>
      </c>
      <c r="D77" s="21" t="s">
        <v>23</v>
      </c>
      <c r="E77" s="22" t="s">
        <v>14</v>
      </c>
      <c r="F77" s="23">
        <v>3466.606</v>
      </c>
      <c r="G77" s="23">
        <v>1107.838</v>
      </c>
      <c r="H77" s="24">
        <f t="shared" si="15"/>
        <v>0.319574246395466</v>
      </c>
      <c r="I77" s="33">
        <f t="shared" ref="I77:I82" si="21">F77*1.7</f>
        <v>5893.2302</v>
      </c>
      <c r="J77" s="33">
        <f t="shared" si="16"/>
        <v>1525.492926</v>
      </c>
      <c r="K77" s="34">
        <f t="shared" si="17"/>
        <v>0.258855139580327</v>
      </c>
      <c r="L77" s="35">
        <f t="shared" si="18"/>
        <v>7071.87624</v>
      </c>
      <c r="M77" s="35">
        <f t="shared" si="19"/>
        <v>1719.85202472</v>
      </c>
      <c r="N77" s="36">
        <f t="shared" si="20"/>
        <v>0.243196001506949</v>
      </c>
    </row>
    <row r="78" s="1" customFormat="1" customHeight="1" spans="1:14">
      <c r="A78" s="20">
        <v>76</v>
      </c>
      <c r="B78" s="20">
        <v>740</v>
      </c>
      <c r="C78" s="21" t="s">
        <v>96</v>
      </c>
      <c r="D78" s="21" t="s">
        <v>21</v>
      </c>
      <c r="E78" s="25"/>
      <c r="F78" s="23">
        <v>3384.909</v>
      </c>
      <c r="G78" s="23">
        <v>1114.613</v>
      </c>
      <c r="H78" s="24">
        <f t="shared" si="15"/>
        <v>0.329288911459658</v>
      </c>
      <c r="I78" s="33">
        <f t="shared" si="21"/>
        <v>5754.3453</v>
      </c>
      <c r="J78" s="33">
        <f t="shared" si="16"/>
        <v>1534.822101</v>
      </c>
      <c r="K78" s="34">
        <f t="shared" si="17"/>
        <v>0.266724018282323</v>
      </c>
      <c r="L78" s="35">
        <f t="shared" si="18"/>
        <v>6905.21436</v>
      </c>
      <c r="M78" s="35">
        <f t="shared" si="19"/>
        <v>1730.36980572</v>
      </c>
      <c r="N78" s="36">
        <f t="shared" si="20"/>
        <v>0.2505888616208</v>
      </c>
    </row>
    <row r="79" s="1" customFormat="1" customHeight="1" spans="1:14">
      <c r="A79" s="20">
        <v>77</v>
      </c>
      <c r="B79" s="20">
        <v>594</v>
      </c>
      <c r="C79" s="21" t="s">
        <v>97</v>
      </c>
      <c r="D79" s="21" t="s">
        <v>23</v>
      </c>
      <c r="E79" s="25"/>
      <c r="F79" s="23">
        <v>3325.133</v>
      </c>
      <c r="G79" s="23">
        <v>1088.323</v>
      </c>
      <c r="H79" s="24">
        <f t="shared" si="15"/>
        <v>0.327302095886089</v>
      </c>
      <c r="I79" s="33">
        <f t="shared" si="21"/>
        <v>5652.7261</v>
      </c>
      <c r="J79" s="33">
        <f t="shared" si="16"/>
        <v>1498.620771</v>
      </c>
      <c r="K79" s="34">
        <f t="shared" si="17"/>
        <v>0.265114697667732</v>
      </c>
      <c r="L79" s="35">
        <f t="shared" si="18"/>
        <v>6783.27132</v>
      </c>
      <c r="M79" s="35">
        <f t="shared" si="19"/>
        <v>1689.55615812</v>
      </c>
      <c r="N79" s="36">
        <f t="shared" si="20"/>
        <v>0.249076894969314</v>
      </c>
    </row>
    <row r="80" s="1" customFormat="1" customHeight="1" spans="1:14">
      <c r="A80" s="20">
        <v>78</v>
      </c>
      <c r="B80" s="20">
        <v>56</v>
      </c>
      <c r="C80" s="21" t="s">
        <v>98</v>
      </c>
      <c r="D80" s="21" t="s">
        <v>43</v>
      </c>
      <c r="E80" s="25"/>
      <c r="F80" s="23">
        <v>3274.381</v>
      </c>
      <c r="G80" s="23">
        <v>1146.789</v>
      </c>
      <c r="H80" s="24">
        <f t="shared" si="15"/>
        <v>0.350230776442937</v>
      </c>
      <c r="I80" s="33">
        <f t="shared" si="21"/>
        <v>5566.4477</v>
      </c>
      <c r="J80" s="33">
        <f t="shared" si="16"/>
        <v>1579.128453</v>
      </c>
      <c r="K80" s="34">
        <f t="shared" si="17"/>
        <v>0.283686928918779</v>
      </c>
      <c r="L80" s="35">
        <f t="shared" si="18"/>
        <v>6679.73724</v>
      </c>
      <c r="M80" s="35">
        <f t="shared" si="19"/>
        <v>1780.32111516</v>
      </c>
      <c r="N80" s="36">
        <f t="shared" si="20"/>
        <v>0.266525620873075</v>
      </c>
    </row>
    <row r="81" s="1" customFormat="1" customHeight="1" spans="1:14">
      <c r="A81" s="20">
        <v>79</v>
      </c>
      <c r="B81" s="20">
        <v>371</v>
      </c>
      <c r="C81" s="21" t="s">
        <v>99</v>
      </c>
      <c r="D81" s="21" t="s">
        <v>23</v>
      </c>
      <c r="E81" s="25"/>
      <c r="F81" s="23">
        <v>3179.375</v>
      </c>
      <c r="G81" s="23">
        <v>1096.84</v>
      </c>
      <c r="H81" s="24">
        <f t="shared" si="15"/>
        <v>0.344986042854335</v>
      </c>
      <c r="I81" s="33">
        <f t="shared" si="21"/>
        <v>5404.9375</v>
      </c>
      <c r="J81" s="33">
        <f t="shared" si="16"/>
        <v>1510.34868</v>
      </c>
      <c r="K81" s="34">
        <f t="shared" si="17"/>
        <v>0.279438694712011</v>
      </c>
      <c r="L81" s="35">
        <f t="shared" si="18"/>
        <v>6485.925</v>
      </c>
      <c r="M81" s="35">
        <f t="shared" si="19"/>
        <v>1702.7782896</v>
      </c>
      <c r="N81" s="36">
        <f t="shared" si="20"/>
        <v>0.262534378612149</v>
      </c>
    </row>
    <row r="82" s="1" customFormat="1" customHeight="1" spans="1:14">
      <c r="A82" s="20">
        <v>80</v>
      </c>
      <c r="B82" s="20">
        <v>733</v>
      </c>
      <c r="C82" s="21" t="s">
        <v>100</v>
      </c>
      <c r="D82" s="21" t="s">
        <v>21</v>
      </c>
      <c r="E82" s="25"/>
      <c r="F82" s="23">
        <v>3065.269</v>
      </c>
      <c r="G82" s="23">
        <v>1008.112</v>
      </c>
      <c r="H82" s="24">
        <f t="shared" si="15"/>
        <v>0.328882065489195</v>
      </c>
      <c r="I82" s="33">
        <f t="shared" si="21"/>
        <v>5210.9573</v>
      </c>
      <c r="J82" s="33">
        <f t="shared" si="16"/>
        <v>1388.170224</v>
      </c>
      <c r="K82" s="34">
        <f t="shared" si="17"/>
        <v>0.266394473046248</v>
      </c>
      <c r="L82" s="35">
        <f t="shared" si="18"/>
        <v>6253.14876</v>
      </c>
      <c r="M82" s="35">
        <f t="shared" si="19"/>
        <v>1565.03339328</v>
      </c>
      <c r="N82" s="36">
        <f t="shared" si="20"/>
        <v>0.250279251837278</v>
      </c>
    </row>
    <row r="83" s="1" customFormat="1" customHeight="1" spans="1:14">
      <c r="A83" s="20">
        <v>81</v>
      </c>
      <c r="B83" s="20">
        <v>732</v>
      </c>
      <c r="C83" s="21" t="s">
        <v>101</v>
      </c>
      <c r="D83" s="21" t="s">
        <v>23</v>
      </c>
      <c r="E83" s="25"/>
      <c r="F83" s="23">
        <v>3004.699</v>
      </c>
      <c r="G83" s="23">
        <v>920.762</v>
      </c>
      <c r="H83" s="24">
        <f t="shared" si="15"/>
        <v>0.306440678417372</v>
      </c>
      <c r="I83" s="33">
        <f>F83*1.7</f>
        <v>5107.9883</v>
      </c>
      <c r="J83" s="33">
        <f t="shared" si="16"/>
        <v>1267.889274</v>
      </c>
      <c r="K83" s="34">
        <f t="shared" si="17"/>
        <v>0.248216949518072</v>
      </c>
      <c r="L83" s="35">
        <f t="shared" si="18"/>
        <v>6129.58596</v>
      </c>
      <c r="M83" s="35">
        <f t="shared" si="19"/>
        <v>1429.42775928</v>
      </c>
      <c r="N83" s="36">
        <f t="shared" si="20"/>
        <v>0.23320135627562</v>
      </c>
    </row>
    <row r="84" s="1" customFormat="1" customHeight="1" spans="1:14">
      <c r="A84" s="20">
        <v>82</v>
      </c>
      <c r="B84" s="20">
        <v>718</v>
      </c>
      <c r="C84" s="21" t="s">
        <v>102</v>
      </c>
      <c r="D84" s="21" t="s">
        <v>19</v>
      </c>
      <c r="E84" s="25"/>
      <c r="F84" s="23">
        <v>2979.43</v>
      </c>
      <c r="G84" s="23">
        <v>815.547</v>
      </c>
      <c r="H84" s="24">
        <f t="shared" si="15"/>
        <v>0.273725846890177</v>
      </c>
      <c r="I84" s="33">
        <f>F84*1.65</f>
        <v>4916.0595</v>
      </c>
      <c r="J84" s="33">
        <f t="shared" si="16"/>
        <v>1089.9785655</v>
      </c>
      <c r="K84" s="34">
        <f t="shared" si="17"/>
        <v>0.221717935981043</v>
      </c>
      <c r="L84" s="35">
        <f t="shared" si="18"/>
        <v>5899.2714</v>
      </c>
      <c r="M84" s="35">
        <f t="shared" si="19"/>
        <v>1228.84990866</v>
      </c>
      <c r="N84" s="36">
        <f t="shared" si="20"/>
        <v>0.208305369483425</v>
      </c>
    </row>
    <row r="85" s="1" customFormat="1" customHeight="1" spans="1:14">
      <c r="A85" s="20">
        <v>83</v>
      </c>
      <c r="B85" s="20">
        <v>104429</v>
      </c>
      <c r="C85" s="21" t="s">
        <v>103</v>
      </c>
      <c r="D85" s="21" t="s">
        <v>16</v>
      </c>
      <c r="E85" s="25"/>
      <c r="F85" s="23">
        <v>2959.27</v>
      </c>
      <c r="G85" s="23">
        <v>846.756</v>
      </c>
      <c r="H85" s="24">
        <f t="shared" si="15"/>
        <v>0.286136783733826</v>
      </c>
      <c r="I85" s="33">
        <f>F85*1.65</f>
        <v>4882.7955</v>
      </c>
      <c r="J85" s="33">
        <f t="shared" si="16"/>
        <v>1131.689394</v>
      </c>
      <c r="K85" s="34">
        <f t="shared" si="17"/>
        <v>0.231770794824399</v>
      </c>
      <c r="L85" s="35">
        <f t="shared" si="18"/>
        <v>5859.3546</v>
      </c>
      <c r="M85" s="35">
        <f t="shared" si="19"/>
        <v>1275.87500568</v>
      </c>
      <c r="N85" s="36">
        <f t="shared" si="20"/>
        <v>0.217750092421442</v>
      </c>
    </row>
    <row r="86" s="1" customFormat="1" customHeight="1" spans="1:14">
      <c r="A86" s="20">
        <v>84</v>
      </c>
      <c r="B86" s="20">
        <v>102567</v>
      </c>
      <c r="C86" s="21" t="s">
        <v>104</v>
      </c>
      <c r="D86" s="21" t="s">
        <v>23</v>
      </c>
      <c r="E86" s="25"/>
      <c r="F86" s="23">
        <v>2940.291</v>
      </c>
      <c r="G86" s="23">
        <v>949.238</v>
      </c>
      <c r="H86" s="24">
        <f t="shared" si="15"/>
        <v>0.322838113642493</v>
      </c>
      <c r="I86" s="33">
        <f>F86*1.65</f>
        <v>4851.48015</v>
      </c>
      <c r="J86" s="33">
        <f t="shared" si="16"/>
        <v>1268.656587</v>
      </c>
      <c r="K86" s="34">
        <f t="shared" si="17"/>
        <v>0.261498872050419</v>
      </c>
      <c r="L86" s="35">
        <f t="shared" si="18"/>
        <v>5821.77618</v>
      </c>
      <c r="M86" s="35">
        <f t="shared" si="19"/>
        <v>1430.29283364</v>
      </c>
      <c r="N86" s="36">
        <f t="shared" si="20"/>
        <v>0.245679804481937</v>
      </c>
    </row>
    <row r="87" s="1" customFormat="1" customHeight="1" spans="1:14">
      <c r="A87" s="20">
        <v>85</v>
      </c>
      <c r="B87" s="20">
        <v>710</v>
      </c>
      <c r="C87" s="21" t="s">
        <v>105</v>
      </c>
      <c r="D87" s="21" t="s">
        <v>43</v>
      </c>
      <c r="E87" s="25"/>
      <c r="F87" s="23">
        <v>2808.398</v>
      </c>
      <c r="G87" s="23">
        <v>955.859</v>
      </c>
      <c r="H87" s="24">
        <f t="shared" si="15"/>
        <v>0.340357385242405</v>
      </c>
      <c r="I87" s="33">
        <f>F87*1.75</f>
        <v>4914.6965</v>
      </c>
      <c r="J87" s="33">
        <f t="shared" si="16"/>
        <v>1354.9301325</v>
      </c>
      <c r="K87" s="34">
        <f t="shared" si="17"/>
        <v>0.275689482046348</v>
      </c>
      <c r="L87" s="35">
        <f t="shared" si="18"/>
        <v>5897.6358</v>
      </c>
      <c r="M87" s="35">
        <f t="shared" si="19"/>
        <v>1527.5582679</v>
      </c>
      <c r="N87" s="36">
        <f t="shared" si="20"/>
        <v>0.25901197016947</v>
      </c>
    </row>
    <row r="88" s="1" customFormat="1" customHeight="1" spans="1:14">
      <c r="A88" s="20">
        <v>86</v>
      </c>
      <c r="B88" s="20">
        <v>738</v>
      </c>
      <c r="C88" s="21" t="s">
        <v>106</v>
      </c>
      <c r="D88" s="21" t="s">
        <v>43</v>
      </c>
      <c r="E88" s="25"/>
      <c r="F88" s="23">
        <v>2801.005</v>
      </c>
      <c r="G88" s="23">
        <v>977.7</v>
      </c>
      <c r="H88" s="24">
        <f t="shared" si="15"/>
        <v>0.349053286231192</v>
      </c>
      <c r="I88" s="33">
        <f t="shared" ref="I88:I93" si="22">F88*1.75</f>
        <v>4901.75875</v>
      </c>
      <c r="J88" s="33">
        <f t="shared" si="16"/>
        <v>1385.88975</v>
      </c>
      <c r="K88" s="34">
        <f t="shared" si="17"/>
        <v>0.282733161847266</v>
      </c>
      <c r="L88" s="35">
        <f t="shared" si="18"/>
        <v>5882.1105</v>
      </c>
      <c r="M88" s="35">
        <f t="shared" si="19"/>
        <v>1562.46237</v>
      </c>
      <c r="N88" s="36">
        <f t="shared" si="20"/>
        <v>0.265629550821937</v>
      </c>
    </row>
    <row r="89" s="1" customFormat="1" customHeight="1" spans="1:14">
      <c r="A89" s="20">
        <v>87</v>
      </c>
      <c r="B89" s="20">
        <v>706</v>
      </c>
      <c r="C89" s="21" t="s">
        <v>107</v>
      </c>
      <c r="D89" s="21" t="s">
        <v>43</v>
      </c>
      <c r="E89" s="25"/>
      <c r="F89" s="23">
        <v>2756.982</v>
      </c>
      <c r="G89" s="23">
        <v>883.97</v>
      </c>
      <c r="H89" s="24">
        <f t="shared" si="15"/>
        <v>0.320629586990412</v>
      </c>
      <c r="I89" s="33">
        <f t="shared" si="22"/>
        <v>4824.7185</v>
      </c>
      <c r="J89" s="33">
        <f t="shared" si="16"/>
        <v>1253.027475</v>
      </c>
      <c r="K89" s="34">
        <f t="shared" si="17"/>
        <v>0.259709965462234</v>
      </c>
      <c r="L89" s="35">
        <f t="shared" si="18"/>
        <v>5789.6622</v>
      </c>
      <c r="M89" s="35">
        <f t="shared" si="19"/>
        <v>1412.672457</v>
      </c>
      <c r="N89" s="36">
        <f t="shared" si="20"/>
        <v>0.243999115699704</v>
      </c>
    </row>
    <row r="90" s="1" customFormat="1" customHeight="1" spans="1:14">
      <c r="A90" s="20">
        <v>88</v>
      </c>
      <c r="B90" s="20">
        <v>753</v>
      </c>
      <c r="C90" s="21" t="s">
        <v>108</v>
      </c>
      <c r="D90" s="21" t="s">
        <v>21</v>
      </c>
      <c r="E90" s="22" t="s">
        <v>14</v>
      </c>
      <c r="F90" s="23">
        <v>2701.997</v>
      </c>
      <c r="G90" s="23">
        <v>806.908</v>
      </c>
      <c r="H90" s="24">
        <f t="shared" si="15"/>
        <v>0.298633936307109</v>
      </c>
      <c r="I90" s="33">
        <f t="shared" si="22"/>
        <v>4728.49475</v>
      </c>
      <c r="J90" s="33">
        <f t="shared" si="16"/>
        <v>1143.79209</v>
      </c>
      <c r="K90" s="34">
        <f t="shared" si="17"/>
        <v>0.241893488408758</v>
      </c>
      <c r="L90" s="35">
        <f t="shared" si="18"/>
        <v>5674.1937</v>
      </c>
      <c r="M90" s="35">
        <f t="shared" si="19"/>
        <v>1289.5196748</v>
      </c>
      <c r="N90" s="36">
        <f t="shared" si="20"/>
        <v>0.22726042552971</v>
      </c>
    </row>
    <row r="91" s="1" customFormat="1" customHeight="1" spans="1:14">
      <c r="A91" s="20">
        <v>89</v>
      </c>
      <c r="B91" s="20">
        <v>545</v>
      </c>
      <c r="C91" s="21" t="s">
        <v>109</v>
      </c>
      <c r="D91" s="21" t="s">
        <v>21</v>
      </c>
      <c r="E91" s="25"/>
      <c r="F91" s="23">
        <v>2701.981</v>
      </c>
      <c r="G91" s="23">
        <v>934.224</v>
      </c>
      <c r="H91" s="24">
        <f t="shared" si="15"/>
        <v>0.345755207012929</v>
      </c>
      <c r="I91" s="33">
        <f t="shared" si="22"/>
        <v>4728.46675</v>
      </c>
      <c r="J91" s="33">
        <f t="shared" si="16"/>
        <v>1324.26252</v>
      </c>
      <c r="K91" s="34">
        <f t="shared" si="17"/>
        <v>0.280061717680472</v>
      </c>
      <c r="L91" s="35">
        <f t="shared" si="18"/>
        <v>5674.1601</v>
      </c>
      <c r="M91" s="35">
        <f t="shared" si="19"/>
        <v>1492.9833744</v>
      </c>
      <c r="N91" s="36">
        <f t="shared" si="20"/>
        <v>0.263119712536839</v>
      </c>
    </row>
    <row r="92" s="1" customFormat="1" customHeight="1" spans="1:14">
      <c r="A92" s="20">
        <v>90</v>
      </c>
      <c r="B92" s="20">
        <v>102478</v>
      </c>
      <c r="C92" s="21" t="s">
        <v>110</v>
      </c>
      <c r="D92" s="21" t="s">
        <v>19</v>
      </c>
      <c r="E92" s="25"/>
      <c r="F92" s="23">
        <v>2471.223</v>
      </c>
      <c r="G92" s="23">
        <v>620.055</v>
      </c>
      <c r="H92" s="24">
        <f t="shared" si="15"/>
        <v>0.250910176863844</v>
      </c>
      <c r="I92" s="33">
        <f t="shared" si="22"/>
        <v>4324.64025</v>
      </c>
      <c r="J92" s="33">
        <f t="shared" si="16"/>
        <v>878.9279625</v>
      </c>
      <c r="K92" s="34">
        <f t="shared" si="17"/>
        <v>0.203237243259714</v>
      </c>
      <c r="L92" s="35">
        <f t="shared" si="18"/>
        <v>5189.5683</v>
      </c>
      <c r="M92" s="35">
        <f t="shared" si="19"/>
        <v>990.9098955</v>
      </c>
      <c r="N92" s="36">
        <f t="shared" si="20"/>
        <v>0.190942644593386</v>
      </c>
    </row>
    <row r="93" s="1" customFormat="1" customHeight="1" spans="1:14">
      <c r="A93" s="20">
        <v>91</v>
      </c>
      <c r="B93" s="20">
        <v>102564</v>
      </c>
      <c r="C93" s="21" t="s">
        <v>111</v>
      </c>
      <c r="D93" s="21" t="s">
        <v>23</v>
      </c>
      <c r="E93" s="25"/>
      <c r="F93" s="23">
        <v>2344.267</v>
      </c>
      <c r="G93" s="23">
        <v>798.942</v>
      </c>
      <c r="H93" s="24">
        <f t="shared" si="15"/>
        <v>0.340806742576678</v>
      </c>
      <c r="I93" s="33">
        <f t="shared" si="22"/>
        <v>4102.46725</v>
      </c>
      <c r="J93" s="33">
        <f t="shared" si="16"/>
        <v>1132.500285</v>
      </c>
      <c r="K93" s="34">
        <f t="shared" si="17"/>
        <v>0.276053461487109</v>
      </c>
      <c r="L93" s="35">
        <f t="shared" si="18"/>
        <v>4922.9607</v>
      </c>
      <c r="M93" s="35">
        <f t="shared" si="19"/>
        <v>1276.7892102</v>
      </c>
      <c r="N93" s="36">
        <f t="shared" si="20"/>
        <v>0.259353931100852</v>
      </c>
    </row>
    <row r="94" s="1" customFormat="1" customHeight="1" spans="1:14">
      <c r="A94" s="20">
        <v>92</v>
      </c>
      <c r="B94" s="20">
        <v>741</v>
      </c>
      <c r="C94" s="21" t="s">
        <v>112</v>
      </c>
      <c r="D94" s="21" t="s">
        <v>16</v>
      </c>
      <c r="E94" s="25"/>
      <c r="F94" s="23">
        <v>2341.458</v>
      </c>
      <c r="G94" s="23">
        <v>615.632</v>
      </c>
      <c r="H94" s="24">
        <f t="shared" si="15"/>
        <v>0.262926774684833</v>
      </c>
      <c r="I94" s="33">
        <f t="shared" ref="I93:I100" si="23">F94*1.75</f>
        <v>4097.5515</v>
      </c>
      <c r="J94" s="33">
        <f t="shared" si="16"/>
        <v>872.65836</v>
      </c>
      <c r="K94" s="34">
        <f t="shared" si="17"/>
        <v>0.212970687494715</v>
      </c>
      <c r="L94" s="35">
        <f t="shared" si="18"/>
        <v>4917.0618</v>
      </c>
      <c r="M94" s="35">
        <f t="shared" si="19"/>
        <v>983.8414992</v>
      </c>
      <c r="N94" s="36">
        <f t="shared" si="20"/>
        <v>0.200087275535158</v>
      </c>
    </row>
    <row r="95" s="1" customFormat="1" customHeight="1" spans="1:14">
      <c r="A95" s="20">
        <v>93</v>
      </c>
      <c r="B95" s="20">
        <v>104838</v>
      </c>
      <c r="C95" s="21" t="s">
        <v>113</v>
      </c>
      <c r="D95" s="21" t="s">
        <v>43</v>
      </c>
      <c r="E95" s="22" t="s">
        <v>14</v>
      </c>
      <c r="F95" s="23">
        <v>2326.06</v>
      </c>
      <c r="G95" s="23">
        <v>476.511</v>
      </c>
      <c r="H95" s="24">
        <f t="shared" si="15"/>
        <v>0.20485757031203</v>
      </c>
      <c r="I95" s="33">
        <f t="shared" si="23"/>
        <v>4070.605</v>
      </c>
      <c r="J95" s="33">
        <f t="shared" si="16"/>
        <v>675.4543425</v>
      </c>
      <c r="K95" s="34">
        <f t="shared" si="17"/>
        <v>0.165934631952744</v>
      </c>
      <c r="L95" s="35">
        <f t="shared" si="18"/>
        <v>4884.726</v>
      </c>
      <c r="M95" s="35">
        <f t="shared" si="19"/>
        <v>761.5122291</v>
      </c>
      <c r="N95" s="36">
        <f t="shared" si="20"/>
        <v>0.155896611007455</v>
      </c>
    </row>
    <row r="96" s="1" customFormat="1" customHeight="1" spans="1:14">
      <c r="A96" s="20">
        <v>94</v>
      </c>
      <c r="B96" s="20">
        <v>104533</v>
      </c>
      <c r="C96" s="21" t="s">
        <v>114</v>
      </c>
      <c r="D96" s="21" t="s">
        <v>23</v>
      </c>
      <c r="E96" s="25"/>
      <c r="F96" s="23">
        <v>2129.344</v>
      </c>
      <c r="G96" s="23">
        <v>523.153</v>
      </c>
      <c r="H96" s="24">
        <f t="shared" si="15"/>
        <v>0.245687404195846</v>
      </c>
      <c r="I96" s="33">
        <f t="shared" si="23"/>
        <v>3726.352</v>
      </c>
      <c r="J96" s="33">
        <f t="shared" si="16"/>
        <v>741.5693775</v>
      </c>
      <c r="K96" s="34">
        <f t="shared" si="17"/>
        <v>0.199006797398635</v>
      </c>
      <c r="L96" s="35">
        <f t="shared" si="18"/>
        <v>4471.6224</v>
      </c>
      <c r="M96" s="35">
        <f t="shared" si="19"/>
        <v>836.0508093</v>
      </c>
      <c r="N96" s="36">
        <f t="shared" si="20"/>
        <v>0.186968114593039</v>
      </c>
    </row>
    <row r="97" s="1" customFormat="1" customHeight="1" spans="1:14">
      <c r="A97" s="20">
        <v>95</v>
      </c>
      <c r="B97" s="20">
        <v>713</v>
      </c>
      <c r="C97" s="21" t="s">
        <v>115</v>
      </c>
      <c r="D97" s="21" t="s">
        <v>43</v>
      </c>
      <c r="E97" s="25"/>
      <c r="F97" s="23">
        <v>2083.85</v>
      </c>
      <c r="G97" s="23">
        <v>712.454</v>
      </c>
      <c r="H97" s="24">
        <f t="shared" si="15"/>
        <v>0.341893130503635</v>
      </c>
      <c r="I97" s="33">
        <f t="shared" si="23"/>
        <v>3646.7375</v>
      </c>
      <c r="J97" s="33">
        <f t="shared" si="16"/>
        <v>1009.903545</v>
      </c>
      <c r="K97" s="34">
        <f t="shared" si="17"/>
        <v>0.276933435707944</v>
      </c>
      <c r="L97" s="35">
        <f t="shared" si="18"/>
        <v>4376.085</v>
      </c>
      <c r="M97" s="35">
        <f t="shared" si="19"/>
        <v>1138.5727374</v>
      </c>
      <c r="N97" s="36">
        <f t="shared" si="20"/>
        <v>0.260180672313266</v>
      </c>
    </row>
    <row r="98" s="1" customFormat="1" customHeight="1" spans="1:14">
      <c r="A98" s="20">
        <v>96</v>
      </c>
      <c r="B98" s="20">
        <v>104430</v>
      </c>
      <c r="C98" s="21" t="s">
        <v>116</v>
      </c>
      <c r="D98" s="21" t="s">
        <v>21</v>
      </c>
      <c r="E98" s="22" t="s">
        <v>14</v>
      </c>
      <c r="F98" s="23">
        <v>1944.631</v>
      </c>
      <c r="G98" s="23">
        <v>457.238</v>
      </c>
      <c r="H98" s="24">
        <f t="shared" si="15"/>
        <v>0.235128412536877</v>
      </c>
      <c r="I98" s="33">
        <f t="shared" si="23"/>
        <v>3403.10425</v>
      </c>
      <c r="J98" s="33">
        <f t="shared" si="16"/>
        <v>648.134865</v>
      </c>
      <c r="K98" s="34">
        <f t="shared" si="17"/>
        <v>0.190454014154871</v>
      </c>
      <c r="L98" s="35">
        <f t="shared" si="18"/>
        <v>4083.7251</v>
      </c>
      <c r="M98" s="35">
        <f t="shared" si="19"/>
        <v>730.7120478</v>
      </c>
      <c r="N98" s="36">
        <f t="shared" si="20"/>
        <v>0.178932721940564</v>
      </c>
    </row>
    <row r="99" s="1" customFormat="1" customHeight="1" spans="1:14">
      <c r="A99" s="20">
        <v>97</v>
      </c>
      <c r="B99" s="20">
        <v>755</v>
      </c>
      <c r="C99" s="21" t="s">
        <v>117</v>
      </c>
      <c r="D99" s="21" t="s">
        <v>43</v>
      </c>
      <c r="E99" s="25"/>
      <c r="F99" s="23">
        <v>1883.069</v>
      </c>
      <c r="G99" s="23">
        <v>671.156</v>
      </c>
      <c r="H99" s="24">
        <f t="shared" si="15"/>
        <v>0.356416042109981</v>
      </c>
      <c r="I99" s="33">
        <f t="shared" si="23"/>
        <v>3295.37075</v>
      </c>
      <c r="J99" s="33">
        <f t="shared" si="16"/>
        <v>951.36363</v>
      </c>
      <c r="K99" s="34">
        <f t="shared" si="17"/>
        <v>0.288696994109085</v>
      </c>
      <c r="L99" s="35">
        <f t="shared" si="18"/>
        <v>3954.4449</v>
      </c>
      <c r="M99" s="35">
        <f t="shared" si="19"/>
        <v>1072.5744036</v>
      </c>
      <c r="N99" s="36">
        <f t="shared" si="20"/>
        <v>0.271232608045696</v>
      </c>
    </row>
    <row r="100" s="3" customFormat="1" customHeight="1" spans="1:14">
      <c r="A100" s="20">
        <v>98</v>
      </c>
      <c r="B100" s="20">
        <v>104428</v>
      </c>
      <c r="C100" s="21" t="s">
        <v>118</v>
      </c>
      <c r="D100" s="21" t="s">
        <v>43</v>
      </c>
      <c r="E100" s="22" t="s">
        <v>14</v>
      </c>
      <c r="F100" s="23">
        <v>1808.598</v>
      </c>
      <c r="G100" s="23">
        <v>414.605</v>
      </c>
      <c r="H100" s="24">
        <f t="shared" si="15"/>
        <v>0.229241102776847</v>
      </c>
      <c r="I100" s="33">
        <f t="shared" si="23"/>
        <v>3165.0465</v>
      </c>
      <c r="J100" s="33">
        <f t="shared" si="16"/>
        <v>587.7025875</v>
      </c>
      <c r="K100" s="34">
        <f>H100*0.81</f>
        <v>0.185685293249246</v>
      </c>
      <c r="L100" s="35">
        <f t="shared" si="18"/>
        <v>3798.0558</v>
      </c>
      <c r="M100" s="35">
        <f t="shared" si="19"/>
        <v>662.5802505</v>
      </c>
      <c r="N100" s="36">
        <f>H100*0.761</f>
        <v>0.174452479213181</v>
      </c>
    </row>
    <row r="101" s="4" customFormat="1" customHeight="1" spans="1:16384">
      <c r="A101" s="40" t="s">
        <v>119</v>
      </c>
      <c r="B101" s="40"/>
      <c r="C101" s="41"/>
      <c r="D101" s="41"/>
      <c r="E101" s="42"/>
      <c r="F101" s="43">
        <f>SUM(F3:F100)</f>
        <v>730185.663</v>
      </c>
      <c r="G101" s="43">
        <f>SUM(G3:G100)</f>
        <v>225646.223</v>
      </c>
      <c r="H101" s="44">
        <f t="shared" si="15"/>
        <v>0.309025819642805</v>
      </c>
      <c r="I101" s="47">
        <f>SUM(I3:I100)</f>
        <v>1086209.0914</v>
      </c>
      <c r="J101" s="47">
        <f>SUM(J3:J100)</f>
        <v>273077.7665958</v>
      </c>
      <c r="K101" s="48">
        <f>H101*0.81</f>
        <v>0.250310913910672</v>
      </c>
      <c r="L101" s="49">
        <f>SUM(L3:L100)</f>
        <v>1303450.90968</v>
      </c>
      <c r="M101" s="49">
        <f>SUM(M3:M100)</f>
        <v>307869.896858376</v>
      </c>
      <c r="N101" s="50">
        <f>H101*0.761</f>
        <v>0.235168648748175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52"/>
      <c r="XFA101" s="52"/>
      <c r="XFB101" s="52"/>
      <c r="XFC101" s="52"/>
      <c r="XFD101" s="52"/>
    </row>
  </sheetData>
  <sortState ref="A3:M102">
    <sortCondition ref="F3" descending="1"/>
  </sortState>
  <mergeCells count="4">
    <mergeCell ref="A1:E1"/>
    <mergeCell ref="F1:H1"/>
    <mergeCell ref="I1:K1"/>
    <mergeCell ref="L1:N1"/>
  </mergeCells>
  <pageMargins left="0.118055555555556" right="0.0388888888888889" top="0.393055555555556" bottom="0.275" header="0.297916666666667" footer="0.1562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2018-12-06T10:11:00Z</dcterms:created>
  <dcterms:modified xsi:type="dcterms:W3CDTF">2018-12-07T11:14:59Z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