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1"/>
  </bookViews>
  <sheets>
    <sheet name="原始任务表" sheetId="1" state="hidden" r:id="rId1"/>
    <sheet name="会员发展任务及会员消费占比任务" sheetId="4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_xlnm._FilterDatabase" localSheetId="0" hidden="1">原始任务表!$A$2:$J$103</definedName>
    <definedName name="_xlnm._FilterDatabase" localSheetId="1" hidden="1">会员发展任务及会员消费占比任务!$A$2:$G$103</definedName>
  </definedNames>
  <calcPr calcId="144525"/>
</workbook>
</file>

<file path=xl/sharedStrings.xml><?xml version="1.0" encoding="utf-8"?>
<sst xmlns="http://schemas.openxmlformats.org/spreadsheetml/2006/main" count="129">
  <si>
    <t>2018年11月会员任务</t>
  </si>
  <si>
    <t>序号</t>
  </si>
  <si>
    <t>门店ID</t>
  </si>
  <si>
    <t>片区</t>
  </si>
  <si>
    <t>门店名称</t>
  </si>
  <si>
    <t>10月笔数</t>
  </si>
  <si>
    <t>10月会员发展情况</t>
  </si>
  <si>
    <t>11月发展任务</t>
  </si>
  <si>
    <t>10月实际会员消费占比</t>
  </si>
  <si>
    <t>11月会员任务</t>
  </si>
  <si>
    <t>11月任务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</si>
  <si>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</si>
  <si>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</si>
  <si>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</si>
  <si>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</si>
  <si>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</si>
  <si>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</si>
  <si>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</si>
  <si>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</si>
  <si>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</si>
  <si>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</si>
  <si>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</si>
  <si>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</si>
  <si>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</si>
  <si>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</si>
  <si>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</si>
  <si>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</si>
  <si>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</si>
  <si>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</si>
  <si>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</si>
  <si>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</si>
  <si>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</si>
  <si>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</si>
  <si>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</si>
  <si>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</si>
  <si>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</si>
  <si>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</si>
  <si>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</si>
  <si>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</si>
  <si>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</si>
  <si>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</si>
  <si>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</si>
  <si>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</si>
  <si>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</si>
  <si>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</si>
  <si>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</si>
  <si>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</si>
  <si>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</si>
  <si>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</si>
  <si>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</si>
  <si>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</si>
  <si>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</si>
  <si>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</si>
  <si>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</si>
  <si>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</si>
  <si>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</si>
  <si>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</si>
  <si>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</si>
  <si>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</si>
  <si>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</si>
  <si>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</si>
  <si>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</si>
  <si>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</si>
  <si>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</si>
  <si>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</si>
  <si>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</si>
  <si>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</si>
  <si>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</si>
  <si>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</si>
  <si>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</si>
  <si>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</si>
  <si>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</si>
  <si>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</si>
  <si>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</si>
  <si>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</si>
  <si>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</si>
  <si>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</si>
  <si>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</si>
  <si>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</si>
  <si>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</si>
  <si>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</si>
  <si>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</si>
  <si>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</si>
  <si>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</si>
  <si>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</si>
  <si>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</si>
  <si>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</si>
  <si>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</si>
  <si>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</si>
  <si>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</si>
  <si>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</si>
  <si>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</si>
  <si>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</si>
  <si>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</si>
  <si>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</si>
  <si>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温江区公平街道江安路药店</t>
  </si>
  <si>
    <t>五津西路药店</t>
  </si>
  <si>
    <t>清江东路2药店</t>
  </si>
  <si>
    <t>沙河源药店</t>
  </si>
  <si>
    <t>成华杉板桥南一路店</t>
  </si>
  <si>
    <t>温江区柳城街道鱼凫路药店</t>
  </si>
  <si>
    <t>西部店</t>
  </si>
  <si>
    <t>邛崃市临邛镇翠荫街药店</t>
  </si>
  <si>
    <t>金牛区银河北街药店</t>
  </si>
  <si>
    <t>锦江区静明路药店</t>
  </si>
  <si>
    <t>新津县五津镇武阳西路药店</t>
  </si>
  <si>
    <t>锦江区劼人路药店</t>
  </si>
  <si>
    <t>青羊区贝森北路药店</t>
  </si>
  <si>
    <t>成华区西林一街药店</t>
  </si>
  <si>
    <t>青羊区童子街药店</t>
  </si>
  <si>
    <t>成华区金马河路药店</t>
  </si>
  <si>
    <t>武侯区佳灵路药店</t>
  </si>
  <si>
    <r>
      <rPr>
        <sz val="10"/>
        <rFont val="宋体"/>
        <charset val="0"/>
      </rPr>
      <t>永康东路药店</t>
    </r>
    <r>
      <rPr>
        <sz val="10"/>
        <rFont val="Arial"/>
        <charset val="0"/>
      </rPr>
      <t xml:space="preserve"> </t>
    </r>
  </si>
  <si>
    <t>大华街药店</t>
  </si>
  <si>
    <t>中和大道药店</t>
  </si>
  <si>
    <t>潘家街药店</t>
  </si>
  <si>
    <t>城郊二店</t>
  </si>
  <si>
    <t>蜀州中路药店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</si>
  <si>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</si>
  <si>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</si>
  <si>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</si>
  <si>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</si>
  <si>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</si>
  <si>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</si>
  <si>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新开门店按创业门店任务制定</t>
  </si>
  <si>
    <t>会员消费占比根据各店的情况制定了1%-3%不等的增幅任务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</si>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</sst>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</numFmts>
  <fonts count="37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b/>
      <sz val="12"/>
      <color rgb="FFFF0000"/>
      <name val="宋体"/>
      <charset val="0"/>
    </font>
    <font>
      <b/>
      <sz val="11"/>
      <color rgb="FFFF0000"/>
      <name val="宋体"/>
      <charset val="134"/>
      <scheme val="minor"/>
    </font>
    <font>
      <sz val="11"/>
      <name val="宋体"/>
      <charset val="0"/>
    </font>
    <font>
      <sz val="11"/>
      <color rgb="FF00B050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 tint="0.25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8" tint="-0.5"/>
      <name val="Arial"/>
      <charset val="0"/>
    </font>
    <font>
      <sz val="10"/>
      <color rgb="FFE124F2"/>
      <name val="Arial"/>
      <charset val="0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11" applyNumberFormat="1" applyFont="1" applyFill="1" applyBorder="1" applyAlignment="1">
      <alignment horizontal="center"/>
    </xf>
    <xf numFmtId="176" fontId="6" fillId="0" borderId="1" xfId="11" applyNumberFormat="1" applyFont="1" applyBorder="1" applyAlignment="1">
      <alignment horizontal="center" vertical="center"/>
    </xf>
    <xf numFmtId="176" fontId="7" fillId="0" borderId="1" xfId="11" applyNumberFormat="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/>
    </xf>
    <xf numFmtId="0" fontId="5" fillId="2" borderId="1" xfId="11" applyNumberFormat="1" applyFont="1" applyFill="1" applyBorder="1" applyAlignment="1">
      <alignment horizontal="center"/>
    </xf>
    <xf numFmtId="176" fontId="9" fillId="0" borderId="1" xfId="11" applyNumberFormat="1" applyFont="1" applyBorder="1" applyAlignment="1">
      <alignment horizontal="center" vertical="center"/>
    </xf>
    <xf numFmtId="176" fontId="10" fillId="0" borderId="1" xfId="1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 vertical="center"/>
    </xf>
    <xf numFmtId="10" fontId="12" fillId="0" borderId="1" xfId="11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 vertical="center"/>
    </xf>
    <xf numFmtId="10" fontId="15" fillId="0" borderId="1" xfId="11" applyNumberFormat="1" applyFont="1" applyFill="1" applyBorder="1" applyAlignment="1">
      <alignment horizontal="center"/>
    </xf>
    <xf numFmtId="10" fontId="16" fillId="0" borderId="1" xfId="1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9" fontId="11" fillId="0" borderId="1" xfId="11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38376;&#24215;&#20250;&#21592;&#28040;&#36153;&#21344;&#276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  <cell r="I3" t="str">
            <v>谭勤娟</v>
          </cell>
          <cell r="J3">
            <v>14451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  <cell r="I4" t="str">
            <v>刘琴英 </v>
          </cell>
          <cell r="J4">
            <v>7164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  <cell r="I5" t="str">
            <v>周佳玉</v>
          </cell>
          <cell r="J5">
            <v>6262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  <cell r="I6" t="str">
            <v>何巍 </v>
          </cell>
          <cell r="J6">
            <v>7159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  <cell r="I7" t="str">
            <v>刘琴英 </v>
          </cell>
          <cell r="J7">
            <v>4997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  <cell r="I8" t="str">
            <v>贾兰 </v>
          </cell>
          <cell r="J8">
            <v>7047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  <cell r="I9" t="str">
            <v>贾兰 </v>
          </cell>
          <cell r="J9">
            <v>5015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  <cell r="I10" t="str">
            <v>王灵 </v>
          </cell>
          <cell r="J10">
            <v>35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  <cell r="I11" t="str">
            <v>贾兰 </v>
          </cell>
          <cell r="J11">
            <v>5235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贾兰 </v>
          </cell>
          <cell r="J12">
            <v>4512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  <cell r="I13" t="str">
            <v>刘琴英 </v>
          </cell>
          <cell r="J13">
            <v>3588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  <cell r="I14" t="str">
            <v>贾兰 </v>
          </cell>
          <cell r="J14">
            <v>4294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  <cell r="I15" t="str">
            <v>周佳玉</v>
          </cell>
          <cell r="J15">
            <v>3059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  <cell r="I16" t="str">
            <v>刘琴英 </v>
          </cell>
          <cell r="J16">
            <v>5416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  <cell r="I17" t="str">
            <v>刘琴英 </v>
          </cell>
          <cell r="J17">
            <v>3923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  <cell r="I18" t="str">
            <v>何巍 </v>
          </cell>
          <cell r="J18">
            <v>3803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贾兰 </v>
          </cell>
          <cell r="J19">
            <v>4126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  <cell r="I20" t="str">
            <v>刘琴英 </v>
          </cell>
          <cell r="J20">
            <v>3677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  <cell r="I21" t="str">
            <v>刘琴英 </v>
          </cell>
          <cell r="J21">
            <v>3536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  <cell r="I22" t="str">
            <v>刘琴英 </v>
          </cell>
          <cell r="J22">
            <v>3818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贾兰 </v>
          </cell>
          <cell r="J23">
            <v>4196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  <cell r="I24" t="str">
            <v>何巍 </v>
          </cell>
          <cell r="J24">
            <v>3915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  <cell r="I25" t="str">
            <v>何巍 </v>
          </cell>
          <cell r="J25">
            <v>2426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  <cell r="I26" t="str">
            <v>刘琴英 </v>
          </cell>
          <cell r="J26">
            <v>3949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贾兰 </v>
          </cell>
          <cell r="J27">
            <v>2795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  <cell r="I28" t="str">
            <v>刘琴英 </v>
          </cell>
          <cell r="J28">
            <v>3092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  <cell r="I29" t="str">
            <v>何巍 </v>
          </cell>
          <cell r="J29">
            <v>2938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  <cell r="I30" t="str">
            <v>刘琴英 </v>
          </cell>
          <cell r="J30">
            <v>2329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贾兰 </v>
          </cell>
          <cell r="J31">
            <v>3896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  <cell r="I32" t="str">
            <v>何巍 </v>
          </cell>
          <cell r="J32">
            <v>3473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  <cell r="I33" t="str">
            <v>刘琴英 </v>
          </cell>
          <cell r="J33">
            <v>3393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  <cell r="I34" t="str">
            <v>周佳玉</v>
          </cell>
          <cell r="J34">
            <v>3561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  <cell r="I35" t="str">
            <v>何巍 </v>
          </cell>
          <cell r="J35">
            <v>2860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  <cell r="I36" t="str">
            <v>刘琴英 </v>
          </cell>
          <cell r="J36">
            <v>2899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  <cell r="I37" t="str">
            <v>苗凯</v>
          </cell>
          <cell r="J37">
            <v>1885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  <cell r="I38" t="str">
            <v>何巍 </v>
          </cell>
          <cell r="J38">
            <v>2114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  <cell r="I39" t="str">
            <v>何巍 </v>
          </cell>
          <cell r="J39">
            <v>2844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  <cell r="I40" t="str">
            <v>周佳玉</v>
          </cell>
          <cell r="J40">
            <v>3239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  <cell r="I41" t="str">
            <v>何巍 </v>
          </cell>
          <cell r="J41">
            <v>3123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  <cell r="I42" t="str">
            <v>何巍 </v>
          </cell>
          <cell r="J42">
            <v>2368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  <cell r="I43" t="str">
            <v>苗凯</v>
          </cell>
          <cell r="J43">
            <v>2922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  <cell r="I44" t="str">
            <v>何巍 </v>
          </cell>
          <cell r="J44">
            <v>2931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  <cell r="I45" t="str">
            <v>何巍 </v>
          </cell>
          <cell r="J45">
            <v>2675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  <cell r="I46" t="str">
            <v>贾兰 </v>
          </cell>
          <cell r="J46">
            <v>2911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  <cell r="I47" t="str">
            <v>贾兰 </v>
          </cell>
          <cell r="J47">
            <v>2917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  <cell r="I48" t="str">
            <v>苗凯</v>
          </cell>
          <cell r="J48">
            <v>1757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  <cell r="I49" t="str">
            <v>苗凯</v>
          </cell>
          <cell r="J49">
            <v>2498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  <cell r="I50" t="str">
            <v>苗凯</v>
          </cell>
          <cell r="J50">
            <v>2366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  <cell r="I51" t="str">
            <v>苗凯</v>
          </cell>
          <cell r="J51">
            <v>2519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  <cell r="I52" t="str">
            <v>苗凯</v>
          </cell>
          <cell r="J52">
            <v>2005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  <cell r="I53" t="str">
            <v>苗凯</v>
          </cell>
          <cell r="J53">
            <v>1915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  <cell r="I54" t="str">
            <v>刘琴英 </v>
          </cell>
          <cell r="J54">
            <v>2451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  <cell r="I55" t="str">
            <v>刘琴英 </v>
          </cell>
          <cell r="J55">
            <v>2272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  <cell r="I56" t="str">
            <v>周佳玉</v>
          </cell>
          <cell r="J56">
            <v>2381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  <cell r="I57" t="str">
            <v>刘琴英 </v>
          </cell>
          <cell r="J57">
            <v>2260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  <cell r="I58" t="str">
            <v>刘琴英 </v>
          </cell>
          <cell r="J58">
            <v>2488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贾兰 </v>
          </cell>
          <cell r="J59">
            <v>2262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  <cell r="I60" t="str">
            <v>刘琴英 </v>
          </cell>
          <cell r="J60">
            <v>2953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  <cell r="I61" t="str">
            <v>周佳玉</v>
          </cell>
          <cell r="J61">
            <v>1873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  <cell r="I62" t="str">
            <v>何巍 </v>
          </cell>
          <cell r="J62">
            <v>2092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  <cell r="I63" t="str">
            <v>刘琴英 </v>
          </cell>
          <cell r="J63">
            <v>1701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  <cell r="I64" t="str">
            <v>贾兰 </v>
          </cell>
          <cell r="J64">
            <v>2556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  <cell r="I65" t="str">
            <v>贾兰 </v>
          </cell>
          <cell r="J65">
            <v>2607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  <cell r="I66" t="str">
            <v>刘琴英 </v>
          </cell>
          <cell r="J66">
            <v>926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  <cell r="I67" t="str">
            <v>周佳玉</v>
          </cell>
          <cell r="J67">
            <v>1656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  <cell r="I68" t="str">
            <v>刘琴英 </v>
          </cell>
          <cell r="J68">
            <v>1986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  <cell r="I69" t="str">
            <v>何巍 </v>
          </cell>
          <cell r="J69">
            <v>2704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  <cell r="I70" t="str">
            <v>周佳玉</v>
          </cell>
          <cell r="J70">
            <v>1662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  <cell r="I71" t="str">
            <v>周佳玉</v>
          </cell>
          <cell r="J71">
            <v>1992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  <cell r="I72" t="str">
            <v>周佳玉</v>
          </cell>
          <cell r="J72">
            <v>2101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  <cell r="I73" t="str">
            <v>刘琴英 </v>
          </cell>
          <cell r="J73">
            <v>1648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  <cell r="I74" t="str">
            <v>贾兰 </v>
          </cell>
          <cell r="J74">
            <v>1984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  <cell r="I75" t="str">
            <v>贾兰 </v>
          </cell>
          <cell r="J75">
            <v>1798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  <cell r="I76" t="str">
            <v>苗凯</v>
          </cell>
          <cell r="J76">
            <v>1563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  <cell r="I77" t="str">
            <v>苗凯</v>
          </cell>
          <cell r="J77">
            <v>1497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  <cell r="I78" t="str">
            <v>何巍 </v>
          </cell>
          <cell r="J78">
            <v>1108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  <cell r="I79" t="str">
            <v>周佳玉</v>
          </cell>
          <cell r="J79">
            <v>1676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  <cell r="I80" t="str">
            <v>苗凯</v>
          </cell>
          <cell r="J80">
            <v>1542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  <cell r="I81" t="str">
            <v>何巍 </v>
          </cell>
          <cell r="J81">
            <v>2121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  <cell r="I82" t="str">
            <v>周佳玉</v>
          </cell>
          <cell r="J82">
            <v>1509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  <cell r="I83" t="str">
            <v>贾兰 </v>
          </cell>
          <cell r="J83">
            <v>1530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贾兰 </v>
          </cell>
          <cell r="J84">
            <v>1960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  <cell r="I85" t="str">
            <v>周佳玉</v>
          </cell>
          <cell r="J85">
            <v>1793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  <cell r="I86" t="str">
            <v>刘琴英 </v>
          </cell>
          <cell r="J86">
            <v>1922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  <cell r="I87" t="str">
            <v>周佳玉</v>
          </cell>
          <cell r="J87">
            <v>1214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  <cell r="I88" t="str">
            <v>苗凯</v>
          </cell>
          <cell r="J88">
            <v>1619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  <cell r="I89" t="str">
            <v>何巍 </v>
          </cell>
          <cell r="J89">
            <v>430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  <cell r="I90" t="str">
            <v>周佳玉</v>
          </cell>
          <cell r="J90">
            <v>1287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贾兰 </v>
          </cell>
          <cell r="J91">
            <v>1178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  <cell r="I92" t="str">
            <v>周佳玉</v>
          </cell>
          <cell r="J92">
            <v>1078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  <cell r="I93" t="str">
            <v>何巍 </v>
          </cell>
          <cell r="J93">
            <v>1028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  <cell r="I94" t="str">
            <v>刘琴英 </v>
          </cell>
          <cell r="J94">
            <v>1119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  <cell r="I95" t="str">
            <v>苗凯</v>
          </cell>
          <cell r="J95">
            <v>953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  <cell r="I96" t="str">
            <v>周佳玉</v>
          </cell>
          <cell r="J96">
            <v>1193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  <cell r="I97" t="str">
            <v>苗凯</v>
          </cell>
          <cell r="J97">
            <v>943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  <cell r="I98" t="str">
            <v>苗凯</v>
          </cell>
          <cell r="J98">
            <v>855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  <cell r="I99" t="str">
            <v>苗凯</v>
          </cell>
          <cell r="J99">
            <v>1123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  <cell r="I100" t="str">
            <v>刘琴英 </v>
          </cell>
          <cell r="J100">
            <v>478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  <cell r="I101" t="str">
            <v>贾兰 </v>
          </cell>
          <cell r="J101">
            <v>552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>
            <v>269452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14451</v>
          </cell>
          <cell r="G3">
            <v>7703</v>
          </cell>
          <cell r="H3" t="str">
            <v>53.3%</v>
          </cell>
          <cell r="I3">
            <v>2009431.92</v>
          </cell>
          <cell r="J3">
            <v>1312300</v>
          </cell>
          <cell r="K3" t="str">
            <v>65.31%</v>
          </cell>
        </row>
        <row r="4">
          <cell r="B4">
            <v>329</v>
          </cell>
          <cell r="C4" t="str">
            <v>四川太极温江店</v>
          </cell>
          <cell r="D4" t="str">
            <v>是</v>
          </cell>
          <cell r="E4">
            <v>2008</v>
          </cell>
          <cell r="F4">
            <v>1885</v>
          </cell>
          <cell r="G4">
            <v>1292</v>
          </cell>
          <cell r="H4" t="str">
            <v>68.54%</v>
          </cell>
          <cell r="I4">
            <v>206434.43</v>
          </cell>
          <cell r="J4">
            <v>179789.06</v>
          </cell>
          <cell r="K4" t="str">
            <v>87.09%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2844</v>
          </cell>
          <cell r="G5">
            <v>1468</v>
          </cell>
          <cell r="H5" t="str">
            <v>51.62%</v>
          </cell>
          <cell r="I5">
            <v>201423.7</v>
          </cell>
          <cell r="J5">
            <v>126742.58</v>
          </cell>
          <cell r="K5" t="str">
            <v>62.92%</v>
          </cell>
        </row>
        <row r="6">
          <cell r="B6">
            <v>52</v>
          </cell>
          <cell r="C6" t="str">
            <v>四川太极崇州中心店</v>
          </cell>
          <cell r="D6" t="str">
            <v>是</v>
          </cell>
          <cell r="E6">
            <v>2008</v>
          </cell>
          <cell r="F6">
            <v>2366</v>
          </cell>
          <cell r="G6">
            <v>1473</v>
          </cell>
          <cell r="H6" t="str">
            <v>62.26%</v>
          </cell>
          <cell r="I6">
            <v>157389.48</v>
          </cell>
          <cell r="J6">
            <v>121630.64</v>
          </cell>
          <cell r="K6" t="str">
            <v>77.28%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926</v>
          </cell>
          <cell r="G7">
            <v>532</v>
          </cell>
          <cell r="H7" t="str">
            <v>57.45%</v>
          </cell>
          <cell r="I7">
            <v>129279.51</v>
          </cell>
          <cell r="J7">
            <v>95225.85</v>
          </cell>
          <cell r="K7" t="str">
            <v>73.66%</v>
          </cell>
        </row>
        <row r="8">
          <cell r="B8">
            <v>56</v>
          </cell>
          <cell r="C8" t="str">
            <v>四川太极三江店</v>
          </cell>
          <cell r="D8" t="str">
            <v>是</v>
          </cell>
          <cell r="E8">
            <v>2008</v>
          </cell>
          <cell r="F8">
            <v>1497</v>
          </cell>
          <cell r="G8">
            <v>1066</v>
          </cell>
          <cell r="H8" t="str">
            <v>71.21%</v>
          </cell>
          <cell r="I8">
            <v>111435.97</v>
          </cell>
          <cell r="J8">
            <v>100419.45</v>
          </cell>
          <cell r="K8" t="str">
            <v>90.11%</v>
          </cell>
        </row>
        <row r="9">
          <cell r="B9">
            <v>54</v>
          </cell>
          <cell r="C9" t="str">
            <v>四川太极怀远店</v>
          </cell>
          <cell r="D9" t="str">
            <v>是</v>
          </cell>
          <cell r="E9">
            <v>2008</v>
          </cell>
          <cell r="F9">
            <v>1542</v>
          </cell>
          <cell r="G9">
            <v>1164</v>
          </cell>
          <cell r="H9" t="str">
            <v>75.49%</v>
          </cell>
          <cell r="I9">
            <v>105791.58</v>
          </cell>
          <cell r="J9">
            <v>95627.13</v>
          </cell>
          <cell r="K9" t="str">
            <v>90.39%</v>
          </cell>
        </row>
        <row r="10">
          <cell r="B10">
            <v>341</v>
          </cell>
          <cell r="C10" t="str">
            <v>四川太极邛崃中心药店</v>
          </cell>
          <cell r="D10" t="str">
            <v>是</v>
          </cell>
          <cell r="E10">
            <v>2009</v>
          </cell>
          <cell r="F10">
            <v>6262</v>
          </cell>
          <cell r="G10">
            <v>3644</v>
          </cell>
          <cell r="H10" t="str">
            <v>58.19%</v>
          </cell>
          <cell r="I10">
            <v>625363.88</v>
          </cell>
          <cell r="J10">
            <v>465836.52</v>
          </cell>
          <cell r="K10" t="str">
            <v>74.49%</v>
          </cell>
        </row>
        <row r="11">
          <cell r="B11">
            <v>343</v>
          </cell>
          <cell r="C11" t="str">
            <v>四川太极光华药店</v>
          </cell>
          <cell r="D11" t="str">
            <v>是</v>
          </cell>
          <cell r="E11">
            <v>2009</v>
          </cell>
          <cell r="F11">
            <v>4997</v>
          </cell>
          <cell r="G11">
            <v>3637</v>
          </cell>
          <cell r="H11" t="str">
            <v>72.78%</v>
          </cell>
          <cell r="I11">
            <v>585298.24</v>
          </cell>
          <cell r="J11">
            <v>516708.32</v>
          </cell>
          <cell r="K11" t="str">
            <v>88.28%</v>
          </cell>
        </row>
        <row r="12">
          <cell r="B12">
            <v>345</v>
          </cell>
          <cell r="C12" t="str">
            <v>四川太极交大药店</v>
          </cell>
          <cell r="D12" t="str">
            <v/>
          </cell>
          <cell r="E12">
            <v>2009</v>
          </cell>
          <cell r="F12">
            <v>36</v>
          </cell>
          <cell r="G12" t="str">
            <v/>
          </cell>
          <cell r="H12" t="str">
            <v>%</v>
          </cell>
          <cell r="I12">
            <v>414052.88</v>
          </cell>
          <cell r="J12" t="str">
            <v/>
          </cell>
          <cell r="K12" t="str">
            <v>%</v>
          </cell>
        </row>
        <row r="13">
          <cell r="B13">
            <v>355</v>
          </cell>
          <cell r="C13" t="str">
            <v>四川太极双林路药店</v>
          </cell>
          <cell r="D13" t="str">
            <v>是</v>
          </cell>
          <cell r="E13">
            <v>2009</v>
          </cell>
          <cell r="F13">
            <v>2938</v>
          </cell>
          <cell r="G13">
            <v>1554</v>
          </cell>
          <cell r="H13" t="str">
            <v>52.89%</v>
          </cell>
          <cell r="I13">
            <v>225770.6</v>
          </cell>
          <cell r="J13">
            <v>146203.06</v>
          </cell>
          <cell r="K13" t="str">
            <v>64.76%</v>
          </cell>
        </row>
        <row r="14">
          <cell r="B14">
            <v>357</v>
          </cell>
          <cell r="C14" t="str">
            <v>四川太极清江东路药店</v>
          </cell>
          <cell r="D14" t="str">
            <v/>
          </cell>
          <cell r="E14">
            <v>2009</v>
          </cell>
          <cell r="F14">
            <v>2329</v>
          </cell>
          <cell r="G14">
            <v>1474</v>
          </cell>
          <cell r="H14" t="str">
            <v>63.29%</v>
          </cell>
          <cell r="I14">
            <v>225231.14</v>
          </cell>
          <cell r="J14">
            <v>159310.01</v>
          </cell>
          <cell r="K14" t="str">
            <v>70.73%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2675</v>
          </cell>
          <cell r="G15">
            <v>1088</v>
          </cell>
          <cell r="H15" t="str">
            <v>40.67%</v>
          </cell>
          <cell r="I15">
            <v>181443.54</v>
          </cell>
          <cell r="J15">
            <v>105636.73</v>
          </cell>
          <cell r="K15" t="str">
            <v>58.22%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1757</v>
          </cell>
          <cell r="G16">
            <v>986</v>
          </cell>
          <cell r="H16" t="str">
            <v>56.12%</v>
          </cell>
          <cell r="I16">
            <v>159162.47</v>
          </cell>
          <cell r="J16">
            <v>126761.65</v>
          </cell>
          <cell r="K16" t="str">
            <v>79.64%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2272</v>
          </cell>
          <cell r="G17">
            <v>1105</v>
          </cell>
          <cell r="H17" t="str">
            <v>48.64%</v>
          </cell>
          <cell r="I17">
            <v>148844.53</v>
          </cell>
          <cell r="J17">
            <v>102494.84</v>
          </cell>
          <cell r="K17" t="str">
            <v>68.86%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1701</v>
          </cell>
          <cell r="G18">
            <v>1075</v>
          </cell>
          <cell r="H18" t="str">
            <v>63.2%</v>
          </cell>
          <cell r="I18">
            <v>133221.52</v>
          </cell>
          <cell r="J18">
            <v>95358.44</v>
          </cell>
          <cell r="K18" t="str">
            <v>71.58%</v>
          </cell>
        </row>
        <row r="19">
          <cell r="B19">
            <v>337</v>
          </cell>
          <cell r="C19" t="str">
            <v>四川太极浆洗街药店</v>
          </cell>
          <cell r="D19" t="str">
            <v>是</v>
          </cell>
          <cell r="E19">
            <v>2009</v>
          </cell>
          <cell r="F19">
            <v>430</v>
          </cell>
          <cell r="G19">
            <v>135</v>
          </cell>
          <cell r="H19" t="str">
            <v>31.4%</v>
          </cell>
          <cell r="I19">
            <v>87468.34</v>
          </cell>
          <cell r="J19">
            <v>39906.38</v>
          </cell>
          <cell r="K19" t="str">
            <v>45.62%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7159</v>
          </cell>
          <cell r="G20">
            <v>1836</v>
          </cell>
          <cell r="H20" t="str">
            <v>25.65%</v>
          </cell>
          <cell r="I20">
            <v>591501.67</v>
          </cell>
          <cell r="J20">
            <v>221415.4</v>
          </cell>
          <cell r="K20" t="str">
            <v>37.43%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5015</v>
          </cell>
          <cell r="G21">
            <v>3452</v>
          </cell>
          <cell r="H21" t="str">
            <v>68.83%</v>
          </cell>
          <cell r="I21">
            <v>504411.54</v>
          </cell>
          <cell r="J21">
            <v>418854.55</v>
          </cell>
          <cell r="K21" t="str">
            <v>83.04%</v>
          </cell>
        </row>
        <row r="22">
          <cell r="B22">
            <v>365</v>
          </cell>
          <cell r="C22" t="str">
            <v>四川太极光华村街药店</v>
          </cell>
          <cell r="D22" t="str">
            <v>是</v>
          </cell>
          <cell r="E22">
            <v>2010</v>
          </cell>
          <cell r="F22">
            <v>3588</v>
          </cell>
          <cell r="G22">
            <v>1868</v>
          </cell>
          <cell r="H22" t="str">
            <v>52.06%</v>
          </cell>
          <cell r="I22">
            <v>315310.2</v>
          </cell>
          <cell r="J22">
            <v>200171.65</v>
          </cell>
          <cell r="K22" t="str">
            <v>63.48%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4294</v>
          </cell>
          <cell r="G23">
            <v>3100</v>
          </cell>
          <cell r="H23" t="str">
            <v>72.19%</v>
          </cell>
          <cell r="I23">
            <v>310630.75</v>
          </cell>
          <cell r="J23">
            <v>255518.62</v>
          </cell>
          <cell r="K23" t="str">
            <v>82.26%</v>
          </cell>
        </row>
        <row r="24">
          <cell r="B24">
            <v>385</v>
          </cell>
          <cell r="C24" t="str">
            <v>四川太极五津西路药店</v>
          </cell>
          <cell r="D24" t="str">
            <v>是</v>
          </cell>
          <cell r="E24">
            <v>2010</v>
          </cell>
          <cell r="F24">
            <v>3059</v>
          </cell>
          <cell r="G24">
            <v>2211</v>
          </cell>
          <cell r="H24" t="str">
            <v>72.28%</v>
          </cell>
          <cell r="I24">
            <v>306351.61</v>
          </cell>
          <cell r="J24">
            <v>266988.72</v>
          </cell>
          <cell r="K24" t="str">
            <v>87.15%</v>
          </cell>
        </row>
        <row r="25">
          <cell r="B25">
            <v>373</v>
          </cell>
          <cell r="C25" t="str">
            <v>四川太极通盈街药店</v>
          </cell>
          <cell r="D25" t="str">
            <v/>
          </cell>
          <cell r="E25">
            <v>2010</v>
          </cell>
          <cell r="F25">
            <v>3803</v>
          </cell>
          <cell r="G25">
            <v>2770</v>
          </cell>
          <cell r="H25" t="str">
            <v>72.84%</v>
          </cell>
          <cell r="I25">
            <v>265805.84</v>
          </cell>
          <cell r="J25">
            <v>219685.88</v>
          </cell>
          <cell r="K25" t="str">
            <v>82.65%</v>
          </cell>
        </row>
        <row r="26">
          <cell r="B26">
            <v>546</v>
          </cell>
          <cell r="C26" t="str">
            <v>四川太极锦江区榕声路店</v>
          </cell>
          <cell r="D26" t="str">
            <v/>
          </cell>
          <cell r="E26">
            <v>2010</v>
          </cell>
          <cell r="F26">
            <v>4126</v>
          </cell>
          <cell r="G26">
            <v>2866</v>
          </cell>
          <cell r="H26" t="str">
            <v>69.46%</v>
          </cell>
          <cell r="I26">
            <v>257930.15</v>
          </cell>
          <cell r="J26">
            <v>207991.7</v>
          </cell>
          <cell r="K26" t="str">
            <v>80.64%</v>
          </cell>
        </row>
        <row r="27">
          <cell r="B27">
            <v>513</v>
          </cell>
          <cell r="C27" t="str">
            <v>四川太极武侯区顺和街店</v>
          </cell>
          <cell r="D27" t="str">
            <v/>
          </cell>
          <cell r="E27">
            <v>2010</v>
          </cell>
          <cell r="F27">
            <v>3677</v>
          </cell>
          <cell r="G27">
            <v>2607</v>
          </cell>
          <cell r="H27" t="str">
            <v>70.9%</v>
          </cell>
          <cell r="I27">
            <v>255333.58</v>
          </cell>
          <cell r="J27">
            <v>212436.76</v>
          </cell>
          <cell r="K27" t="str">
            <v>83.2%</v>
          </cell>
        </row>
        <row r="28">
          <cell r="B28">
            <v>359</v>
          </cell>
          <cell r="C28" t="str">
            <v>四川太极枣子巷药店</v>
          </cell>
          <cell r="D28" t="str">
            <v/>
          </cell>
          <cell r="E28">
            <v>2010</v>
          </cell>
          <cell r="F28">
            <v>3949</v>
          </cell>
          <cell r="G28">
            <v>2231</v>
          </cell>
          <cell r="H28" t="str">
            <v>56.5%</v>
          </cell>
          <cell r="I28">
            <v>235114.53</v>
          </cell>
          <cell r="J28">
            <v>173413.91</v>
          </cell>
          <cell r="K28" t="str">
            <v>73.76%</v>
          </cell>
        </row>
        <row r="29">
          <cell r="B29">
            <v>399</v>
          </cell>
          <cell r="C29" t="str">
            <v>四川太极高新天久北巷药店</v>
          </cell>
          <cell r="D29" t="str">
            <v/>
          </cell>
          <cell r="E29">
            <v>2010</v>
          </cell>
          <cell r="F29">
            <v>2795</v>
          </cell>
          <cell r="G29">
            <v>1898</v>
          </cell>
          <cell r="H29" t="str">
            <v>67.91%</v>
          </cell>
          <cell r="I29">
            <v>234863.73</v>
          </cell>
          <cell r="J29">
            <v>173585.03</v>
          </cell>
          <cell r="K29" t="str">
            <v>73.91%</v>
          </cell>
        </row>
        <row r="30">
          <cell r="B30">
            <v>377</v>
          </cell>
          <cell r="C30" t="str">
            <v>四川太极新园大道药店</v>
          </cell>
          <cell r="D30" t="str">
            <v/>
          </cell>
          <cell r="E30">
            <v>2010</v>
          </cell>
          <cell r="F30">
            <v>3896</v>
          </cell>
          <cell r="G30">
            <v>2294</v>
          </cell>
          <cell r="H30" t="str">
            <v>58.88%</v>
          </cell>
          <cell r="I30">
            <v>223748.71</v>
          </cell>
          <cell r="J30">
            <v>165298.9</v>
          </cell>
          <cell r="K30" t="str">
            <v>73.88%</v>
          </cell>
        </row>
        <row r="31">
          <cell r="B31">
            <v>514</v>
          </cell>
          <cell r="C31" t="str">
            <v>四川太极新津邓双镇岷江店</v>
          </cell>
          <cell r="D31" t="str">
            <v/>
          </cell>
          <cell r="E31">
            <v>2010</v>
          </cell>
          <cell r="F31">
            <v>3561</v>
          </cell>
          <cell r="G31">
            <v>2931</v>
          </cell>
          <cell r="H31" t="str">
            <v>82.31%</v>
          </cell>
          <cell r="I31">
            <v>220333.61</v>
          </cell>
          <cell r="J31">
            <v>202677.7</v>
          </cell>
          <cell r="K31" t="str">
            <v>91.99%</v>
          </cell>
        </row>
        <row r="32">
          <cell r="B32">
            <v>391</v>
          </cell>
          <cell r="C32" t="str">
            <v>四川太极金丝街药店</v>
          </cell>
          <cell r="D32" t="str">
            <v/>
          </cell>
          <cell r="E32">
            <v>2010</v>
          </cell>
          <cell r="F32">
            <v>2860</v>
          </cell>
          <cell r="G32">
            <v>1298</v>
          </cell>
          <cell r="H32" t="str">
            <v>45.38%</v>
          </cell>
          <cell r="I32">
            <v>214482.98</v>
          </cell>
          <cell r="J32">
            <v>134304.79</v>
          </cell>
          <cell r="K32" t="str">
            <v>62.62%</v>
          </cell>
        </row>
        <row r="33">
          <cell r="B33">
            <v>379</v>
          </cell>
          <cell r="C33" t="str">
            <v>四川太极土龙路药店</v>
          </cell>
          <cell r="D33" t="str">
            <v/>
          </cell>
          <cell r="E33">
            <v>2010</v>
          </cell>
          <cell r="F33">
            <v>2899</v>
          </cell>
          <cell r="G33">
            <v>2108</v>
          </cell>
          <cell r="H33" t="str">
            <v>72.71%</v>
          </cell>
          <cell r="I33">
            <v>211371.36</v>
          </cell>
          <cell r="J33">
            <v>176837.66</v>
          </cell>
          <cell r="K33" t="str">
            <v>83.66%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/>
          </cell>
          <cell r="E34">
            <v>2010</v>
          </cell>
          <cell r="F34">
            <v>3123</v>
          </cell>
          <cell r="G34">
            <v>2101</v>
          </cell>
          <cell r="H34" t="str">
            <v>67.28%</v>
          </cell>
          <cell r="I34">
            <v>193792.62</v>
          </cell>
          <cell r="J34">
            <v>154893.24</v>
          </cell>
          <cell r="K34" t="str">
            <v>79.93%</v>
          </cell>
        </row>
        <row r="35">
          <cell r="B35">
            <v>572</v>
          </cell>
          <cell r="C35" t="str">
            <v>四川太极郫县郫筒镇东大街药店</v>
          </cell>
          <cell r="D35" t="str">
            <v/>
          </cell>
          <cell r="E35">
            <v>2010</v>
          </cell>
          <cell r="F35">
            <v>2368</v>
          </cell>
          <cell r="G35">
            <v>1233</v>
          </cell>
          <cell r="H35" t="str">
            <v>52.07%</v>
          </cell>
          <cell r="I35">
            <v>191867.86</v>
          </cell>
          <cell r="J35">
            <v>136169.24</v>
          </cell>
          <cell r="K35" t="str">
            <v>70.97%</v>
          </cell>
        </row>
        <row r="36">
          <cell r="B36">
            <v>511</v>
          </cell>
          <cell r="C36" t="str">
            <v>四川太极成华杉板桥南一路店</v>
          </cell>
          <cell r="D36" t="str">
            <v/>
          </cell>
          <cell r="E36">
            <v>2010</v>
          </cell>
          <cell r="F36">
            <v>2931</v>
          </cell>
          <cell r="G36">
            <v>1977</v>
          </cell>
          <cell r="H36" t="str">
            <v>67.45%</v>
          </cell>
          <cell r="I36">
            <v>188763.27</v>
          </cell>
          <cell r="J36">
            <v>140735.51</v>
          </cell>
          <cell r="K36" t="str">
            <v>74.56%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2519</v>
          </cell>
          <cell r="G37">
            <v>1780</v>
          </cell>
          <cell r="H37" t="str">
            <v>70.66%</v>
          </cell>
          <cell r="I37">
            <v>155160.82</v>
          </cell>
          <cell r="J37">
            <v>126589.27</v>
          </cell>
          <cell r="K37" t="str">
            <v>81.59%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2488</v>
          </cell>
          <cell r="G38">
            <v>1729</v>
          </cell>
          <cell r="H38" t="str">
            <v>69.49%</v>
          </cell>
          <cell r="I38">
            <v>145611.74</v>
          </cell>
          <cell r="J38">
            <v>116297.17</v>
          </cell>
          <cell r="K38" t="str">
            <v>79.87%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2607</v>
          </cell>
          <cell r="G39">
            <v>1773</v>
          </cell>
          <cell r="H39" t="str">
            <v>68.01%</v>
          </cell>
          <cell r="I39">
            <v>131429.37</v>
          </cell>
          <cell r="J39">
            <v>106994.06</v>
          </cell>
          <cell r="K39" t="str">
            <v>81.41%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1656</v>
          </cell>
          <cell r="G40">
            <v>1207</v>
          </cell>
          <cell r="H40" t="str">
            <v>72.89%</v>
          </cell>
          <cell r="I40">
            <v>128015.22</v>
          </cell>
          <cell r="J40">
            <v>110455.63</v>
          </cell>
          <cell r="K40" t="str">
            <v>86.28%</v>
          </cell>
        </row>
        <row r="41">
          <cell r="B41">
            <v>539</v>
          </cell>
          <cell r="C41" t="str">
            <v>四川太极大邑县晋原镇子龙路店</v>
          </cell>
          <cell r="D41" t="str">
            <v/>
          </cell>
          <cell r="E41">
            <v>2010</v>
          </cell>
          <cell r="F41">
            <v>1662</v>
          </cell>
          <cell r="G41">
            <v>1177</v>
          </cell>
          <cell r="H41" t="str">
            <v>70.82%</v>
          </cell>
          <cell r="I41">
            <v>119962.58</v>
          </cell>
          <cell r="J41">
            <v>102670.32</v>
          </cell>
          <cell r="K41" t="str">
            <v>85.59%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1530</v>
          </cell>
          <cell r="G42">
            <v>951</v>
          </cell>
          <cell r="H42" t="str">
            <v>62.16%</v>
          </cell>
          <cell r="I42">
            <v>94146.81</v>
          </cell>
          <cell r="J42">
            <v>74821.94</v>
          </cell>
          <cell r="K42" t="str">
            <v>79.47%</v>
          </cell>
        </row>
        <row r="43">
          <cell r="B43">
            <v>371</v>
          </cell>
          <cell r="C43" t="str">
            <v>四川太极兴义镇万兴路药店</v>
          </cell>
          <cell r="D43" t="str">
            <v/>
          </cell>
          <cell r="E43">
            <v>2010</v>
          </cell>
          <cell r="F43">
            <v>1793</v>
          </cell>
          <cell r="G43">
            <v>1154</v>
          </cell>
          <cell r="H43" t="str">
            <v>64.36%</v>
          </cell>
          <cell r="I43">
            <v>90764.72</v>
          </cell>
          <cell r="J43">
            <v>69623.81</v>
          </cell>
          <cell r="K43" t="str">
            <v>76.71%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7164</v>
          </cell>
          <cell r="G44">
            <v>1403</v>
          </cell>
          <cell r="H44" t="str">
            <v>19.58%</v>
          </cell>
          <cell r="I44">
            <v>779623.87</v>
          </cell>
          <cell r="J44">
            <v>316376.46</v>
          </cell>
          <cell r="K44" t="str">
            <v>40.58%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5235</v>
          </cell>
          <cell r="G45">
            <v>2914</v>
          </cell>
          <cell r="H45" t="str">
            <v>55.66%</v>
          </cell>
          <cell r="I45">
            <v>387155.73</v>
          </cell>
          <cell r="J45">
            <v>266406.07</v>
          </cell>
          <cell r="K45" t="str">
            <v>68.81%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4512</v>
          </cell>
          <cell r="G46">
            <v>2929</v>
          </cell>
          <cell r="H46" t="str">
            <v>64.92%</v>
          </cell>
          <cell r="I46">
            <v>341568.25</v>
          </cell>
          <cell r="J46">
            <v>262037.14</v>
          </cell>
          <cell r="K46" t="str">
            <v>76.72%</v>
          </cell>
        </row>
        <row r="47">
          <cell r="B47">
            <v>581</v>
          </cell>
          <cell r="C47" t="str">
            <v>四川太极成华区二环路北四段药店（汇融名城）</v>
          </cell>
          <cell r="D47" t="str">
            <v>是</v>
          </cell>
          <cell r="E47">
            <v>2011</v>
          </cell>
          <cell r="F47">
            <v>5416</v>
          </cell>
          <cell r="G47">
            <v>3218</v>
          </cell>
          <cell r="H47" t="str">
            <v>59.42%</v>
          </cell>
          <cell r="I47">
            <v>305290.73</v>
          </cell>
          <cell r="J47">
            <v>224105.45</v>
          </cell>
          <cell r="K47" t="str">
            <v>73.41%</v>
          </cell>
        </row>
        <row r="48">
          <cell r="B48">
            <v>585</v>
          </cell>
          <cell r="C48" t="str">
            <v>四川太极成华区羊子山西路药店（兴元华盛）</v>
          </cell>
          <cell r="D48" t="str">
            <v/>
          </cell>
          <cell r="E48">
            <v>2011</v>
          </cell>
          <cell r="F48">
            <v>3923</v>
          </cell>
          <cell r="G48">
            <v>2461</v>
          </cell>
          <cell r="H48" t="str">
            <v>62.73%</v>
          </cell>
          <cell r="I48">
            <v>304118.99</v>
          </cell>
          <cell r="J48">
            <v>231633.66</v>
          </cell>
          <cell r="K48" t="str">
            <v>76.17%</v>
          </cell>
        </row>
        <row r="49">
          <cell r="B49">
            <v>709</v>
          </cell>
          <cell r="C49" t="str">
            <v>四川太极新都区马超东路店</v>
          </cell>
          <cell r="D49" t="str">
            <v/>
          </cell>
          <cell r="E49">
            <v>2011</v>
          </cell>
          <cell r="F49">
            <v>3536</v>
          </cell>
          <cell r="G49">
            <v>2413</v>
          </cell>
          <cell r="H49" t="str">
            <v>68.24%</v>
          </cell>
          <cell r="I49">
            <v>251621.48</v>
          </cell>
          <cell r="J49">
            <v>205809.79</v>
          </cell>
          <cell r="K49" t="str">
            <v>81.79%</v>
          </cell>
        </row>
        <row r="50">
          <cell r="B50">
            <v>730</v>
          </cell>
          <cell r="C50" t="str">
            <v>四川太极新都区新繁镇繁江北路药店</v>
          </cell>
          <cell r="D50" t="str">
            <v/>
          </cell>
          <cell r="E50">
            <v>2011</v>
          </cell>
          <cell r="F50">
            <v>3818</v>
          </cell>
          <cell r="G50">
            <v>1768</v>
          </cell>
          <cell r="H50" t="str">
            <v>46.31%</v>
          </cell>
          <cell r="I50">
            <v>250372.41</v>
          </cell>
          <cell r="J50">
            <v>180273.27</v>
          </cell>
          <cell r="K50" t="str">
            <v>72%</v>
          </cell>
        </row>
        <row r="51">
          <cell r="B51">
            <v>724</v>
          </cell>
          <cell r="C51" t="str">
            <v>四川太极锦江区观音桥街药店</v>
          </cell>
          <cell r="D51" t="str">
            <v/>
          </cell>
          <cell r="E51">
            <v>2011</v>
          </cell>
          <cell r="F51">
            <v>4196</v>
          </cell>
          <cell r="G51">
            <v>3111</v>
          </cell>
          <cell r="H51" t="str">
            <v>74.14%</v>
          </cell>
          <cell r="I51">
            <v>244003.93</v>
          </cell>
          <cell r="J51">
            <v>204738.63</v>
          </cell>
          <cell r="K51" t="str">
            <v>83.91%</v>
          </cell>
        </row>
        <row r="52">
          <cell r="B52">
            <v>578</v>
          </cell>
          <cell r="C52" t="str">
            <v>四川太极成华区华油路药店</v>
          </cell>
          <cell r="D52" t="str">
            <v/>
          </cell>
          <cell r="E52">
            <v>2011</v>
          </cell>
          <cell r="F52">
            <v>3915</v>
          </cell>
          <cell r="G52">
            <v>2404</v>
          </cell>
          <cell r="H52" t="str">
            <v>61.4%</v>
          </cell>
          <cell r="I52">
            <v>241677.78</v>
          </cell>
          <cell r="J52">
            <v>188422.61</v>
          </cell>
          <cell r="K52" t="str">
            <v>77.96%</v>
          </cell>
        </row>
        <row r="53">
          <cell r="B53">
            <v>726</v>
          </cell>
          <cell r="C53" t="str">
            <v>四川太极金牛区交大路第三药店</v>
          </cell>
          <cell r="D53" t="str">
            <v/>
          </cell>
          <cell r="E53">
            <v>2011</v>
          </cell>
          <cell r="F53">
            <v>3092</v>
          </cell>
          <cell r="G53">
            <v>1917</v>
          </cell>
          <cell r="H53" t="str">
            <v>62%</v>
          </cell>
          <cell r="I53">
            <v>232478.06</v>
          </cell>
          <cell r="J53">
            <v>184393.47</v>
          </cell>
          <cell r="K53" t="str">
            <v>79.32%</v>
          </cell>
        </row>
        <row r="54">
          <cell r="B54">
            <v>598</v>
          </cell>
          <cell r="C54" t="str">
            <v>四川太极锦江区水杉街药店</v>
          </cell>
          <cell r="D54" t="str">
            <v/>
          </cell>
          <cell r="E54">
            <v>2011</v>
          </cell>
          <cell r="F54">
            <v>2911</v>
          </cell>
          <cell r="G54">
            <v>1608</v>
          </cell>
          <cell r="H54" t="str">
            <v>55.24%</v>
          </cell>
          <cell r="I54">
            <v>176462.52</v>
          </cell>
          <cell r="J54">
            <v>123669.83</v>
          </cell>
          <cell r="K54" t="str">
            <v>70.08%</v>
          </cell>
        </row>
        <row r="55">
          <cell r="B55">
            <v>737</v>
          </cell>
          <cell r="C55" t="str">
            <v>四川太极高新区大源北街药店</v>
          </cell>
          <cell r="D55" t="str">
            <v/>
          </cell>
          <cell r="E55">
            <v>2011</v>
          </cell>
          <cell r="F55">
            <v>2917</v>
          </cell>
          <cell r="G55">
            <v>1479</v>
          </cell>
          <cell r="H55" t="str">
            <v>50.7%</v>
          </cell>
          <cell r="I55">
            <v>167381.99</v>
          </cell>
          <cell r="J55">
            <v>116053.46</v>
          </cell>
          <cell r="K55" t="str">
            <v>69.33%</v>
          </cell>
        </row>
        <row r="56">
          <cell r="B56">
            <v>587</v>
          </cell>
          <cell r="C56" t="str">
            <v>四川太极都江堰景中路店</v>
          </cell>
          <cell r="D56" t="str">
            <v/>
          </cell>
          <cell r="E56">
            <v>2011</v>
          </cell>
          <cell r="F56">
            <v>2005</v>
          </cell>
          <cell r="G56">
            <v>1489</v>
          </cell>
          <cell r="H56" t="str">
            <v>74.26%</v>
          </cell>
          <cell r="I56">
            <v>153053.09</v>
          </cell>
          <cell r="J56">
            <v>128113.58</v>
          </cell>
          <cell r="K56" t="str">
            <v>83.71%</v>
          </cell>
        </row>
        <row r="57">
          <cell r="B57">
            <v>704</v>
          </cell>
          <cell r="C57" t="str">
            <v>四川太极都江堰奎光路中段药店</v>
          </cell>
          <cell r="D57" t="str">
            <v/>
          </cell>
          <cell r="E57">
            <v>2011</v>
          </cell>
          <cell r="F57">
            <v>1915</v>
          </cell>
          <cell r="G57">
            <v>1129</v>
          </cell>
          <cell r="H57" t="str">
            <v>58.96%</v>
          </cell>
          <cell r="I57">
            <v>152669.35</v>
          </cell>
          <cell r="J57">
            <v>119066.85</v>
          </cell>
          <cell r="K57" t="str">
            <v>77.99%</v>
          </cell>
        </row>
        <row r="58">
          <cell r="B58">
            <v>721</v>
          </cell>
          <cell r="C58" t="str">
            <v>四川太极邛崃市临邛镇洪川小区药店</v>
          </cell>
          <cell r="D58" t="str">
            <v/>
          </cell>
          <cell r="E58">
            <v>2011</v>
          </cell>
          <cell r="F58">
            <v>2381</v>
          </cell>
          <cell r="G58">
            <v>1907</v>
          </cell>
          <cell r="H58" t="str">
            <v>80.09%</v>
          </cell>
          <cell r="I58">
            <v>148561.05</v>
          </cell>
          <cell r="J58">
            <v>131930.28</v>
          </cell>
          <cell r="K58" t="str">
            <v>88.81%</v>
          </cell>
        </row>
        <row r="59">
          <cell r="B59">
            <v>584</v>
          </cell>
          <cell r="C59" t="str">
            <v>四川太极高新区中和街道柳荫街药店</v>
          </cell>
          <cell r="D59" t="str">
            <v/>
          </cell>
          <cell r="E59">
            <v>2011</v>
          </cell>
          <cell r="F59">
            <v>2262</v>
          </cell>
          <cell r="G59">
            <v>1120</v>
          </cell>
          <cell r="H59" t="str">
            <v>49.51%</v>
          </cell>
          <cell r="I59">
            <v>145410.41</v>
          </cell>
          <cell r="J59">
            <v>95041.62</v>
          </cell>
          <cell r="K59" t="str">
            <v>65.36%</v>
          </cell>
        </row>
        <row r="60">
          <cell r="B60">
            <v>727</v>
          </cell>
          <cell r="C60" t="str">
            <v>四川太极金牛区黄苑东街药店</v>
          </cell>
          <cell r="D60" t="str">
            <v/>
          </cell>
          <cell r="E60">
            <v>2011</v>
          </cell>
          <cell r="F60">
            <v>1986</v>
          </cell>
          <cell r="G60">
            <v>1267</v>
          </cell>
          <cell r="H60" t="str">
            <v>63.8%</v>
          </cell>
          <cell r="I60">
            <v>126484.39</v>
          </cell>
          <cell r="J60">
            <v>97648.66</v>
          </cell>
          <cell r="K60" t="str">
            <v>77.2%</v>
          </cell>
        </row>
        <row r="61">
          <cell r="B61">
            <v>591</v>
          </cell>
          <cell r="C61" t="str">
            <v>四川太极邛崃市临邛镇长安大道药店</v>
          </cell>
          <cell r="D61" t="str">
            <v/>
          </cell>
          <cell r="E61">
            <v>2011</v>
          </cell>
          <cell r="F61">
            <v>1992</v>
          </cell>
          <cell r="G61">
            <v>1129</v>
          </cell>
          <cell r="H61" t="str">
            <v>56.68%</v>
          </cell>
          <cell r="I61">
            <v>119671.49</v>
          </cell>
          <cell r="J61">
            <v>90633.72</v>
          </cell>
          <cell r="K61" t="str">
            <v>75.74%</v>
          </cell>
        </row>
        <row r="62">
          <cell r="B62">
            <v>716</v>
          </cell>
          <cell r="C62" t="str">
            <v>四川太极大邑县沙渠镇方圆路药店</v>
          </cell>
          <cell r="D62" t="str">
            <v/>
          </cell>
          <cell r="E62">
            <v>2011</v>
          </cell>
          <cell r="F62">
            <v>2101</v>
          </cell>
          <cell r="G62">
            <v>1391</v>
          </cell>
          <cell r="H62" t="str">
            <v>66.21%</v>
          </cell>
          <cell r="I62">
            <v>119261.8</v>
          </cell>
          <cell r="J62">
            <v>96057.67</v>
          </cell>
          <cell r="K62" t="str">
            <v>80.54%</v>
          </cell>
        </row>
        <row r="63">
          <cell r="B63">
            <v>733</v>
          </cell>
          <cell r="C63" t="str">
            <v>四川太极双流区东升街道三强西路药店</v>
          </cell>
          <cell r="D63" t="str">
            <v/>
          </cell>
          <cell r="E63">
            <v>2011</v>
          </cell>
          <cell r="F63">
            <v>1984</v>
          </cell>
          <cell r="G63">
            <v>1030</v>
          </cell>
          <cell r="H63" t="str">
            <v>51.92%</v>
          </cell>
          <cell r="I63">
            <v>113040.99</v>
          </cell>
          <cell r="J63">
            <v>82336.53</v>
          </cell>
          <cell r="K63" t="str">
            <v>72.84%</v>
          </cell>
        </row>
        <row r="64">
          <cell r="B64">
            <v>738</v>
          </cell>
          <cell r="C64" t="str">
            <v>四川太极都江堰市蒲阳路药店</v>
          </cell>
          <cell r="D64" t="str">
            <v/>
          </cell>
          <cell r="E64">
            <v>2011</v>
          </cell>
          <cell r="F64">
            <v>1563</v>
          </cell>
          <cell r="G64">
            <v>1158</v>
          </cell>
          <cell r="H64" t="str">
            <v>74.09%</v>
          </cell>
          <cell r="I64">
            <v>111719.2</v>
          </cell>
          <cell r="J64">
            <v>97300.72</v>
          </cell>
          <cell r="K64" t="str">
            <v>87.09%</v>
          </cell>
        </row>
        <row r="65">
          <cell r="B65">
            <v>718</v>
          </cell>
          <cell r="C65" t="str">
            <v>四川太极龙泉驿区龙泉街道驿生路药店</v>
          </cell>
          <cell r="D65" t="str">
            <v/>
          </cell>
          <cell r="E65">
            <v>2011</v>
          </cell>
          <cell r="F65">
            <v>1108</v>
          </cell>
          <cell r="G65">
            <v>843</v>
          </cell>
          <cell r="H65" t="str">
            <v>76.08%</v>
          </cell>
          <cell r="I65">
            <v>109854.39</v>
          </cell>
          <cell r="J65">
            <v>93035.53</v>
          </cell>
          <cell r="K65" t="str">
            <v>84.69%</v>
          </cell>
        </row>
        <row r="66">
          <cell r="B66">
            <v>720</v>
          </cell>
          <cell r="C66" t="str">
            <v>四川太极大邑县新场镇文昌街药店</v>
          </cell>
          <cell r="D66" t="str">
            <v/>
          </cell>
          <cell r="E66">
            <v>2011</v>
          </cell>
          <cell r="F66">
            <v>1676</v>
          </cell>
          <cell r="G66">
            <v>1139</v>
          </cell>
          <cell r="H66" t="str">
            <v>67.96%</v>
          </cell>
          <cell r="I66">
            <v>108004.03</v>
          </cell>
          <cell r="J66">
            <v>87736.28</v>
          </cell>
          <cell r="K66" t="str">
            <v>81.23%</v>
          </cell>
        </row>
        <row r="67">
          <cell r="B67">
            <v>723</v>
          </cell>
          <cell r="C67" t="str">
            <v>四川太极锦江区柳翠路药店</v>
          </cell>
          <cell r="D67" t="str">
            <v/>
          </cell>
          <cell r="E67">
            <v>2011</v>
          </cell>
          <cell r="F67">
            <v>2121</v>
          </cell>
          <cell r="G67">
            <v>1475</v>
          </cell>
          <cell r="H67" t="str">
            <v>69.54%</v>
          </cell>
          <cell r="I67">
            <v>103901.48</v>
          </cell>
          <cell r="J67">
            <v>80395.63</v>
          </cell>
          <cell r="K67" t="str">
            <v>77.38%</v>
          </cell>
        </row>
        <row r="68">
          <cell r="B68">
            <v>594</v>
          </cell>
          <cell r="C68" t="str">
            <v>四川太极大邑县安仁镇千禧街药店</v>
          </cell>
          <cell r="D68" t="str">
            <v/>
          </cell>
          <cell r="E68">
            <v>2011</v>
          </cell>
          <cell r="F68">
            <v>1509</v>
          </cell>
          <cell r="G68">
            <v>983</v>
          </cell>
          <cell r="H68" t="str">
            <v>65.14%</v>
          </cell>
          <cell r="I68">
            <v>98488.48</v>
          </cell>
          <cell r="J68">
            <v>79049.76</v>
          </cell>
          <cell r="K68" t="str">
            <v>80.26%</v>
          </cell>
        </row>
        <row r="69">
          <cell r="B69">
            <v>710</v>
          </cell>
          <cell r="C69" t="str">
            <v>四川太极都江堰市蒲阳镇堰问道西路药店</v>
          </cell>
          <cell r="D69" t="str">
            <v/>
          </cell>
          <cell r="E69">
            <v>2011</v>
          </cell>
          <cell r="F69">
            <v>1619</v>
          </cell>
          <cell r="G69">
            <v>1079</v>
          </cell>
          <cell r="H69" t="str">
            <v>66.65%</v>
          </cell>
          <cell r="I69">
            <v>88626.77</v>
          </cell>
          <cell r="J69">
            <v>70250.23</v>
          </cell>
          <cell r="K69" t="str">
            <v>79.27%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1287</v>
          </cell>
          <cell r="G70">
            <v>712</v>
          </cell>
          <cell r="H70" t="str">
            <v>55.32%</v>
          </cell>
          <cell r="I70">
            <v>86237.18</v>
          </cell>
          <cell r="J70">
            <v>61548.76</v>
          </cell>
          <cell r="K70" t="str">
            <v>71.37%</v>
          </cell>
        </row>
        <row r="71">
          <cell r="B71">
            <v>717</v>
          </cell>
          <cell r="C71" t="str">
            <v>四川太极大邑县晋原镇通达东路五段药店</v>
          </cell>
          <cell r="D71" t="str">
            <v/>
          </cell>
          <cell r="E71">
            <v>2011</v>
          </cell>
          <cell r="F71">
            <v>1078</v>
          </cell>
          <cell r="G71">
            <v>700</v>
          </cell>
          <cell r="H71" t="str">
            <v>64.94%</v>
          </cell>
          <cell r="I71">
            <v>76716.11</v>
          </cell>
          <cell r="J71">
            <v>61255.36</v>
          </cell>
          <cell r="K71" t="str">
            <v>79.85%</v>
          </cell>
        </row>
        <row r="72">
          <cell r="B72">
            <v>713</v>
          </cell>
          <cell r="C72" t="str">
            <v>四川太极都江堰聚源镇药店</v>
          </cell>
          <cell r="D72" t="str">
            <v/>
          </cell>
          <cell r="E72">
            <v>2011</v>
          </cell>
          <cell r="F72">
            <v>953</v>
          </cell>
          <cell r="G72">
            <v>715</v>
          </cell>
          <cell r="H72" t="str">
            <v>75.03%</v>
          </cell>
          <cell r="I72">
            <v>67810.56</v>
          </cell>
          <cell r="J72">
            <v>56939.12</v>
          </cell>
          <cell r="K72" t="str">
            <v>83.97%</v>
          </cell>
        </row>
        <row r="73">
          <cell r="B73">
            <v>706</v>
          </cell>
          <cell r="C73" t="str">
            <v>四川太极都江堰幸福镇翔凤路药店</v>
          </cell>
          <cell r="D73" t="str">
            <v/>
          </cell>
          <cell r="E73">
            <v>2011</v>
          </cell>
          <cell r="F73">
            <v>944</v>
          </cell>
          <cell r="G73">
            <v>636</v>
          </cell>
          <cell r="H73" t="str">
            <v>67.37%</v>
          </cell>
          <cell r="I73">
            <v>58212.43</v>
          </cell>
          <cell r="J73">
            <v>46452.16</v>
          </cell>
          <cell r="K73" t="str">
            <v>79.8%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1798</v>
          </cell>
          <cell r="G74">
            <v>1197</v>
          </cell>
          <cell r="H74" t="str">
            <v>66.57%</v>
          </cell>
          <cell r="I74">
            <v>112830.32</v>
          </cell>
          <cell r="J74">
            <v>89599.56</v>
          </cell>
          <cell r="K74" t="str">
            <v>79.41%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1119</v>
          </cell>
          <cell r="G75">
            <v>761</v>
          </cell>
          <cell r="H75" t="str">
            <v>68.01%</v>
          </cell>
          <cell r="I75">
            <v>68664.9</v>
          </cell>
          <cell r="J75">
            <v>51919.31</v>
          </cell>
          <cell r="K75" t="str">
            <v>75.61%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3239</v>
          </cell>
          <cell r="G76">
            <v>2275</v>
          </cell>
          <cell r="H76" t="str">
            <v>70.24%</v>
          </cell>
          <cell r="I76">
            <v>196740.07</v>
          </cell>
          <cell r="J76">
            <v>167232.54</v>
          </cell>
          <cell r="K76" t="str">
            <v>85%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7047</v>
          </cell>
          <cell r="G77">
            <v>3702</v>
          </cell>
          <cell r="H77" t="str">
            <v>52.53%</v>
          </cell>
          <cell r="I77">
            <v>577368.59</v>
          </cell>
          <cell r="J77">
            <v>386781.63</v>
          </cell>
          <cell r="K77" t="str">
            <v>66.99%</v>
          </cell>
        </row>
        <row r="78">
          <cell r="B78">
            <v>742</v>
          </cell>
          <cell r="C78" t="str">
            <v>四川太极锦江区庆云南街药店</v>
          </cell>
          <cell r="D78" t="str">
            <v/>
          </cell>
          <cell r="E78" t="str">
            <v/>
          </cell>
          <cell r="F78">
            <v>2426</v>
          </cell>
          <cell r="G78">
            <v>564</v>
          </cell>
          <cell r="H78" t="str">
            <v>23.25%</v>
          </cell>
          <cell r="I78">
            <v>240041.64</v>
          </cell>
          <cell r="J78">
            <v>124401.43</v>
          </cell>
          <cell r="K78" t="str">
            <v>51.82%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3473</v>
          </cell>
          <cell r="G79">
            <v>1690</v>
          </cell>
          <cell r="H79" t="str">
            <v>48.66%</v>
          </cell>
          <cell r="I79">
            <v>222352.14</v>
          </cell>
          <cell r="J79">
            <v>138450.84</v>
          </cell>
          <cell r="K79" t="str">
            <v>62.27%</v>
          </cell>
        </row>
        <row r="80">
          <cell r="B80">
            <v>102934</v>
          </cell>
          <cell r="C80" t="str">
            <v>四川太极大药房连锁有限公司金牛区银河北街药店</v>
          </cell>
          <cell r="D80" t="str">
            <v/>
          </cell>
          <cell r="E80" t="str">
            <v/>
          </cell>
          <cell r="F80">
            <v>3393</v>
          </cell>
          <cell r="G80">
            <v>2260</v>
          </cell>
          <cell r="H80" t="str">
            <v>66.61%</v>
          </cell>
          <cell r="I80">
            <v>220705.08</v>
          </cell>
          <cell r="J80">
            <v>172554.06</v>
          </cell>
          <cell r="K80" t="str">
            <v>78.18%</v>
          </cell>
        </row>
        <row r="81">
          <cell r="B81">
            <v>747</v>
          </cell>
          <cell r="C81" t="str">
            <v>四川太极郫县郫筒镇一环路东南段药店</v>
          </cell>
          <cell r="D81" t="str">
            <v/>
          </cell>
          <cell r="E81" t="str">
            <v/>
          </cell>
          <cell r="F81">
            <v>2114</v>
          </cell>
          <cell r="G81">
            <v>1217</v>
          </cell>
          <cell r="H81" t="str">
            <v>57.57%</v>
          </cell>
          <cell r="I81">
            <v>203741.11</v>
          </cell>
          <cell r="J81">
            <v>156279.33</v>
          </cell>
          <cell r="K81" t="str">
            <v>76.7%</v>
          </cell>
        </row>
        <row r="82">
          <cell r="B82">
            <v>754</v>
          </cell>
          <cell r="C82" t="str">
            <v>四川太极崇州市崇阳镇尚贤坊街药店</v>
          </cell>
          <cell r="D82" t="str">
            <v/>
          </cell>
          <cell r="E82" t="str">
            <v/>
          </cell>
          <cell r="F82">
            <v>2922</v>
          </cell>
          <cell r="G82">
            <v>1354</v>
          </cell>
          <cell r="H82" t="str">
            <v>46.34%</v>
          </cell>
          <cell r="I82">
            <v>190304.91</v>
          </cell>
          <cell r="J82">
            <v>113497.64</v>
          </cell>
          <cell r="K82" t="str">
            <v>59.64%</v>
          </cell>
        </row>
        <row r="83">
          <cell r="B83">
            <v>101453</v>
          </cell>
          <cell r="C83" t="str">
            <v>四川太极温江区公平街道江安路药店</v>
          </cell>
          <cell r="D83" t="str">
            <v/>
          </cell>
          <cell r="E83" t="str">
            <v/>
          </cell>
          <cell r="F83">
            <v>2498</v>
          </cell>
          <cell r="G83">
            <v>1510</v>
          </cell>
          <cell r="H83" t="str">
            <v>60.45%</v>
          </cell>
          <cell r="I83">
            <v>157617.71</v>
          </cell>
          <cell r="J83">
            <v>121056.33</v>
          </cell>
          <cell r="K83" t="str">
            <v>76.8%</v>
          </cell>
        </row>
        <row r="84">
          <cell r="B84">
            <v>103198</v>
          </cell>
          <cell r="C84" t="str">
            <v>四川太极大药房连锁有限公司青羊区贝森北路药店</v>
          </cell>
          <cell r="D84" t="str">
            <v/>
          </cell>
          <cell r="E84" t="str">
            <v/>
          </cell>
          <cell r="F84">
            <v>2451</v>
          </cell>
          <cell r="G84">
            <v>1622</v>
          </cell>
          <cell r="H84" t="str">
            <v>66.18%</v>
          </cell>
          <cell r="I84">
            <v>149398.64</v>
          </cell>
          <cell r="J84">
            <v>118189.44</v>
          </cell>
          <cell r="K84" t="str">
            <v>79.11%</v>
          </cell>
        </row>
        <row r="85">
          <cell r="B85">
            <v>745</v>
          </cell>
          <cell r="C85" t="str">
            <v>四川太极金牛区金沙路药店</v>
          </cell>
          <cell r="D85" t="str">
            <v/>
          </cell>
          <cell r="E85" t="str">
            <v/>
          </cell>
          <cell r="F85">
            <v>2260</v>
          </cell>
          <cell r="G85">
            <v>1518</v>
          </cell>
          <cell r="H85" t="str">
            <v>67.17%</v>
          </cell>
          <cell r="I85">
            <v>148419.07</v>
          </cell>
          <cell r="J85">
            <v>110984.15</v>
          </cell>
          <cell r="K85" t="str">
            <v>74.78%</v>
          </cell>
        </row>
        <row r="86">
          <cell r="B86">
            <v>102565</v>
          </cell>
          <cell r="C86" t="str">
            <v>四川太极武侯区佳灵路药店</v>
          </cell>
          <cell r="D86" t="str">
            <v/>
          </cell>
          <cell r="E86" t="str">
            <v/>
          </cell>
          <cell r="F86">
            <v>2953</v>
          </cell>
          <cell r="G86">
            <v>896</v>
          </cell>
          <cell r="H86" t="str">
            <v>30.34%</v>
          </cell>
          <cell r="I86">
            <v>138628.56</v>
          </cell>
          <cell r="J86">
            <v>60627.94</v>
          </cell>
          <cell r="K86" t="str">
            <v>43.73%</v>
          </cell>
        </row>
        <row r="87">
          <cell r="B87">
            <v>748</v>
          </cell>
          <cell r="C87" t="str">
            <v>四川太极大邑县晋原镇东街药店</v>
          </cell>
          <cell r="D87" t="str">
            <v/>
          </cell>
          <cell r="E87" t="str">
            <v/>
          </cell>
          <cell r="F87">
            <v>1873</v>
          </cell>
          <cell r="G87">
            <v>1145</v>
          </cell>
          <cell r="H87" t="str">
            <v>61.13%</v>
          </cell>
          <cell r="I87">
            <v>136481.44</v>
          </cell>
          <cell r="J87">
            <v>107549.87</v>
          </cell>
          <cell r="K87" t="str">
            <v>78.8%</v>
          </cell>
        </row>
        <row r="88">
          <cell r="B88">
            <v>102935</v>
          </cell>
          <cell r="C88" t="str">
            <v>四川太极大药房连锁有限公司青羊区童子街药店</v>
          </cell>
          <cell r="D88" t="str">
            <v/>
          </cell>
          <cell r="E88" t="str">
            <v/>
          </cell>
          <cell r="F88">
            <v>2092</v>
          </cell>
          <cell r="G88">
            <v>1151</v>
          </cell>
          <cell r="H88" t="str">
            <v>55.02%</v>
          </cell>
          <cell r="I88">
            <v>135253.16</v>
          </cell>
          <cell r="J88">
            <v>99966.42</v>
          </cell>
          <cell r="K88" t="str">
            <v>73.91%</v>
          </cell>
        </row>
        <row r="89">
          <cell r="B89">
            <v>743</v>
          </cell>
          <cell r="C89" t="str">
            <v>四川太极成华区万宇路药店</v>
          </cell>
          <cell r="D89" t="str">
            <v/>
          </cell>
          <cell r="E89" t="str">
            <v/>
          </cell>
          <cell r="F89">
            <v>2556</v>
          </cell>
          <cell r="G89">
            <v>1455</v>
          </cell>
          <cell r="H89" t="str">
            <v>56.92%</v>
          </cell>
          <cell r="I89">
            <v>133193.61</v>
          </cell>
          <cell r="J89">
            <v>93141.32</v>
          </cell>
          <cell r="K89" t="str">
            <v>69.93%</v>
          </cell>
        </row>
        <row r="90">
          <cell r="B90">
            <v>102479</v>
          </cell>
          <cell r="C90" t="str">
            <v>四川太极锦江区劼人路药店</v>
          </cell>
          <cell r="D90" t="str">
            <v/>
          </cell>
          <cell r="E90" t="str">
            <v/>
          </cell>
          <cell r="F90">
            <v>2704</v>
          </cell>
          <cell r="G90">
            <v>1642</v>
          </cell>
          <cell r="H90" t="str">
            <v>60.72%</v>
          </cell>
          <cell r="I90">
            <v>120981.43</v>
          </cell>
          <cell r="J90">
            <v>93473.14</v>
          </cell>
          <cell r="K90" t="str">
            <v>77.26%</v>
          </cell>
        </row>
        <row r="91">
          <cell r="B91">
            <v>752</v>
          </cell>
          <cell r="C91" t="str">
            <v>四川太极大药房连锁有限公司武侯区聚萃街药店</v>
          </cell>
          <cell r="D91" t="str">
            <v/>
          </cell>
          <cell r="E91" t="str">
            <v/>
          </cell>
          <cell r="F91">
            <v>1648</v>
          </cell>
          <cell r="G91">
            <v>1019</v>
          </cell>
          <cell r="H91" t="str">
            <v>61.83%</v>
          </cell>
          <cell r="I91">
            <v>115910.46</v>
          </cell>
          <cell r="J91">
            <v>81342.18</v>
          </cell>
          <cell r="K91" t="str">
            <v>70.18%</v>
          </cell>
        </row>
        <row r="92">
          <cell r="B92">
            <v>103639</v>
          </cell>
          <cell r="C92" t="str">
            <v>四川太极成华区金马河路药店</v>
          </cell>
          <cell r="D92" t="str">
            <v/>
          </cell>
          <cell r="E92" t="str">
            <v/>
          </cell>
          <cell r="F92">
            <v>1960</v>
          </cell>
          <cell r="G92">
            <v>1068</v>
          </cell>
          <cell r="H92" t="str">
            <v>54.49%</v>
          </cell>
          <cell r="I92">
            <v>91333.46</v>
          </cell>
          <cell r="J92">
            <v>58955.41</v>
          </cell>
          <cell r="K92" t="str">
            <v>64.55%</v>
          </cell>
        </row>
        <row r="93">
          <cell r="B93">
            <v>103199</v>
          </cell>
          <cell r="C93" t="str">
            <v>四川太极大药房连锁有限公司成华区西林一街药店</v>
          </cell>
          <cell r="D93" t="str">
            <v/>
          </cell>
          <cell r="E93" t="str">
            <v/>
          </cell>
          <cell r="F93">
            <v>1922</v>
          </cell>
          <cell r="G93">
            <v>1056</v>
          </cell>
          <cell r="H93" t="str">
            <v>54.94%</v>
          </cell>
          <cell r="I93">
            <v>90226.81</v>
          </cell>
          <cell r="J93">
            <v>59424.91</v>
          </cell>
          <cell r="K93" t="str">
            <v>65.86%</v>
          </cell>
        </row>
        <row r="94">
          <cell r="B94">
            <v>102567</v>
          </cell>
          <cell r="C94" t="str">
            <v>四川太极新津县五津镇武阳西路药店</v>
          </cell>
          <cell r="D94" t="str">
            <v/>
          </cell>
          <cell r="E94" t="str">
            <v/>
          </cell>
          <cell r="F94">
            <v>1214</v>
          </cell>
          <cell r="G94">
            <v>644</v>
          </cell>
          <cell r="H94" t="str">
            <v>53.05%</v>
          </cell>
          <cell r="I94">
            <v>89619.96</v>
          </cell>
          <cell r="J94">
            <v>65917.19</v>
          </cell>
          <cell r="K94" t="str">
            <v>73.55%</v>
          </cell>
        </row>
        <row r="95">
          <cell r="B95">
            <v>753</v>
          </cell>
          <cell r="C95" t="str">
            <v>四川太极锦江区合欢树街药店</v>
          </cell>
          <cell r="D95" t="str">
            <v/>
          </cell>
          <cell r="E95" t="str">
            <v/>
          </cell>
          <cell r="F95">
            <v>1178</v>
          </cell>
          <cell r="G95">
            <v>925</v>
          </cell>
          <cell r="H95" t="str">
            <v>78.52%</v>
          </cell>
          <cell r="I95">
            <v>81489.13</v>
          </cell>
          <cell r="J95">
            <v>72208.85</v>
          </cell>
          <cell r="K95" t="str">
            <v>88.61%</v>
          </cell>
        </row>
        <row r="96">
          <cell r="B96">
            <v>102478</v>
          </cell>
          <cell r="C96" t="str">
            <v>四川太极锦江区静明路药店</v>
          </cell>
          <cell r="D96" t="str">
            <v/>
          </cell>
          <cell r="E96" t="str">
            <v/>
          </cell>
          <cell r="F96">
            <v>1028</v>
          </cell>
          <cell r="G96">
            <v>654</v>
          </cell>
          <cell r="H96" t="str">
            <v>63.62%</v>
          </cell>
          <cell r="I96">
            <v>76199.11</v>
          </cell>
          <cell r="J96">
            <v>65677.83</v>
          </cell>
          <cell r="K96" t="str">
            <v>86.19%</v>
          </cell>
        </row>
        <row r="97">
          <cell r="B97">
            <v>102564</v>
          </cell>
          <cell r="C97" t="str">
            <v>四川太极邛崃市临邛镇翠荫街药店</v>
          </cell>
          <cell r="D97" t="str">
            <v/>
          </cell>
          <cell r="E97" t="str">
            <v/>
          </cell>
          <cell r="F97">
            <v>1193</v>
          </cell>
          <cell r="G97">
            <v>834</v>
          </cell>
          <cell r="H97" t="str">
            <v>69.91%</v>
          </cell>
          <cell r="I97">
            <v>62376.69</v>
          </cell>
          <cell r="J97">
            <v>47351.25</v>
          </cell>
          <cell r="K97" t="str">
            <v>75.91%</v>
          </cell>
        </row>
        <row r="98">
          <cell r="B98">
            <v>104428</v>
          </cell>
          <cell r="C98" t="str">
            <v>四川太极崇州市崇阳镇永康东路药店 </v>
          </cell>
          <cell r="D98" t="str">
            <v/>
          </cell>
          <cell r="E98" t="str">
            <v/>
          </cell>
          <cell r="F98">
            <v>855</v>
          </cell>
          <cell r="G98">
            <v>405</v>
          </cell>
          <cell r="H98" t="str">
            <v>47.37%</v>
          </cell>
          <cell r="I98">
            <v>57332.73</v>
          </cell>
          <cell r="J98">
            <v>38808.91</v>
          </cell>
          <cell r="K98" t="str">
            <v>67.69%</v>
          </cell>
        </row>
        <row r="99">
          <cell r="B99">
            <v>755</v>
          </cell>
          <cell r="C99" t="str">
            <v>四川太极温江区柳城街道鱼凫路药店</v>
          </cell>
          <cell r="D99" t="str">
            <v/>
          </cell>
          <cell r="E99" t="str">
            <v/>
          </cell>
          <cell r="F99">
            <v>1123</v>
          </cell>
          <cell r="G99">
            <v>561</v>
          </cell>
          <cell r="H99" t="str">
            <v>49.96%</v>
          </cell>
          <cell r="I99">
            <v>53835.26</v>
          </cell>
          <cell r="J99">
            <v>34461.23</v>
          </cell>
          <cell r="K99" t="str">
            <v>64.01%</v>
          </cell>
        </row>
        <row r="100">
          <cell r="B100">
            <v>104429</v>
          </cell>
          <cell r="C100" t="str">
            <v>四川太极武侯区大华街药店</v>
          </cell>
          <cell r="D100" t="str">
            <v/>
          </cell>
          <cell r="E100" t="str">
            <v/>
          </cell>
          <cell r="F100">
            <v>478</v>
          </cell>
          <cell r="G100">
            <v>151</v>
          </cell>
          <cell r="H100" t="str">
            <v>31.59%</v>
          </cell>
          <cell r="I100">
            <v>28236.21</v>
          </cell>
          <cell r="J100">
            <v>13043.9</v>
          </cell>
          <cell r="K100" t="str">
            <v>46.2%</v>
          </cell>
        </row>
        <row r="101">
          <cell r="B101">
            <v>104430</v>
          </cell>
          <cell r="C101" t="str">
            <v>四川太极高新区中和大道药店</v>
          </cell>
          <cell r="D101" t="str">
            <v/>
          </cell>
          <cell r="E101" t="str">
            <v/>
          </cell>
          <cell r="F101">
            <v>552</v>
          </cell>
          <cell r="G101">
            <v>362</v>
          </cell>
          <cell r="H101" t="str">
            <v>65.58%</v>
          </cell>
          <cell r="I101">
            <v>24121.7</v>
          </cell>
          <cell r="J101">
            <v>17491.83</v>
          </cell>
          <cell r="K101" t="str">
            <v>72.51%</v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>
            <v>269454</v>
          </cell>
          <cell r="G102">
            <v>159113</v>
          </cell>
          <cell r="H102" t="str">
            <v>59.05%</v>
          </cell>
          <cell r="I102">
            <v>20886631.84</v>
          </cell>
          <cell r="J102">
            <v>14797482.86</v>
          </cell>
          <cell r="K102" t="str">
            <v>70.85%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13.5"/>
  <cols>
    <col min="3" max="3" width="9" style="2"/>
    <col min="4" max="4" width="17.375" style="2" customWidth="1"/>
    <col min="5" max="5" width="14.625" style="2" customWidth="1"/>
    <col min="6" max="7" width="14.5" customWidth="1"/>
    <col min="8" max="8" width="11" customWidth="1"/>
    <col min="9" max="9" width="13.125" customWidth="1"/>
    <col min="10" max="11" width="12.625"/>
  </cols>
  <sheetData>
    <row r="1" ht="22.5" spans="1:9">
      <c r="A1" s="3" t="s">
        <v>0</v>
      </c>
      <c r="B1" s="3"/>
      <c r="C1" s="4"/>
      <c r="D1" s="4"/>
      <c r="E1" s="3"/>
      <c r="F1" s="3"/>
      <c r="G1" s="3"/>
      <c r="H1" s="3"/>
      <c r="I1" s="3"/>
    </row>
    <row r="2" s="1" customFormat="1" ht="28.5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24" t="s">
        <v>6</v>
      </c>
      <c r="G2" s="7" t="s">
        <v>7</v>
      </c>
      <c r="H2" s="25" t="s">
        <v>8</v>
      </c>
      <c r="I2" s="8" t="s">
        <v>9</v>
      </c>
      <c r="J2" s="1" t="s">
        <v>10</v>
      </c>
    </row>
    <row r="3" spans="1:11">
      <c r="A3" s="9">
        <v>1</v>
      </c>
      <c r="B3" s="9">
        <v>357</v>
      </c>
      <c r="C3" s="10" t="s">
        <v>11</v>
      </c>
      <c r="D3" s="10" t="s">
        <v>12</v>
      </c>
      <c r="E3" s="9">
        <f>VLOOKUP(B:B,[1]查询时间段分门店销售汇总!$D$1:$J$65536,7,0)</f>
        <v>2329</v>
      </c>
      <c r="F3" s="11">
        <f>ROUND(G3,0)</f>
        <v>140</v>
      </c>
      <c r="G3" s="11">
        <v>139.74</v>
      </c>
      <c r="H3" s="26">
        <v>0.7073</v>
      </c>
      <c r="I3" s="12">
        <f>H3*1.02</f>
        <v>0.721446</v>
      </c>
      <c r="J3">
        <v>58302.816</v>
      </c>
      <c r="K3">
        <f>I3*J3</f>
        <v>42062.333391936</v>
      </c>
    </row>
    <row r="4" spans="1:11">
      <c r="A4" s="9">
        <v>2</v>
      </c>
      <c r="B4" s="9">
        <v>365</v>
      </c>
      <c r="C4" s="10" t="s">
        <v>11</v>
      </c>
      <c r="D4" s="10" t="s">
        <v>13</v>
      </c>
      <c r="E4" s="9">
        <f>VLOOKUP(B:B,[1]查询时间段分门店销售汇总!$D$1:$J$65536,7,0)</f>
        <v>3588</v>
      </c>
      <c r="F4" s="11">
        <f t="shared" ref="F4:F35" si="0">ROUND(G4,0)</f>
        <v>287</v>
      </c>
      <c r="G4" s="11">
        <v>287.04</v>
      </c>
      <c r="H4" s="26">
        <v>0.6348</v>
      </c>
      <c r="I4" s="12">
        <f>H4*1.02</f>
        <v>0.647496</v>
      </c>
      <c r="J4">
        <v>104586.56</v>
      </c>
      <c r="K4">
        <f t="shared" ref="K4:K35" si="1">I4*J4</f>
        <v>67719.37925376</v>
      </c>
    </row>
    <row r="5" spans="1:11">
      <c r="A5" s="9">
        <v>3</v>
      </c>
      <c r="B5" s="9">
        <v>399</v>
      </c>
      <c r="C5" s="10" t="s">
        <v>14</v>
      </c>
      <c r="D5" s="10" t="s">
        <v>15</v>
      </c>
      <c r="E5" s="9">
        <f>VLOOKUP(B:B,[1]查询时间段分门店销售汇总!$D$1:$J$65536,7,0)</f>
        <v>2795</v>
      </c>
      <c r="F5" s="11">
        <f t="shared" si="0"/>
        <v>168</v>
      </c>
      <c r="G5" s="11">
        <v>167.7</v>
      </c>
      <c r="H5" s="26">
        <v>0.7391</v>
      </c>
      <c r="I5" s="12">
        <f>H5*1.02</f>
        <v>0.753882</v>
      </c>
      <c r="J5">
        <v>73142.888</v>
      </c>
      <c r="K5">
        <f t="shared" si="1"/>
        <v>55141.106691216</v>
      </c>
    </row>
    <row r="6" spans="1:11">
      <c r="A6" s="9">
        <v>4</v>
      </c>
      <c r="B6" s="9">
        <v>754</v>
      </c>
      <c r="C6" s="10" t="s">
        <v>16</v>
      </c>
      <c r="D6" s="10" t="s">
        <v>17</v>
      </c>
      <c r="E6" s="9">
        <f>VLOOKUP(B:B,[1]查询时间段分门店销售汇总!$D$1:$J$65536,7,0)</f>
        <v>2922</v>
      </c>
      <c r="F6" s="11">
        <f t="shared" si="0"/>
        <v>292</v>
      </c>
      <c r="G6" s="11">
        <v>292.2</v>
      </c>
      <c r="H6" s="26">
        <v>0.5964</v>
      </c>
      <c r="I6" s="13">
        <f>H6*1.02</f>
        <v>0.608328</v>
      </c>
      <c r="J6">
        <v>69277.312</v>
      </c>
      <c r="K6">
        <f t="shared" si="1"/>
        <v>42143.328654336</v>
      </c>
    </row>
    <row r="7" spans="1:11">
      <c r="A7" s="9">
        <v>5</v>
      </c>
      <c r="B7" s="9">
        <v>351</v>
      </c>
      <c r="C7" s="10" t="s">
        <v>16</v>
      </c>
      <c r="D7" s="10" t="s">
        <v>18</v>
      </c>
      <c r="E7" s="9">
        <f>VLOOKUP(B:B,[1]查询时间段分门店销售汇总!$D$1:$J$65536,7,0)</f>
        <v>1757</v>
      </c>
      <c r="F7" s="11">
        <f t="shared" si="0"/>
        <v>105</v>
      </c>
      <c r="G7" s="11">
        <v>105.42</v>
      </c>
      <c r="H7" s="26">
        <v>0.7964</v>
      </c>
      <c r="I7" s="14">
        <f>H7*1.01</f>
        <v>0.804364</v>
      </c>
      <c r="J7">
        <v>62732.592</v>
      </c>
      <c r="K7">
        <f t="shared" si="1"/>
        <v>50459.838631488</v>
      </c>
    </row>
    <row r="8" spans="1:11">
      <c r="A8" s="9">
        <v>6</v>
      </c>
      <c r="B8" s="9">
        <v>52</v>
      </c>
      <c r="C8" s="10" t="s">
        <v>16</v>
      </c>
      <c r="D8" s="10" t="s">
        <v>19</v>
      </c>
      <c r="E8" s="9">
        <f>VLOOKUP(B:B,[1]查询时间段分门店销售汇总!$D$1:$J$65536,7,0)</f>
        <v>2366</v>
      </c>
      <c r="F8" s="11">
        <f t="shared" si="0"/>
        <v>142</v>
      </c>
      <c r="G8" s="11">
        <v>141.96</v>
      </c>
      <c r="H8" s="26">
        <v>0.7728</v>
      </c>
      <c r="I8" s="14">
        <f>H8*1.01</f>
        <v>0.780528</v>
      </c>
      <c r="J8">
        <v>61997.52</v>
      </c>
      <c r="K8">
        <f t="shared" si="1"/>
        <v>48390.80029056</v>
      </c>
    </row>
    <row r="9" spans="1:11">
      <c r="A9" s="9">
        <v>7</v>
      </c>
      <c r="B9" s="9">
        <v>359</v>
      </c>
      <c r="C9" s="10" t="s">
        <v>11</v>
      </c>
      <c r="D9" s="10" t="s">
        <v>20</v>
      </c>
      <c r="E9" s="9">
        <f>VLOOKUP(B:B,[1]查询时间段分门店销售汇总!$D$1:$J$65536,7,0)</f>
        <v>3949</v>
      </c>
      <c r="F9" s="11">
        <f t="shared" si="0"/>
        <v>237</v>
      </c>
      <c r="G9" s="11">
        <v>236.94</v>
      </c>
      <c r="H9" s="26">
        <v>0.7376</v>
      </c>
      <c r="I9" s="12">
        <f>H9*1.02</f>
        <v>0.752352</v>
      </c>
      <c r="J9">
        <v>84278.9064</v>
      </c>
      <c r="K9">
        <f t="shared" si="1"/>
        <v>63407.4037878528</v>
      </c>
    </row>
    <row r="10" spans="1:11">
      <c r="A10" s="9">
        <v>8</v>
      </c>
      <c r="B10" s="9">
        <v>572</v>
      </c>
      <c r="C10" s="10" t="s">
        <v>21</v>
      </c>
      <c r="D10" s="10" t="s">
        <v>22</v>
      </c>
      <c r="E10" s="9">
        <f>VLOOKUP(B:B,[1]查询时间段分门店销售汇总!$D$1:$J$65536,7,0)</f>
        <v>2368</v>
      </c>
      <c r="F10" s="11">
        <f t="shared" si="0"/>
        <v>142</v>
      </c>
      <c r="G10" s="11">
        <v>142.08</v>
      </c>
      <c r="H10" s="26">
        <v>0.7097</v>
      </c>
      <c r="I10" s="12">
        <f>H10*1.02</f>
        <v>0.723894</v>
      </c>
      <c r="J10">
        <v>60720.816</v>
      </c>
      <c r="K10">
        <f t="shared" si="1"/>
        <v>43955.434377504</v>
      </c>
    </row>
    <row r="11" spans="1:11">
      <c r="A11" s="9">
        <v>9</v>
      </c>
      <c r="B11" s="9">
        <v>743</v>
      </c>
      <c r="C11" s="10" t="s">
        <v>14</v>
      </c>
      <c r="D11" s="10" t="s">
        <v>23</v>
      </c>
      <c r="E11" s="9">
        <f>VLOOKUP(B:B,[1]查询时间段分门店销售汇总!$D$1:$J$65536,7,0)</f>
        <v>2556</v>
      </c>
      <c r="F11" s="11">
        <f t="shared" si="0"/>
        <v>204</v>
      </c>
      <c r="G11" s="11">
        <v>204.48</v>
      </c>
      <c r="H11" s="26">
        <v>0.6993</v>
      </c>
      <c r="I11" s="12">
        <f>H11*1.02</f>
        <v>0.713286</v>
      </c>
      <c r="J11">
        <v>40417.8</v>
      </c>
      <c r="K11">
        <f t="shared" si="1"/>
        <v>28829.4508908</v>
      </c>
    </row>
    <row r="12" spans="1:11">
      <c r="A12" s="9">
        <v>10</v>
      </c>
      <c r="B12" s="9">
        <v>744</v>
      </c>
      <c r="C12" s="10" t="s">
        <v>21</v>
      </c>
      <c r="D12" s="10" t="s">
        <v>24</v>
      </c>
      <c r="E12" s="9">
        <f>VLOOKUP(B:B,[1]查询时间段分门店销售汇总!$D$1:$J$65536,7,0)</f>
        <v>3473</v>
      </c>
      <c r="F12" s="11">
        <f t="shared" si="0"/>
        <v>278</v>
      </c>
      <c r="G12" s="11">
        <v>277.84</v>
      </c>
      <c r="H12" s="26">
        <v>0.6227</v>
      </c>
      <c r="I12" s="12">
        <f>H12*1.02</f>
        <v>0.635154</v>
      </c>
      <c r="J12">
        <v>59280.3328</v>
      </c>
      <c r="K12">
        <f t="shared" si="1"/>
        <v>37652.1404992512</v>
      </c>
    </row>
    <row r="13" spans="1:11">
      <c r="A13" s="9">
        <v>11</v>
      </c>
      <c r="B13" s="9">
        <v>391</v>
      </c>
      <c r="C13" s="10" t="s">
        <v>21</v>
      </c>
      <c r="D13" s="10" t="s">
        <v>25</v>
      </c>
      <c r="E13" s="9">
        <f>VLOOKUP(B:B,[1]查询时间段分门店销售汇总!$D$1:$J$65536,7,0)</f>
        <v>2860</v>
      </c>
      <c r="F13" s="11">
        <f t="shared" si="0"/>
        <v>139</v>
      </c>
      <c r="G13" s="15">
        <v>139</v>
      </c>
      <c r="H13" s="26">
        <v>0.6262</v>
      </c>
      <c r="I13" s="12">
        <f>H13*1.02</f>
        <v>0.638724</v>
      </c>
      <c r="J13">
        <v>70424.7595519104</v>
      </c>
      <c r="K13">
        <f t="shared" si="1"/>
        <v>44981.9841200344</v>
      </c>
    </row>
    <row r="14" spans="1:11">
      <c r="A14" s="9">
        <v>12</v>
      </c>
      <c r="B14" s="9">
        <v>54</v>
      </c>
      <c r="C14" s="10" t="s">
        <v>16</v>
      </c>
      <c r="D14" s="10" t="s">
        <v>26</v>
      </c>
      <c r="E14" s="27">
        <v>2953</v>
      </c>
      <c r="F14" s="11">
        <f t="shared" si="0"/>
        <v>118</v>
      </c>
      <c r="G14" s="11">
        <v>118.12</v>
      </c>
      <c r="H14" s="26">
        <v>0.9039</v>
      </c>
      <c r="I14" s="16">
        <v>0.91</v>
      </c>
      <c r="J14">
        <v>69346.3056</v>
      </c>
      <c r="K14">
        <f t="shared" si="1"/>
        <v>63105.138096</v>
      </c>
    </row>
    <row r="15" spans="1:11">
      <c r="A15" s="9">
        <v>13</v>
      </c>
      <c r="B15" s="9">
        <v>582</v>
      </c>
      <c r="C15" s="10" t="s">
        <v>11</v>
      </c>
      <c r="D15" s="10" t="s">
        <v>27</v>
      </c>
      <c r="E15" s="9">
        <f>VLOOKUP(B:B,[1]查询时间段分门店销售汇总!$D$1:$J$65536,7,0)</f>
        <v>7164</v>
      </c>
      <c r="F15" s="11">
        <f t="shared" si="0"/>
        <v>430</v>
      </c>
      <c r="G15" s="15">
        <v>429.84</v>
      </c>
      <c r="H15" s="26">
        <v>0.4058</v>
      </c>
      <c r="I15" s="17">
        <f>H15*1.03</f>
        <v>0.417974</v>
      </c>
      <c r="J15">
        <v>202675.675</v>
      </c>
      <c r="K15">
        <f t="shared" si="1"/>
        <v>84713.16258245</v>
      </c>
    </row>
    <row r="16" spans="1:11">
      <c r="A16" s="9">
        <v>14</v>
      </c>
      <c r="B16" s="9">
        <v>387</v>
      </c>
      <c r="C16" s="10" t="s">
        <v>14</v>
      </c>
      <c r="D16" s="10" t="s">
        <v>28</v>
      </c>
      <c r="E16" s="9">
        <f>VLOOKUP(B:B,[1]查询时间段分门店销售汇总!$D$1:$J$65536,7,0)</f>
        <v>4294</v>
      </c>
      <c r="F16" s="11">
        <f t="shared" si="0"/>
        <v>172</v>
      </c>
      <c r="G16" s="11">
        <v>171.76</v>
      </c>
      <c r="H16" s="26">
        <v>0.8226</v>
      </c>
      <c r="I16" s="14">
        <f>H16*1.01</f>
        <v>0.830826</v>
      </c>
      <c r="J16">
        <v>96310.3408</v>
      </c>
      <c r="K16">
        <f t="shared" si="1"/>
        <v>80017.1352055008</v>
      </c>
    </row>
    <row r="17" spans="1:11">
      <c r="A17" s="9">
        <v>15</v>
      </c>
      <c r="B17" s="9">
        <v>717</v>
      </c>
      <c r="C17" s="10" t="s">
        <v>29</v>
      </c>
      <c r="D17" s="10" t="s">
        <v>30</v>
      </c>
      <c r="E17" s="9">
        <f>VLOOKUP(B:B,[1]查询时间段分门店销售汇总!$D$1:$J$65536,7,0)</f>
        <v>1078</v>
      </c>
      <c r="F17" s="11">
        <f t="shared" si="0"/>
        <v>65</v>
      </c>
      <c r="G17" s="11">
        <v>64.68</v>
      </c>
      <c r="H17" s="26">
        <v>0.7985</v>
      </c>
      <c r="I17" s="14">
        <f>H17*1.01</f>
        <v>0.806485</v>
      </c>
      <c r="J17">
        <v>39167.0864</v>
      </c>
      <c r="K17">
        <f t="shared" si="1"/>
        <v>31587.667675304</v>
      </c>
    </row>
    <row r="18" spans="1:11">
      <c r="A18" s="9">
        <v>16</v>
      </c>
      <c r="B18" s="9">
        <v>349</v>
      </c>
      <c r="C18" s="10" t="s">
        <v>21</v>
      </c>
      <c r="D18" s="10" t="s">
        <v>31</v>
      </c>
      <c r="E18" s="9">
        <f>VLOOKUP(B:B,[1]查询时间段分门店销售汇总!$D$1:$J$65536,7,0)</f>
        <v>2675</v>
      </c>
      <c r="F18" s="11">
        <f t="shared" si="0"/>
        <v>140</v>
      </c>
      <c r="G18" s="15">
        <v>140</v>
      </c>
      <c r="H18" s="26">
        <v>0.5822</v>
      </c>
      <c r="I18" s="13">
        <f>H18*1.02</f>
        <v>0.593844</v>
      </c>
      <c r="J18">
        <v>70720.3744</v>
      </c>
      <c r="K18">
        <f t="shared" si="1"/>
        <v>41996.8700151936</v>
      </c>
    </row>
    <row r="19" spans="1:11">
      <c r="A19" s="9">
        <v>17</v>
      </c>
      <c r="B19" s="9">
        <v>710</v>
      </c>
      <c r="C19" s="10" t="s">
        <v>16</v>
      </c>
      <c r="D19" s="10" t="s">
        <v>32</v>
      </c>
      <c r="E19" s="9">
        <f>VLOOKUP(B:B,[1]查询时间段分门店销售汇总!$D$1:$J$65536,7,0)</f>
        <v>1619</v>
      </c>
      <c r="F19" s="11">
        <f t="shared" si="0"/>
        <v>97</v>
      </c>
      <c r="G19" s="11">
        <v>97.14</v>
      </c>
      <c r="H19" s="26">
        <v>0.7927</v>
      </c>
      <c r="I19" s="14">
        <f>H19*1.01</f>
        <v>0.800627</v>
      </c>
      <c r="J19">
        <v>32943.4644</v>
      </c>
      <c r="K19">
        <f t="shared" si="1"/>
        <v>26375.4270721788</v>
      </c>
    </row>
    <row r="20" spans="1:11">
      <c r="A20" s="9">
        <v>18</v>
      </c>
      <c r="B20" s="9">
        <v>747</v>
      </c>
      <c r="C20" s="10" t="s">
        <v>21</v>
      </c>
      <c r="D20" s="10" t="s">
        <v>33</v>
      </c>
      <c r="E20" s="9">
        <f>VLOOKUP(B:B,[1]查询时间段分门店销售汇总!$D$1:$J$65536,7,0)</f>
        <v>2114</v>
      </c>
      <c r="F20" s="11">
        <f t="shared" si="0"/>
        <v>127</v>
      </c>
      <c r="G20" s="11">
        <v>126.84</v>
      </c>
      <c r="H20" s="26">
        <v>0.767</v>
      </c>
      <c r="I20" s="14">
        <f>H20*1.01</f>
        <v>0.77467</v>
      </c>
      <c r="J20">
        <v>57277.584</v>
      </c>
      <c r="K20">
        <f t="shared" si="1"/>
        <v>44371.22599728</v>
      </c>
    </row>
    <row r="21" spans="1:11">
      <c r="A21" s="9">
        <v>19</v>
      </c>
      <c r="B21" s="9">
        <v>748</v>
      </c>
      <c r="C21" s="10" t="s">
        <v>29</v>
      </c>
      <c r="D21" s="10" t="s">
        <v>34</v>
      </c>
      <c r="E21" s="9">
        <f>VLOOKUP(B:B,[1]查询时间段分门店销售汇总!$D$1:$J$65536,7,0)</f>
        <v>1873</v>
      </c>
      <c r="F21" s="11">
        <f t="shared" si="0"/>
        <v>112</v>
      </c>
      <c r="G21" s="11">
        <v>112.38</v>
      </c>
      <c r="H21" s="26">
        <v>0.788</v>
      </c>
      <c r="I21" s="14">
        <f>H21*1.01</f>
        <v>0.79588</v>
      </c>
      <c r="J21">
        <v>39525.872555264</v>
      </c>
      <c r="K21">
        <f t="shared" si="1"/>
        <v>31457.8514492835</v>
      </c>
    </row>
    <row r="22" spans="1:11">
      <c r="A22" s="9">
        <v>20</v>
      </c>
      <c r="B22" s="9">
        <v>723</v>
      </c>
      <c r="C22" s="10" t="s">
        <v>21</v>
      </c>
      <c r="D22" s="10" t="s">
        <v>35</v>
      </c>
      <c r="E22" s="9">
        <f>VLOOKUP(B:B,[1]查询时间段分门店销售汇总!$D$1:$J$65536,7,0)</f>
        <v>2121</v>
      </c>
      <c r="F22" s="11">
        <f t="shared" si="0"/>
        <v>127</v>
      </c>
      <c r="G22" s="11">
        <v>127.26</v>
      </c>
      <c r="H22" s="26">
        <v>0.7738</v>
      </c>
      <c r="I22" s="14">
        <f>H22*1.01</f>
        <v>0.781538</v>
      </c>
      <c r="J22">
        <v>37653.6168</v>
      </c>
      <c r="K22">
        <f t="shared" si="1"/>
        <v>29427.7323666384</v>
      </c>
    </row>
    <row r="23" spans="1:11">
      <c r="A23" s="9">
        <v>21</v>
      </c>
      <c r="B23" s="9">
        <v>750</v>
      </c>
      <c r="C23" s="10" t="s">
        <v>14</v>
      </c>
      <c r="D23" s="10" t="s">
        <v>36</v>
      </c>
      <c r="E23" s="9">
        <f>VLOOKUP(B:B,[1]查询时间段分门店销售汇总!$D$1:$J$65536,7,0)</f>
        <v>7047</v>
      </c>
      <c r="F23" s="11">
        <f t="shared" si="0"/>
        <v>564</v>
      </c>
      <c r="G23" s="11">
        <v>563.76</v>
      </c>
      <c r="H23" s="26">
        <v>0.6699</v>
      </c>
      <c r="I23" s="12">
        <f>H23*1.02</f>
        <v>0.683298</v>
      </c>
      <c r="J23">
        <v>223214.6475</v>
      </c>
      <c r="K23">
        <f t="shared" si="1"/>
        <v>152522.122207455</v>
      </c>
    </row>
    <row r="24" spans="1:11">
      <c r="A24" s="9">
        <v>22</v>
      </c>
      <c r="B24" s="9">
        <v>545</v>
      </c>
      <c r="C24" s="10" t="s">
        <v>14</v>
      </c>
      <c r="D24" s="10" t="s">
        <v>37</v>
      </c>
      <c r="E24" s="9">
        <f>VLOOKUP(B:B,[1]查询时间段分门店销售汇总!$D$1:$J$65536,7,0)</f>
        <v>1530</v>
      </c>
      <c r="F24" s="11">
        <f t="shared" si="0"/>
        <v>92</v>
      </c>
      <c r="G24" s="11">
        <v>91.8</v>
      </c>
      <c r="H24" s="26">
        <v>0.7947</v>
      </c>
      <c r="I24" s="14">
        <f>H24*1.01</f>
        <v>0.802647</v>
      </c>
      <c r="J24">
        <v>38436.342</v>
      </c>
      <c r="K24">
        <f t="shared" si="1"/>
        <v>30850.814597274</v>
      </c>
    </row>
    <row r="25" spans="1:11">
      <c r="A25" s="9">
        <v>23</v>
      </c>
      <c r="B25" s="9">
        <v>741</v>
      </c>
      <c r="C25" s="10" t="s">
        <v>11</v>
      </c>
      <c r="D25" s="10" t="s">
        <v>38</v>
      </c>
      <c r="E25" s="9">
        <f>VLOOKUP(B:B,[1]查询时间段分门店销售汇总!$D$1:$J$65536,7,0)</f>
        <v>1119</v>
      </c>
      <c r="F25" s="11">
        <f t="shared" si="0"/>
        <v>67</v>
      </c>
      <c r="G25" s="11">
        <v>67.14</v>
      </c>
      <c r="H25" s="26">
        <v>0.7561</v>
      </c>
      <c r="I25" s="14">
        <f>H25*1.01</f>
        <v>0.763661</v>
      </c>
      <c r="J25">
        <v>27089.784</v>
      </c>
      <c r="K25">
        <f t="shared" si="1"/>
        <v>20687.411539224</v>
      </c>
    </row>
    <row r="26" spans="1:11">
      <c r="A26" s="9">
        <v>24</v>
      </c>
      <c r="B26" s="9">
        <v>732</v>
      </c>
      <c r="C26" s="10" t="s">
        <v>29</v>
      </c>
      <c r="D26" s="10" t="s">
        <v>39</v>
      </c>
      <c r="E26" s="9">
        <f>VLOOKUP(B:B,[1]查询时间段分门店销售汇总!$D$1:$J$65536,7,0)</f>
        <v>1287</v>
      </c>
      <c r="F26" s="11">
        <f t="shared" si="0"/>
        <v>77</v>
      </c>
      <c r="G26" s="11">
        <v>77.22</v>
      </c>
      <c r="H26" s="26">
        <v>0.7137</v>
      </c>
      <c r="I26" s="12">
        <f>H26*1.02</f>
        <v>0.727974</v>
      </c>
      <c r="J26">
        <v>38484.3176</v>
      </c>
      <c r="K26">
        <f t="shared" si="1"/>
        <v>28015.5826205424</v>
      </c>
    </row>
    <row r="27" spans="1:11">
      <c r="A27" s="9">
        <v>25</v>
      </c>
      <c r="B27" s="9">
        <v>709</v>
      </c>
      <c r="C27" s="10" t="s">
        <v>11</v>
      </c>
      <c r="D27" s="10" t="s">
        <v>40</v>
      </c>
      <c r="E27" s="9">
        <f>VLOOKUP(B:B,[1]查询时间段分门店销售汇总!$D$1:$J$65536,7,0)</f>
        <v>3536</v>
      </c>
      <c r="F27" s="11">
        <f t="shared" si="0"/>
        <v>141</v>
      </c>
      <c r="G27" s="11">
        <v>141.44</v>
      </c>
      <c r="H27" s="26">
        <v>0.8179</v>
      </c>
      <c r="I27" s="14">
        <f>H27*1.01</f>
        <v>0.826079</v>
      </c>
      <c r="J27">
        <v>78962.208</v>
      </c>
      <c r="K27">
        <f t="shared" si="1"/>
        <v>65229.021822432</v>
      </c>
    </row>
    <row r="28" spans="1:11">
      <c r="A28" s="9">
        <v>26</v>
      </c>
      <c r="B28" s="9">
        <v>514</v>
      </c>
      <c r="C28" s="10" t="s">
        <v>29</v>
      </c>
      <c r="D28" s="10" t="s">
        <v>41</v>
      </c>
      <c r="E28" s="9">
        <f>VLOOKUP(B:B,[1]查询时间段分门店销售汇总!$D$1:$J$65536,7,0)</f>
        <v>3561</v>
      </c>
      <c r="F28" s="11">
        <f t="shared" si="0"/>
        <v>142</v>
      </c>
      <c r="G28" s="11">
        <v>142.44</v>
      </c>
      <c r="H28" s="26">
        <v>0.9199</v>
      </c>
      <c r="I28" s="16">
        <v>0.921</v>
      </c>
      <c r="J28">
        <v>96536.232</v>
      </c>
      <c r="K28">
        <f t="shared" si="1"/>
        <v>88909.869672</v>
      </c>
    </row>
    <row r="29" spans="1:11">
      <c r="A29" s="9">
        <v>27</v>
      </c>
      <c r="B29" s="9">
        <v>726</v>
      </c>
      <c r="C29" s="10" t="s">
        <v>11</v>
      </c>
      <c r="D29" s="10" t="s">
        <v>42</v>
      </c>
      <c r="E29" s="9">
        <f>VLOOKUP(B:B,[1]查询时间段分门店销售汇总!$D$1:$J$65536,7,0)</f>
        <v>3092</v>
      </c>
      <c r="F29" s="11">
        <f t="shared" si="0"/>
        <v>186</v>
      </c>
      <c r="G29" s="11">
        <v>185.52</v>
      </c>
      <c r="H29" s="26">
        <v>0.7932</v>
      </c>
      <c r="I29" s="14">
        <f>H29*1.01</f>
        <v>0.801132</v>
      </c>
      <c r="J29">
        <v>91382.9904</v>
      </c>
      <c r="K29">
        <f t="shared" si="1"/>
        <v>73209.8378651328</v>
      </c>
    </row>
    <row r="30" spans="1:11">
      <c r="A30" s="9">
        <v>28</v>
      </c>
      <c r="B30" s="9">
        <v>570</v>
      </c>
      <c r="C30" s="10" t="s">
        <v>11</v>
      </c>
      <c r="D30" s="10" t="s">
        <v>43</v>
      </c>
      <c r="E30" s="9">
        <f>VLOOKUP(B:B,[1]查询时间段分门店销售汇总!$D$1:$J$65536,7,0)</f>
        <v>2488</v>
      </c>
      <c r="F30" s="11">
        <f t="shared" si="0"/>
        <v>149</v>
      </c>
      <c r="G30" s="11">
        <v>149.28</v>
      </c>
      <c r="H30" s="26">
        <v>0.7987</v>
      </c>
      <c r="I30" s="14">
        <f>H30*1.01</f>
        <v>0.806687</v>
      </c>
      <c r="J30">
        <v>40382.212</v>
      </c>
      <c r="K30">
        <f t="shared" si="1"/>
        <v>32575.805451644</v>
      </c>
    </row>
    <row r="31" spans="1:11">
      <c r="A31" s="9">
        <v>29</v>
      </c>
      <c r="B31" s="9">
        <v>598</v>
      </c>
      <c r="C31" s="10" t="s">
        <v>14</v>
      </c>
      <c r="D31" s="10" t="s">
        <v>44</v>
      </c>
      <c r="E31" s="9">
        <f>VLOOKUP(B:B,[1]查询时间段分门店销售汇总!$D$1:$J$65536,7,0)</f>
        <v>2911</v>
      </c>
      <c r="F31" s="11">
        <f t="shared" si="0"/>
        <v>175</v>
      </c>
      <c r="G31" s="11">
        <v>174.66</v>
      </c>
      <c r="H31" s="26">
        <v>0.7008</v>
      </c>
      <c r="I31" s="12">
        <f>H31*1.02</f>
        <v>0.714816</v>
      </c>
      <c r="J31">
        <v>75219.144</v>
      </c>
      <c r="K31">
        <f t="shared" si="1"/>
        <v>53767.847637504</v>
      </c>
    </row>
    <row r="32" spans="1:11">
      <c r="A32" s="9">
        <v>30</v>
      </c>
      <c r="B32" s="9">
        <v>724</v>
      </c>
      <c r="C32" s="10" t="s">
        <v>14</v>
      </c>
      <c r="D32" s="10" t="s">
        <v>45</v>
      </c>
      <c r="E32" s="9">
        <f>VLOOKUP(B:B,[1]查询时间段分门店销售汇总!$D$1:$J$65536,7,0)</f>
        <v>4196</v>
      </c>
      <c r="F32" s="11">
        <f t="shared" si="0"/>
        <v>168</v>
      </c>
      <c r="G32" s="11">
        <v>167.84</v>
      </c>
      <c r="H32" s="26">
        <v>0.8391</v>
      </c>
      <c r="I32" s="14">
        <f>H32*1.01</f>
        <v>0.847491</v>
      </c>
      <c r="J32">
        <v>89700.0624</v>
      </c>
      <c r="K32">
        <f t="shared" si="1"/>
        <v>76019.9955834384</v>
      </c>
    </row>
    <row r="33" spans="1:11">
      <c r="A33" s="9">
        <v>31</v>
      </c>
      <c r="B33" s="9">
        <v>546</v>
      </c>
      <c r="C33" s="10" t="s">
        <v>14</v>
      </c>
      <c r="D33" s="10" t="s">
        <v>46</v>
      </c>
      <c r="E33" s="9">
        <f>VLOOKUP(B:B,[1]查询时间段分门店销售汇总!$D$1:$J$65536,7,0)</f>
        <v>4126</v>
      </c>
      <c r="F33" s="11">
        <f t="shared" si="0"/>
        <v>165</v>
      </c>
      <c r="G33" s="11">
        <v>165.04</v>
      </c>
      <c r="H33" s="26">
        <v>0.8064</v>
      </c>
      <c r="I33" s="14">
        <f>H33*1.01</f>
        <v>0.814464</v>
      </c>
      <c r="J33">
        <v>108839.822</v>
      </c>
      <c r="K33">
        <f t="shared" si="1"/>
        <v>88646.116785408</v>
      </c>
    </row>
    <row r="34" spans="1:11">
      <c r="A34" s="9">
        <v>32</v>
      </c>
      <c r="B34" s="9">
        <v>584</v>
      </c>
      <c r="C34" s="10" t="s">
        <v>14</v>
      </c>
      <c r="D34" s="10" t="s">
        <v>47</v>
      </c>
      <c r="E34" s="9">
        <f>VLOOKUP(B:B,[1]查询时间段分门店销售汇总!$D$1:$J$65536,7,0)</f>
        <v>2262</v>
      </c>
      <c r="F34" s="11">
        <f t="shared" si="0"/>
        <v>181</v>
      </c>
      <c r="G34" s="11">
        <v>180.96</v>
      </c>
      <c r="H34" s="26">
        <v>0.6536</v>
      </c>
      <c r="I34" s="12">
        <f>H34*1.02</f>
        <v>0.666672</v>
      </c>
      <c r="J34">
        <v>41703.7935</v>
      </c>
      <c r="K34">
        <f t="shared" si="1"/>
        <v>27802.751420232</v>
      </c>
    </row>
    <row r="35" spans="1:11">
      <c r="A35" s="9">
        <v>33</v>
      </c>
      <c r="B35" s="9">
        <v>341</v>
      </c>
      <c r="C35" s="10" t="s">
        <v>29</v>
      </c>
      <c r="D35" s="10" t="s">
        <v>48</v>
      </c>
      <c r="E35" s="9">
        <f>VLOOKUP(B:B,[1]查询时间段分门店销售汇总!$D$1:$J$65536,7,0)</f>
        <v>6262</v>
      </c>
      <c r="F35" s="11">
        <f t="shared" si="0"/>
        <v>376</v>
      </c>
      <c r="G35" s="11">
        <v>375.72</v>
      </c>
      <c r="H35" s="26">
        <v>0.7449</v>
      </c>
      <c r="I35" s="12">
        <f>H35*1.02</f>
        <v>0.759798</v>
      </c>
      <c r="J35">
        <v>198563.091</v>
      </c>
      <c r="K35">
        <f t="shared" si="1"/>
        <v>150867.839415618</v>
      </c>
    </row>
    <row r="36" spans="1:11">
      <c r="A36" s="9">
        <v>34</v>
      </c>
      <c r="B36" s="9">
        <v>742</v>
      </c>
      <c r="C36" s="10" t="s">
        <v>21</v>
      </c>
      <c r="D36" s="10" t="s">
        <v>49</v>
      </c>
      <c r="E36" s="9">
        <f>VLOOKUP(B:B,[1]查询时间段分门店销售汇总!$D$1:$J$65536,7,0)</f>
        <v>2426</v>
      </c>
      <c r="F36" s="11">
        <f t="shared" ref="F36:F67" si="2">ROUND(G36,0)</f>
        <v>130</v>
      </c>
      <c r="G36" s="15">
        <v>130</v>
      </c>
      <c r="H36" s="26">
        <v>0.5182</v>
      </c>
      <c r="I36" s="13">
        <f>H36*1.02</f>
        <v>0.528564</v>
      </c>
      <c r="J36">
        <v>79503.84</v>
      </c>
      <c r="K36">
        <f t="shared" ref="K36:K67" si="3">I36*J36</f>
        <v>42022.86768576</v>
      </c>
    </row>
    <row r="37" spans="1:11">
      <c r="A37" s="9">
        <v>35</v>
      </c>
      <c r="B37" s="9">
        <v>712</v>
      </c>
      <c r="C37" s="10" t="s">
        <v>14</v>
      </c>
      <c r="D37" s="10" t="s">
        <v>50</v>
      </c>
      <c r="E37" s="9">
        <f>VLOOKUP(B:B,[1]查询时间段分门店销售汇总!$D$1:$J$65536,7,0)</f>
        <v>5235</v>
      </c>
      <c r="F37" s="11">
        <f t="shared" si="2"/>
        <v>419</v>
      </c>
      <c r="G37" s="11">
        <v>418.8</v>
      </c>
      <c r="H37" s="26">
        <v>0.6881</v>
      </c>
      <c r="I37" s="12">
        <f>H37*1.02</f>
        <v>0.701862</v>
      </c>
      <c r="J37">
        <v>132814.913984012</v>
      </c>
      <c r="K37">
        <f t="shared" si="3"/>
        <v>93217.7411586466</v>
      </c>
    </row>
    <row r="38" spans="1:11">
      <c r="A38" s="9">
        <v>36</v>
      </c>
      <c r="B38" s="9">
        <v>513</v>
      </c>
      <c r="C38" s="10" t="s">
        <v>11</v>
      </c>
      <c r="D38" s="10" t="s">
        <v>51</v>
      </c>
      <c r="E38" s="9">
        <f>VLOOKUP(B:B,[1]查询时间段分门店销售汇总!$D$1:$J$65536,7,0)</f>
        <v>3677</v>
      </c>
      <c r="F38" s="11">
        <f t="shared" si="2"/>
        <v>147</v>
      </c>
      <c r="G38" s="11">
        <v>147.08</v>
      </c>
      <c r="H38" s="26">
        <v>0.832</v>
      </c>
      <c r="I38" s="14">
        <f>H38*1.01</f>
        <v>0.84032</v>
      </c>
      <c r="J38">
        <v>82482.816</v>
      </c>
      <c r="K38">
        <f t="shared" si="3"/>
        <v>69311.95994112</v>
      </c>
    </row>
    <row r="39" spans="1:11">
      <c r="A39" s="9">
        <v>37</v>
      </c>
      <c r="B39" s="9">
        <v>746</v>
      </c>
      <c r="C39" s="10" t="s">
        <v>29</v>
      </c>
      <c r="D39" s="10" t="s">
        <v>52</v>
      </c>
      <c r="E39" s="9">
        <f>VLOOKUP(B:B,[1]查询时间段分门店销售汇总!$D$1:$J$65536,7,0)</f>
        <v>3239</v>
      </c>
      <c r="F39" s="11">
        <f t="shared" si="2"/>
        <v>130</v>
      </c>
      <c r="G39" s="11">
        <v>129.56</v>
      </c>
      <c r="H39" s="28">
        <v>0.85</v>
      </c>
      <c r="I39" s="14">
        <f>H39*1.01</f>
        <v>0.8585</v>
      </c>
      <c r="J39">
        <v>53602.224</v>
      </c>
      <c r="K39">
        <f t="shared" si="3"/>
        <v>46017.509304</v>
      </c>
    </row>
    <row r="40" spans="1:11">
      <c r="A40" s="9">
        <v>38</v>
      </c>
      <c r="B40" s="9">
        <v>307</v>
      </c>
      <c r="C40" s="10" t="s">
        <v>53</v>
      </c>
      <c r="D40" s="10" t="s">
        <v>54</v>
      </c>
      <c r="E40" s="9">
        <f>VLOOKUP(B:B,[1]查询时间段分门店销售汇总!$D$1:$J$65536,7,0)</f>
        <v>14451</v>
      </c>
      <c r="F40" s="11">
        <f t="shared" si="2"/>
        <v>1156</v>
      </c>
      <c r="G40" s="11">
        <v>1156.08</v>
      </c>
      <c r="H40" s="26">
        <v>0.6531</v>
      </c>
      <c r="I40" s="12">
        <f>H40*1.02</f>
        <v>0.666162</v>
      </c>
      <c r="J40">
        <v>639367.56</v>
      </c>
      <c r="K40">
        <f t="shared" si="3"/>
        <v>425922.37250472</v>
      </c>
    </row>
    <row r="41" spans="1:11">
      <c r="A41" s="9">
        <v>39</v>
      </c>
      <c r="B41" s="9">
        <v>721</v>
      </c>
      <c r="C41" s="10" t="s">
        <v>29</v>
      </c>
      <c r="D41" s="10" t="s">
        <v>55</v>
      </c>
      <c r="E41" s="9">
        <f>VLOOKUP(B:B,[1]查询时间段分门店销售汇总!$D$1:$J$65536,7,0)</f>
        <v>2381</v>
      </c>
      <c r="F41" s="11">
        <f t="shared" si="2"/>
        <v>95</v>
      </c>
      <c r="G41" s="11">
        <v>95.24</v>
      </c>
      <c r="H41" s="26">
        <v>0.8881</v>
      </c>
      <c r="I41" s="14">
        <f>H41*1.01</f>
        <v>0.896981</v>
      </c>
      <c r="J41">
        <v>57302.0864</v>
      </c>
      <c r="K41">
        <f t="shared" si="3"/>
        <v>51398.8827611584</v>
      </c>
    </row>
    <row r="42" spans="1:11">
      <c r="A42" s="9">
        <v>40</v>
      </c>
      <c r="B42" s="9">
        <v>371</v>
      </c>
      <c r="C42" s="10" t="s">
        <v>29</v>
      </c>
      <c r="D42" s="10" t="s">
        <v>56</v>
      </c>
      <c r="E42" s="9">
        <f>VLOOKUP(B:B,[1]查询时间段分门店销售汇总!$D$1:$J$65536,7,0)</f>
        <v>1793</v>
      </c>
      <c r="F42" s="11">
        <f t="shared" si="2"/>
        <v>108</v>
      </c>
      <c r="G42" s="11">
        <v>107.58</v>
      </c>
      <c r="H42" s="26">
        <v>0.7671</v>
      </c>
      <c r="I42" s="14">
        <f>H42*1.01</f>
        <v>0.774771</v>
      </c>
      <c r="J42">
        <v>42018.082</v>
      </c>
      <c r="K42">
        <f t="shared" si="3"/>
        <v>32554.391409222</v>
      </c>
    </row>
    <row r="43" spans="1:11">
      <c r="A43" s="9">
        <v>41</v>
      </c>
      <c r="B43" s="9">
        <v>343</v>
      </c>
      <c r="C43" s="10" t="s">
        <v>11</v>
      </c>
      <c r="D43" s="10" t="s">
        <v>57</v>
      </c>
      <c r="E43" s="9">
        <f>VLOOKUP(B:B,[1]查询时间段分门店销售汇总!$D$1:$J$65536,7,0)</f>
        <v>4997</v>
      </c>
      <c r="F43" s="11">
        <f t="shared" si="2"/>
        <v>200</v>
      </c>
      <c r="G43" s="11">
        <v>199.88</v>
      </c>
      <c r="H43" s="26">
        <v>0.8828</v>
      </c>
      <c r="I43" s="14">
        <f>H43*1.01</f>
        <v>0.891628</v>
      </c>
      <c r="J43">
        <v>181490.12</v>
      </c>
      <c r="K43">
        <f t="shared" si="3"/>
        <v>161821.67271536</v>
      </c>
    </row>
    <row r="44" spans="1:11">
      <c r="A44" s="9">
        <v>42</v>
      </c>
      <c r="B44" s="9">
        <v>718</v>
      </c>
      <c r="C44" s="10" t="s">
        <v>21</v>
      </c>
      <c r="D44" s="10" t="s">
        <v>58</v>
      </c>
      <c r="E44" s="9">
        <f>VLOOKUP(B:B,[1]查询时间段分门店销售汇总!$D$1:$J$65536,7,0)</f>
        <v>1108</v>
      </c>
      <c r="F44" s="11">
        <f t="shared" si="2"/>
        <v>44</v>
      </c>
      <c r="G44" s="11">
        <v>44.32</v>
      </c>
      <c r="H44" s="26">
        <v>0.8469</v>
      </c>
      <c r="I44" s="14">
        <f>H44*1.01</f>
        <v>0.855369</v>
      </c>
      <c r="J44">
        <v>13253.87805</v>
      </c>
      <c r="K44">
        <f t="shared" si="3"/>
        <v>11336.9564137504</v>
      </c>
    </row>
    <row r="45" spans="1:11">
      <c r="A45" s="9">
        <v>43</v>
      </c>
      <c r="B45" s="9">
        <v>571</v>
      </c>
      <c r="C45" s="10" t="s">
        <v>14</v>
      </c>
      <c r="D45" s="10" t="s">
        <v>59</v>
      </c>
      <c r="E45" s="9">
        <f>VLOOKUP(B:B,[1]查询时间段分门店销售汇总!$D$1:$J$65536,7,0)</f>
        <v>5015</v>
      </c>
      <c r="F45" s="11">
        <f t="shared" si="2"/>
        <v>201</v>
      </c>
      <c r="G45" s="11">
        <v>200.6</v>
      </c>
      <c r="H45" s="26">
        <v>0.8304</v>
      </c>
      <c r="I45" s="14">
        <f>H45*1.01</f>
        <v>0.838704</v>
      </c>
      <c r="J45">
        <v>156737.984</v>
      </c>
      <c r="K45">
        <f t="shared" si="3"/>
        <v>131456.774132736</v>
      </c>
    </row>
    <row r="46" spans="1:11">
      <c r="A46" s="9">
        <v>44</v>
      </c>
      <c r="B46" s="9">
        <v>355</v>
      </c>
      <c r="C46" s="10" t="s">
        <v>21</v>
      </c>
      <c r="D46" s="10" t="s">
        <v>60</v>
      </c>
      <c r="E46" s="9">
        <f>VLOOKUP(B:B,[1]查询时间段分门店销售汇总!$D$1:$J$65536,7,0)</f>
        <v>2938</v>
      </c>
      <c r="F46" s="11">
        <f t="shared" si="2"/>
        <v>235</v>
      </c>
      <c r="G46" s="11">
        <v>235.04</v>
      </c>
      <c r="H46" s="26">
        <v>0.6476</v>
      </c>
      <c r="I46" s="12">
        <f>H46*1.02</f>
        <v>0.660552</v>
      </c>
      <c r="J46">
        <v>83377.6469085924</v>
      </c>
      <c r="K46">
        <f t="shared" si="3"/>
        <v>55075.2714207645</v>
      </c>
    </row>
    <row r="47" spans="1:11">
      <c r="A47" s="9">
        <v>45</v>
      </c>
      <c r="B47" s="9">
        <v>515</v>
      </c>
      <c r="C47" s="10" t="s">
        <v>21</v>
      </c>
      <c r="D47" s="10" t="s">
        <v>61</v>
      </c>
      <c r="E47" s="9">
        <f>VLOOKUP(B:B,[1]查询时间段分门店销售汇总!$D$1:$J$65536,7,0)</f>
        <v>3123</v>
      </c>
      <c r="F47" s="11">
        <f t="shared" si="2"/>
        <v>187</v>
      </c>
      <c r="G47" s="11">
        <v>187.38</v>
      </c>
      <c r="H47" s="26">
        <v>0.7993</v>
      </c>
      <c r="I47" s="14">
        <f>H47*1.01</f>
        <v>0.807293</v>
      </c>
      <c r="J47">
        <v>73749.6448</v>
      </c>
      <c r="K47">
        <f t="shared" si="3"/>
        <v>59537.5719995264</v>
      </c>
    </row>
    <row r="48" spans="1:11">
      <c r="A48" s="9">
        <v>46</v>
      </c>
      <c r="B48" s="9">
        <v>56</v>
      </c>
      <c r="C48" s="10" t="s">
        <v>16</v>
      </c>
      <c r="D48" s="10" t="s">
        <v>62</v>
      </c>
      <c r="E48" s="9">
        <f>VLOOKUP(B:B,[1]查询时间段分门店销售汇总!$D$1:$J$65536,7,0)</f>
        <v>1497</v>
      </c>
      <c r="F48" s="11">
        <f t="shared" si="2"/>
        <v>60</v>
      </c>
      <c r="G48" s="11">
        <v>59.88</v>
      </c>
      <c r="H48" s="26">
        <v>0.9011</v>
      </c>
      <c r="I48" s="16">
        <v>0.91</v>
      </c>
      <c r="J48">
        <v>36836.184</v>
      </c>
      <c r="K48">
        <f t="shared" si="3"/>
        <v>33520.92744</v>
      </c>
    </row>
    <row r="49" spans="1:11">
      <c r="A49" s="9">
        <v>47</v>
      </c>
      <c r="B49" s="9">
        <v>730</v>
      </c>
      <c r="C49" s="10" t="s">
        <v>11</v>
      </c>
      <c r="D49" s="10" t="s">
        <v>63</v>
      </c>
      <c r="E49" s="9">
        <f>VLOOKUP(B:B,[1]查询时间段分门店销售汇总!$D$1:$J$65536,7,0)</f>
        <v>3818</v>
      </c>
      <c r="F49" s="11">
        <f t="shared" si="2"/>
        <v>229</v>
      </c>
      <c r="G49" s="11">
        <v>229.08</v>
      </c>
      <c r="H49" s="28">
        <v>0.72</v>
      </c>
      <c r="I49" s="12">
        <f>H49*1.02</f>
        <v>0.7344</v>
      </c>
      <c r="J49">
        <v>70177.4528</v>
      </c>
      <c r="K49">
        <f t="shared" si="3"/>
        <v>51538.32133632</v>
      </c>
    </row>
    <row r="50" spans="1:11">
      <c r="A50" s="9">
        <v>48</v>
      </c>
      <c r="B50" s="9">
        <v>377</v>
      </c>
      <c r="C50" s="10" t="s">
        <v>14</v>
      </c>
      <c r="D50" s="10" t="s">
        <v>64</v>
      </c>
      <c r="E50" s="9">
        <f>VLOOKUP(B:B,[1]查询时间段分门店销售汇总!$D$1:$J$65536,7,0)</f>
        <v>3896</v>
      </c>
      <c r="F50" s="11">
        <f t="shared" si="2"/>
        <v>234</v>
      </c>
      <c r="G50" s="11">
        <v>233.76</v>
      </c>
      <c r="H50" s="26">
        <v>0.7388</v>
      </c>
      <c r="I50" s="12">
        <f>H50*1.02</f>
        <v>0.753576</v>
      </c>
      <c r="J50">
        <v>82913.22</v>
      </c>
      <c r="K50">
        <f t="shared" si="3"/>
        <v>62481.41267472</v>
      </c>
    </row>
    <row r="51" spans="1:11">
      <c r="A51" s="9">
        <v>49</v>
      </c>
      <c r="B51" s="9">
        <v>704</v>
      </c>
      <c r="C51" s="10" t="s">
        <v>16</v>
      </c>
      <c r="D51" s="10" t="s">
        <v>65</v>
      </c>
      <c r="E51" s="9">
        <f>VLOOKUP(B:B,[1]查询时间段分门店销售汇总!$D$1:$J$65536,7,0)</f>
        <v>1915</v>
      </c>
      <c r="F51" s="11">
        <f t="shared" si="2"/>
        <v>115</v>
      </c>
      <c r="G51" s="11">
        <v>114.9</v>
      </c>
      <c r="H51" s="26">
        <v>0.7799</v>
      </c>
      <c r="I51" s="14">
        <f>H51*1.01</f>
        <v>0.787699</v>
      </c>
      <c r="J51">
        <v>53869.816</v>
      </c>
      <c r="K51">
        <f t="shared" si="3"/>
        <v>42433.200193384</v>
      </c>
    </row>
    <row r="52" spans="1:9">
      <c r="A52" s="9">
        <v>50</v>
      </c>
      <c r="B52" s="9">
        <v>337</v>
      </c>
      <c r="C52" s="10" t="s">
        <v>21</v>
      </c>
      <c r="D52" s="10" t="s">
        <v>66</v>
      </c>
      <c r="E52" s="27">
        <v>6828</v>
      </c>
      <c r="F52" s="11">
        <f t="shared" si="2"/>
        <v>410</v>
      </c>
      <c r="G52" s="15">
        <v>409.68</v>
      </c>
      <c r="H52" s="26">
        <v>0.4562</v>
      </c>
      <c r="I52" s="17">
        <f>H52*1.03</f>
        <v>0.469886</v>
      </c>
    </row>
    <row r="53" spans="1:11">
      <c r="A53" s="9">
        <v>51</v>
      </c>
      <c r="B53" s="9">
        <v>581</v>
      </c>
      <c r="C53" s="10" t="s">
        <v>11</v>
      </c>
      <c r="D53" s="10" t="s">
        <v>67</v>
      </c>
      <c r="E53" s="9">
        <f>VLOOKUP(B:B,[1]查询时间段分门店销售汇总!$D$1:$J$65536,7,0)</f>
        <v>5416</v>
      </c>
      <c r="F53" s="11">
        <f t="shared" si="2"/>
        <v>325</v>
      </c>
      <c r="G53" s="11">
        <v>324.96</v>
      </c>
      <c r="H53" s="26">
        <v>0.7341</v>
      </c>
      <c r="I53" s="12">
        <f>H53*1.02</f>
        <v>0.748782</v>
      </c>
      <c r="J53">
        <v>106317.848</v>
      </c>
      <c r="K53">
        <f t="shared" si="3"/>
        <v>79608.890861136</v>
      </c>
    </row>
    <row r="54" spans="1:11">
      <c r="A54" s="9">
        <v>52</v>
      </c>
      <c r="B54" s="9">
        <v>587</v>
      </c>
      <c r="C54" s="10" t="s">
        <v>16</v>
      </c>
      <c r="D54" s="10" t="s">
        <v>68</v>
      </c>
      <c r="E54" s="9">
        <f>VLOOKUP(B:B,[1]查询时间段分门店销售汇总!$D$1:$J$65536,7,0)</f>
        <v>2005</v>
      </c>
      <c r="F54" s="11">
        <f t="shared" si="2"/>
        <v>80</v>
      </c>
      <c r="G54" s="11">
        <v>80.2</v>
      </c>
      <c r="H54" s="26">
        <v>0.8371</v>
      </c>
      <c r="I54" s="14">
        <f>H54*1.01</f>
        <v>0.845471</v>
      </c>
      <c r="J54">
        <v>42234.4</v>
      </c>
      <c r="K54">
        <f t="shared" si="3"/>
        <v>35707.9604024</v>
      </c>
    </row>
    <row r="55" spans="1:11">
      <c r="A55" s="9">
        <v>53</v>
      </c>
      <c r="B55" s="9">
        <v>706</v>
      </c>
      <c r="C55" s="10" t="s">
        <v>16</v>
      </c>
      <c r="D55" s="10" t="s">
        <v>69</v>
      </c>
      <c r="E55" s="27">
        <v>1431</v>
      </c>
      <c r="F55" s="11">
        <f t="shared" si="2"/>
        <v>86</v>
      </c>
      <c r="G55" s="11">
        <v>85.86</v>
      </c>
      <c r="H55" s="26">
        <v>0.798</v>
      </c>
      <c r="I55" s="14">
        <f>H55*1.01</f>
        <v>0.80598</v>
      </c>
      <c r="J55">
        <v>32748.276</v>
      </c>
      <c r="K55">
        <f t="shared" si="3"/>
        <v>26394.45549048</v>
      </c>
    </row>
    <row r="56" spans="1:11">
      <c r="A56" s="9">
        <v>54</v>
      </c>
      <c r="B56" s="9">
        <v>308</v>
      </c>
      <c r="C56" s="10" t="s">
        <v>21</v>
      </c>
      <c r="D56" s="10" t="s">
        <v>70</v>
      </c>
      <c r="E56" s="9">
        <f>VLOOKUP(B:B,[1]查询时间段分门店销售汇总!$D$1:$J$65536,7,0)</f>
        <v>2844</v>
      </c>
      <c r="F56" s="11">
        <f t="shared" si="2"/>
        <v>228</v>
      </c>
      <c r="G56" s="11">
        <v>227.52</v>
      </c>
      <c r="H56" s="26">
        <v>0.6292</v>
      </c>
      <c r="I56" s="12">
        <f>H56*1.02</f>
        <v>0.641784</v>
      </c>
      <c r="J56">
        <v>88377.9</v>
      </c>
      <c r="K56">
        <f t="shared" si="3"/>
        <v>56719.5221736</v>
      </c>
    </row>
    <row r="57" spans="1:11">
      <c r="A57" s="9">
        <v>55</v>
      </c>
      <c r="B57" s="9">
        <v>539</v>
      </c>
      <c r="C57" s="10" t="s">
        <v>29</v>
      </c>
      <c r="D57" s="10" t="s">
        <v>71</v>
      </c>
      <c r="E57" s="9">
        <f>VLOOKUP(B:B,[1]查询时间段分门店销售汇总!$D$1:$J$65536,7,0)</f>
        <v>1662</v>
      </c>
      <c r="F57" s="11">
        <f t="shared" si="2"/>
        <v>66</v>
      </c>
      <c r="G57" s="11">
        <v>66.48</v>
      </c>
      <c r="H57" s="26">
        <v>0.8559</v>
      </c>
      <c r="I57" s="14">
        <f>H57*1.01</f>
        <v>0.864459</v>
      </c>
      <c r="J57">
        <v>39728.0899629432</v>
      </c>
      <c r="K57">
        <f t="shared" si="3"/>
        <v>34343.3049212759</v>
      </c>
    </row>
    <row r="58" spans="1:11">
      <c r="A58" s="9">
        <v>56</v>
      </c>
      <c r="B58" s="9">
        <v>594</v>
      </c>
      <c r="C58" s="10" t="s">
        <v>29</v>
      </c>
      <c r="D58" s="10" t="s">
        <v>72</v>
      </c>
      <c r="E58" s="9">
        <f>VLOOKUP(B:B,[1]查询时间段分门店销售汇总!$D$1:$J$65536,7,0)</f>
        <v>1509</v>
      </c>
      <c r="F58" s="11">
        <f t="shared" si="2"/>
        <v>60</v>
      </c>
      <c r="G58" s="11">
        <v>60.36</v>
      </c>
      <c r="H58" s="26">
        <v>0.8026</v>
      </c>
      <c r="I58" s="14">
        <f>H58*1.01</f>
        <v>0.810626</v>
      </c>
      <c r="J58">
        <v>33025.6144</v>
      </c>
      <c r="K58">
        <f t="shared" si="3"/>
        <v>26771.4216986144</v>
      </c>
    </row>
    <row r="59" spans="1:11">
      <c r="A59" s="9">
        <v>57</v>
      </c>
      <c r="B59" s="9">
        <v>329</v>
      </c>
      <c r="C59" s="10" t="s">
        <v>16</v>
      </c>
      <c r="D59" s="10" t="s">
        <v>73</v>
      </c>
      <c r="E59" s="9">
        <f>VLOOKUP(B:B,[1]查询时间段分门店销售汇总!$D$1:$J$65536,7,0)</f>
        <v>1885</v>
      </c>
      <c r="F59" s="11">
        <f t="shared" si="2"/>
        <v>75</v>
      </c>
      <c r="G59" s="11">
        <v>75.4</v>
      </c>
      <c r="H59" s="26">
        <v>0.8709</v>
      </c>
      <c r="I59" s="14">
        <f>H59*1.01</f>
        <v>0.879609</v>
      </c>
      <c r="J59">
        <v>65649.5928</v>
      </c>
      <c r="K59">
        <f t="shared" si="3"/>
        <v>57745.9726732152</v>
      </c>
    </row>
    <row r="60" spans="1:11">
      <c r="A60" s="9">
        <v>58</v>
      </c>
      <c r="B60" s="9">
        <v>745</v>
      </c>
      <c r="C60" s="10" t="s">
        <v>11</v>
      </c>
      <c r="D60" s="10" t="s">
        <v>74</v>
      </c>
      <c r="E60" s="9">
        <f>VLOOKUP(B:B,[1]查询时间段分门店销售汇总!$D$1:$J$65536,7,0)</f>
        <v>2260</v>
      </c>
      <c r="F60" s="11">
        <f t="shared" si="2"/>
        <v>136</v>
      </c>
      <c r="G60" s="11">
        <v>135.6</v>
      </c>
      <c r="H60" s="26">
        <v>0.7478</v>
      </c>
      <c r="I60" s="12">
        <f>H60*1.02</f>
        <v>0.762756</v>
      </c>
      <c r="J60">
        <v>52878.7584</v>
      </c>
      <c r="K60">
        <f t="shared" si="3"/>
        <v>40333.5902421504</v>
      </c>
    </row>
    <row r="61" spans="1:11">
      <c r="A61" s="9">
        <v>59</v>
      </c>
      <c r="B61" s="9">
        <v>740</v>
      </c>
      <c r="C61" s="10" t="s">
        <v>14</v>
      </c>
      <c r="D61" s="10" t="s">
        <v>75</v>
      </c>
      <c r="E61" s="9">
        <f>VLOOKUP(B:B,[1]查询时间段分门店销售汇总!$D$1:$J$65536,7,0)</f>
        <v>1798</v>
      </c>
      <c r="F61" s="11">
        <f t="shared" si="2"/>
        <v>108</v>
      </c>
      <c r="G61" s="11">
        <v>107.88</v>
      </c>
      <c r="H61" s="26">
        <v>0.7941</v>
      </c>
      <c r="I61" s="14">
        <f>H61*1.01</f>
        <v>0.802041</v>
      </c>
      <c r="J61">
        <v>36366.162</v>
      </c>
      <c r="K61">
        <f t="shared" si="3"/>
        <v>29167.152936642</v>
      </c>
    </row>
    <row r="62" spans="1:11">
      <c r="A62" s="9">
        <v>60</v>
      </c>
      <c r="B62" s="9">
        <v>367</v>
      </c>
      <c r="C62" s="10" t="s">
        <v>16</v>
      </c>
      <c r="D62" s="10" t="s">
        <v>76</v>
      </c>
      <c r="E62" s="9">
        <f>VLOOKUP(B:B,[1]查询时间段分门店销售汇总!$D$1:$J$65536,7,0)</f>
        <v>2519</v>
      </c>
      <c r="F62" s="11">
        <f t="shared" si="2"/>
        <v>101</v>
      </c>
      <c r="G62" s="11">
        <v>100.76</v>
      </c>
      <c r="H62" s="26">
        <v>0.8159</v>
      </c>
      <c r="I62" s="14">
        <f>H62*1.01</f>
        <v>0.824059</v>
      </c>
      <c r="J62">
        <v>60005.088</v>
      </c>
      <c r="K62">
        <f t="shared" si="3"/>
        <v>49447.732812192</v>
      </c>
    </row>
    <row r="63" spans="1:11">
      <c r="A63" s="9">
        <v>61</v>
      </c>
      <c r="B63" s="9">
        <v>591</v>
      </c>
      <c r="C63" s="10" t="s">
        <v>29</v>
      </c>
      <c r="D63" s="10" t="s">
        <v>77</v>
      </c>
      <c r="E63" s="9">
        <f>VLOOKUP(B:B,[1]查询时间段分门店销售汇总!$D$1:$J$65536,7,0)</f>
        <v>1992</v>
      </c>
      <c r="F63" s="11">
        <f t="shared" si="2"/>
        <v>120</v>
      </c>
      <c r="G63" s="11">
        <v>119.52</v>
      </c>
      <c r="H63" s="26">
        <v>0.7574</v>
      </c>
      <c r="I63" s="14">
        <f>H63*1.01</f>
        <v>0.764974</v>
      </c>
      <c r="J63">
        <v>46192.1824</v>
      </c>
      <c r="K63">
        <f t="shared" si="3"/>
        <v>35335.8185392576</v>
      </c>
    </row>
    <row r="64" spans="1:11">
      <c r="A64" s="9">
        <v>62</v>
      </c>
      <c r="B64" s="9">
        <v>753</v>
      </c>
      <c r="C64" s="10" t="s">
        <v>14</v>
      </c>
      <c r="D64" s="10" t="s">
        <v>78</v>
      </c>
      <c r="E64" s="9">
        <f>VLOOKUP(B:B,[1]查询时间段分门店销售汇总!$D$1:$J$65536,7,0)</f>
        <v>1178</v>
      </c>
      <c r="F64" s="11">
        <f t="shared" si="2"/>
        <v>47</v>
      </c>
      <c r="G64" s="11">
        <v>47.12</v>
      </c>
      <c r="H64" s="26">
        <v>0.8861</v>
      </c>
      <c r="I64" s="14">
        <f>H64*1.01</f>
        <v>0.894961</v>
      </c>
      <c r="J64">
        <v>26341.8904</v>
      </c>
      <c r="K64">
        <f t="shared" si="3"/>
        <v>23574.9645742744</v>
      </c>
    </row>
    <row r="65" spans="1:11">
      <c r="A65" s="9">
        <v>63</v>
      </c>
      <c r="B65" s="9">
        <v>713</v>
      </c>
      <c r="C65" s="10" t="s">
        <v>16</v>
      </c>
      <c r="D65" s="10" t="s">
        <v>79</v>
      </c>
      <c r="E65" s="9">
        <f>VLOOKUP(B:B,[1]查询时间段分门店销售汇总!$D$1:$J$65536,7,0)</f>
        <v>953</v>
      </c>
      <c r="F65" s="11">
        <f t="shared" si="2"/>
        <v>38</v>
      </c>
      <c r="G65" s="11">
        <v>38.12</v>
      </c>
      <c r="H65" s="26">
        <v>0.8397</v>
      </c>
      <c r="I65" s="14">
        <f>H65*1.01</f>
        <v>0.848097</v>
      </c>
      <c r="J65">
        <v>33960.81</v>
      </c>
      <c r="K65">
        <f t="shared" si="3"/>
        <v>28802.06107857</v>
      </c>
    </row>
    <row r="66" spans="1:11">
      <c r="A66" s="9">
        <v>64</v>
      </c>
      <c r="B66" s="9">
        <v>752</v>
      </c>
      <c r="C66" s="10" t="s">
        <v>11</v>
      </c>
      <c r="D66" s="10" t="s">
        <v>80</v>
      </c>
      <c r="E66" s="9">
        <f>VLOOKUP(B:B,[1]查询时间段分门店销售汇总!$D$1:$J$65536,7,0)</f>
        <v>1648</v>
      </c>
      <c r="F66" s="11">
        <f t="shared" si="2"/>
        <v>99</v>
      </c>
      <c r="G66" s="11">
        <v>98.88</v>
      </c>
      <c r="H66" s="26">
        <v>0.7018</v>
      </c>
      <c r="I66" s="12">
        <f>H66*1.02</f>
        <v>0.715836</v>
      </c>
      <c r="J66">
        <v>27919.7408</v>
      </c>
      <c r="K66">
        <f t="shared" si="3"/>
        <v>19985.9555753088</v>
      </c>
    </row>
    <row r="67" spans="1:11">
      <c r="A67" s="9">
        <v>65</v>
      </c>
      <c r="B67" s="9">
        <v>707</v>
      </c>
      <c r="C67" s="10" t="s">
        <v>14</v>
      </c>
      <c r="D67" s="10" t="s">
        <v>81</v>
      </c>
      <c r="E67" s="9">
        <f>VLOOKUP(B:B,[1]查询时间段分门店销售汇总!$D$1:$J$65536,7,0)</f>
        <v>4512</v>
      </c>
      <c r="F67" s="11">
        <f t="shared" si="2"/>
        <v>271</v>
      </c>
      <c r="G67" s="11">
        <v>270.72</v>
      </c>
      <c r="H67" s="26">
        <v>0.7672</v>
      </c>
      <c r="I67" s="14">
        <f>H67*1.01</f>
        <v>0.774872</v>
      </c>
      <c r="J67">
        <v>104102.96</v>
      </c>
      <c r="K67">
        <f t="shared" si="3"/>
        <v>80666.46882112</v>
      </c>
    </row>
    <row r="68" spans="1:11">
      <c r="A68" s="9">
        <v>66</v>
      </c>
      <c r="B68" s="9">
        <v>716</v>
      </c>
      <c r="C68" s="10" t="s">
        <v>29</v>
      </c>
      <c r="D68" s="10" t="s">
        <v>82</v>
      </c>
      <c r="E68" s="9">
        <f>VLOOKUP(B:B,[1]查询时间段分门店销售汇总!$D$1:$J$65536,7,0)</f>
        <v>2101</v>
      </c>
      <c r="F68" s="11">
        <f t="shared" ref="F68:F97" si="4">ROUND(G68,0)</f>
        <v>84</v>
      </c>
      <c r="G68" s="11">
        <v>84.04</v>
      </c>
      <c r="H68" s="26">
        <v>0.8054</v>
      </c>
      <c r="I68" s="14">
        <f>H68*1.01</f>
        <v>0.813454</v>
      </c>
      <c r="J68">
        <v>36382.7007902592</v>
      </c>
      <c r="K68">
        <f t="shared" ref="K68:K102" si="5">I68*J68</f>
        <v>29595.6534886395</v>
      </c>
    </row>
    <row r="69" spans="1:11">
      <c r="A69" s="9">
        <v>67</v>
      </c>
      <c r="B69" s="9">
        <v>733</v>
      </c>
      <c r="C69" s="10" t="s">
        <v>14</v>
      </c>
      <c r="D69" s="10" t="s">
        <v>83</v>
      </c>
      <c r="E69" s="9">
        <f>VLOOKUP(B:B,[1]查询时间段分门店销售汇总!$D$1:$J$65536,7,0)</f>
        <v>1984</v>
      </c>
      <c r="F69" s="11">
        <f t="shared" si="4"/>
        <v>119</v>
      </c>
      <c r="G69" s="11">
        <v>119.04</v>
      </c>
      <c r="H69" s="26">
        <v>0.7284</v>
      </c>
      <c r="I69" s="12">
        <f>H69*1.02</f>
        <v>0.742968</v>
      </c>
      <c r="J69">
        <v>32142.9948</v>
      </c>
      <c r="K69">
        <f t="shared" si="5"/>
        <v>23881.2165605664</v>
      </c>
    </row>
    <row r="70" spans="1:11">
      <c r="A70" s="9">
        <v>68</v>
      </c>
      <c r="B70" s="9">
        <v>737</v>
      </c>
      <c r="C70" s="10" t="s">
        <v>14</v>
      </c>
      <c r="D70" s="10" t="s">
        <v>84</v>
      </c>
      <c r="E70" s="9">
        <f>VLOOKUP(B:B,[1]查询时间段分门店销售汇总!$D$1:$J$65536,7,0)</f>
        <v>2917</v>
      </c>
      <c r="F70" s="11">
        <f t="shared" si="4"/>
        <v>233</v>
      </c>
      <c r="G70" s="11">
        <v>233.36</v>
      </c>
      <c r="H70" s="26">
        <v>0.6933</v>
      </c>
      <c r="I70" s="12">
        <f>H70*1.02</f>
        <v>0.707166</v>
      </c>
      <c r="J70">
        <v>60454.5136</v>
      </c>
      <c r="K70">
        <f t="shared" si="5"/>
        <v>42751.3765644576</v>
      </c>
    </row>
    <row r="71" spans="1:11">
      <c r="A71" s="9">
        <v>69</v>
      </c>
      <c r="B71" s="9">
        <v>578</v>
      </c>
      <c r="C71" s="10" t="s">
        <v>21</v>
      </c>
      <c r="D71" s="10" t="s">
        <v>85</v>
      </c>
      <c r="E71" s="9">
        <f>VLOOKUP(B:B,[1]查询时间段分门店销售汇总!$D$1:$J$65536,7,0)</f>
        <v>3915</v>
      </c>
      <c r="F71" s="11">
        <f t="shared" si="4"/>
        <v>235</v>
      </c>
      <c r="G71" s="11">
        <v>234.9</v>
      </c>
      <c r="H71" s="26">
        <v>0.7796</v>
      </c>
      <c r="I71" s="14">
        <f t="shared" ref="I71:I76" si="6">H71*1.01</f>
        <v>0.787396</v>
      </c>
      <c r="J71">
        <v>86056.62</v>
      </c>
      <c r="K71">
        <f t="shared" si="5"/>
        <v>67760.63836152</v>
      </c>
    </row>
    <row r="72" spans="1:11">
      <c r="A72" s="9">
        <v>70</v>
      </c>
      <c r="B72" s="9">
        <v>585</v>
      </c>
      <c r="C72" s="10" t="s">
        <v>11</v>
      </c>
      <c r="D72" s="10" t="s">
        <v>86</v>
      </c>
      <c r="E72" s="9">
        <f>VLOOKUP(B:B,[1]查询时间段分门店销售汇总!$D$1:$J$65536,7,0)</f>
        <v>3923</v>
      </c>
      <c r="F72" s="11">
        <f t="shared" si="4"/>
        <v>235</v>
      </c>
      <c r="G72" s="11">
        <v>235.38</v>
      </c>
      <c r="H72" s="26">
        <v>0.7617</v>
      </c>
      <c r="I72" s="14">
        <f t="shared" si="6"/>
        <v>0.769317</v>
      </c>
      <c r="J72">
        <v>107312.5791</v>
      </c>
      <c r="K72">
        <f t="shared" si="5"/>
        <v>82557.3914154747</v>
      </c>
    </row>
    <row r="73" spans="1:11">
      <c r="A73" s="9">
        <v>71</v>
      </c>
      <c r="B73" s="9">
        <v>727</v>
      </c>
      <c r="C73" s="10" t="s">
        <v>11</v>
      </c>
      <c r="D73" s="10" t="s">
        <v>87</v>
      </c>
      <c r="E73" s="9">
        <f>VLOOKUP(B:B,[1]查询时间段分门店销售汇总!$D$1:$J$65536,7,0)</f>
        <v>1986</v>
      </c>
      <c r="F73" s="11">
        <f t="shared" si="4"/>
        <v>119</v>
      </c>
      <c r="G73" s="11">
        <v>119.16</v>
      </c>
      <c r="H73" s="26">
        <v>0.772</v>
      </c>
      <c r="I73" s="14">
        <f t="shared" si="6"/>
        <v>0.77972</v>
      </c>
      <c r="J73">
        <v>43390.0428</v>
      </c>
      <c r="K73">
        <f t="shared" si="5"/>
        <v>33832.084172016</v>
      </c>
    </row>
    <row r="74" spans="1:11">
      <c r="A74" s="9">
        <v>72</v>
      </c>
      <c r="B74" s="9">
        <v>379</v>
      </c>
      <c r="C74" s="10" t="s">
        <v>11</v>
      </c>
      <c r="D74" s="10" t="s">
        <v>88</v>
      </c>
      <c r="E74" s="9">
        <f>VLOOKUP(B:B,[1]查询时间段分门店销售汇总!$D$1:$J$65536,7,0)</f>
        <v>2899</v>
      </c>
      <c r="F74" s="11">
        <f t="shared" si="4"/>
        <v>116</v>
      </c>
      <c r="G74" s="11">
        <v>115.96</v>
      </c>
      <c r="H74" s="26">
        <v>0.8366</v>
      </c>
      <c r="I74" s="14">
        <f t="shared" si="6"/>
        <v>0.844966</v>
      </c>
      <c r="J74">
        <v>59156.5312</v>
      </c>
      <c r="K74">
        <f t="shared" si="5"/>
        <v>49985.2575419392</v>
      </c>
    </row>
    <row r="75" spans="1:11">
      <c r="A75" s="9">
        <v>73</v>
      </c>
      <c r="B75" s="9">
        <v>549</v>
      </c>
      <c r="C75" s="10" t="s">
        <v>29</v>
      </c>
      <c r="D75" s="10" t="s">
        <v>89</v>
      </c>
      <c r="E75" s="9">
        <f>VLOOKUP(B:B,[1]查询时间段分门店销售汇总!$D$1:$J$65536,7,0)</f>
        <v>1656</v>
      </c>
      <c r="F75" s="11">
        <f t="shared" si="4"/>
        <v>66</v>
      </c>
      <c r="G75" s="11">
        <v>66.24</v>
      </c>
      <c r="H75" s="26">
        <v>0.8628</v>
      </c>
      <c r="I75" s="14">
        <f t="shared" si="6"/>
        <v>0.871428</v>
      </c>
      <c r="J75">
        <v>35064.2488</v>
      </c>
      <c r="K75">
        <f t="shared" si="5"/>
        <v>30555.9682032864</v>
      </c>
    </row>
    <row r="76" spans="1:11">
      <c r="A76" s="9">
        <v>74</v>
      </c>
      <c r="B76" s="9">
        <v>720</v>
      </c>
      <c r="C76" s="10" t="s">
        <v>29</v>
      </c>
      <c r="D76" s="10" t="s">
        <v>90</v>
      </c>
      <c r="E76" s="9">
        <f>VLOOKUP(B:B,[1]查询时间段分门店销售汇总!$D$1:$J$65536,7,0)</f>
        <v>1676</v>
      </c>
      <c r="F76" s="11">
        <f t="shared" si="4"/>
        <v>67</v>
      </c>
      <c r="G76" s="11">
        <v>67.04</v>
      </c>
      <c r="H76" s="26">
        <v>0.8123</v>
      </c>
      <c r="I76" s="14">
        <f t="shared" si="6"/>
        <v>0.820423</v>
      </c>
      <c r="J76">
        <v>33518.1858</v>
      </c>
      <c r="K76">
        <f t="shared" si="5"/>
        <v>27499.0905485934</v>
      </c>
    </row>
    <row r="77" spans="1:11">
      <c r="A77" s="9">
        <v>75</v>
      </c>
      <c r="B77" s="9">
        <v>517</v>
      </c>
      <c r="C77" s="10" t="s">
        <v>21</v>
      </c>
      <c r="D77" s="10" t="s">
        <v>91</v>
      </c>
      <c r="E77" s="9">
        <f>VLOOKUP(B:B,[1]查询时间段分门店销售汇总!$D$1:$J$65536,7,0)</f>
        <v>7159</v>
      </c>
      <c r="F77" s="11">
        <f t="shared" si="4"/>
        <v>430</v>
      </c>
      <c r="G77" s="15">
        <v>429.54</v>
      </c>
      <c r="H77" s="26">
        <v>0.3743</v>
      </c>
      <c r="I77" s="17">
        <f>H77*1.04</f>
        <v>0.389272</v>
      </c>
      <c r="J77">
        <v>154317.132</v>
      </c>
      <c r="K77">
        <f t="shared" si="5"/>
        <v>60071.338607904</v>
      </c>
    </row>
    <row r="78" spans="1:11">
      <c r="A78" s="9">
        <v>76</v>
      </c>
      <c r="B78" s="9">
        <v>573</v>
      </c>
      <c r="C78" s="10" t="s">
        <v>14</v>
      </c>
      <c r="D78" s="10" t="s">
        <v>92</v>
      </c>
      <c r="E78" s="9">
        <f>VLOOKUP(B:B,[1]查询时间段分门店销售汇总!$D$1:$J$65536,7,0)</f>
        <v>2607</v>
      </c>
      <c r="F78" s="11">
        <f t="shared" si="4"/>
        <v>104</v>
      </c>
      <c r="G78" s="11">
        <v>104.28</v>
      </c>
      <c r="H78" s="26">
        <v>0.8141</v>
      </c>
      <c r="I78" s="14">
        <f>H78*1.01</f>
        <v>0.822241</v>
      </c>
      <c r="J78">
        <v>41837.352</v>
      </c>
      <c r="K78">
        <f t="shared" si="5"/>
        <v>34400.386145832</v>
      </c>
    </row>
    <row r="79" spans="1:11">
      <c r="A79" s="9">
        <v>77</v>
      </c>
      <c r="B79" s="9">
        <v>738</v>
      </c>
      <c r="C79" s="10" t="s">
        <v>16</v>
      </c>
      <c r="D79" s="10" t="s">
        <v>93</v>
      </c>
      <c r="E79" s="9">
        <f>VLOOKUP(B:B,[1]查询时间段分门店销售汇总!$D$1:$J$65536,7,0)</f>
        <v>1563</v>
      </c>
      <c r="F79" s="11">
        <f t="shared" si="4"/>
        <v>63</v>
      </c>
      <c r="G79" s="11">
        <v>62.52</v>
      </c>
      <c r="H79" s="26">
        <v>0.8709</v>
      </c>
      <c r="I79" s="14">
        <f>H79*1.01</f>
        <v>0.879609</v>
      </c>
      <c r="J79">
        <v>36257.724</v>
      </c>
      <c r="K79">
        <f t="shared" si="5"/>
        <v>31892.620349916</v>
      </c>
    </row>
    <row r="80" spans="1:11">
      <c r="A80" s="9">
        <v>78</v>
      </c>
      <c r="B80" s="9">
        <v>373</v>
      </c>
      <c r="C80" s="10" t="s">
        <v>21</v>
      </c>
      <c r="D80" s="10" t="s">
        <v>94</v>
      </c>
      <c r="E80" s="9">
        <f>VLOOKUP(B:B,[1]查询时间段分门店销售汇总!$D$1:$J$65536,7,0)</f>
        <v>3803</v>
      </c>
      <c r="F80" s="11">
        <f t="shared" si="4"/>
        <v>152</v>
      </c>
      <c r="G80" s="11">
        <v>152.12</v>
      </c>
      <c r="H80" s="26">
        <v>0.8265</v>
      </c>
      <c r="I80" s="14">
        <f>H80*1.01</f>
        <v>0.834765</v>
      </c>
      <c r="J80">
        <v>87106.032</v>
      </c>
      <c r="K80">
        <f t="shared" si="5"/>
        <v>72713.06680248</v>
      </c>
    </row>
    <row r="81" spans="1:11">
      <c r="A81" s="9">
        <v>79</v>
      </c>
      <c r="B81" s="9">
        <v>101453</v>
      </c>
      <c r="C81" s="10" t="s">
        <v>16</v>
      </c>
      <c r="D81" s="10" t="s">
        <v>95</v>
      </c>
      <c r="E81" s="9">
        <f>VLOOKUP(B:B,[1]查询时间段分门店销售汇总!$D$1:$J$65536,7,0)</f>
        <v>2498</v>
      </c>
      <c r="F81" s="11">
        <f t="shared" si="4"/>
        <v>150</v>
      </c>
      <c r="G81" s="11">
        <v>149.88</v>
      </c>
      <c r="H81" s="26">
        <v>0.768</v>
      </c>
      <c r="I81" s="14">
        <f>H81*1.01</f>
        <v>0.77568</v>
      </c>
      <c r="J81">
        <v>50908.572</v>
      </c>
      <c r="K81">
        <f t="shared" si="5"/>
        <v>39488.76112896</v>
      </c>
    </row>
    <row r="82" spans="1:11">
      <c r="A82" s="9">
        <v>80</v>
      </c>
      <c r="B82" s="9">
        <v>385</v>
      </c>
      <c r="C82" s="10" t="s">
        <v>29</v>
      </c>
      <c r="D82" s="10" t="s">
        <v>96</v>
      </c>
      <c r="E82" s="9">
        <f>VLOOKUP(B:B,[1]查询时间段分门店销售汇总!$D$1:$J$65536,7,0)</f>
        <v>3059</v>
      </c>
      <c r="F82" s="11">
        <f t="shared" si="4"/>
        <v>122</v>
      </c>
      <c r="G82" s="11">
        <v>122.36</v>
      </c>
      <c r="H82" s="26">
        <v>0.8715</v>
      </c>
      <c r="I82" s="14">
        <f>H82*1.01</f>
        <v>0.880215</v>
      </c>
      <c r="J82">
        <v>83120.5159498688</v>
      </c>
      <c r="K82">
        <f t="shared" si="5"/>
        <v>73163.9249468138</v>
      </c>
    </row>
    <row r="83" spans="1:11">
      <c r="A83" s="9">
        <v>81</v>
      </c>
      <c r="B83" s="9">
        <v>347</v>
      </c>
      <c r="C83" s="10" t="s">
        <v>11</v>
      </c>
      <c r="D83" s="10" t="s">
        <v>97</v>
      </c>
      <c r="E83" s="9">
        <f>VLOOKUP(B:B,[1]查询时间段分门店销售汇总!$D$1:$J$65536,7,0)</f>
        <v>2272</v>
      </c>
      <c r="F83" s="11">
        <f t="shared" si="4"/>
        <v>182</v>
      </c>
      <c r="G83" s="11">
        <v>181.76</v>
      </c>
      <c r="H83" s="26">
        <v>0.6886</v>
      </c>
      <c r="I83" s="12">
        <f>H83*1.02</f>
        <v>0.702372</v>
      </c>
      <c r="J83">
        <v>46657.728</v>
      </c>
      <c r="K83">
        <f t="shared" si="5"/>
        <v>32771.081730816</v>
      </c>
    </row>
    <row r="84" spans="1:11">
      <c r="A84" s="9">
        <v>82</v>
      </c>
      <c r="B84" s="9">
        <v>339</v>
      </c>
      <c r="C84" s="10" t="s">
        <v>11</v>
      </c>
      <c r="D84" s="10" t="s">
        <v>98</v>
      </c>
      <c r="E84" s="9">
        <f>VLOOKUP(B:B,[1]查询时间段分门店销售汇总!$D$1:$J$65536,7,0)</f>
        <v>1701</v>
      </c>
      <c r="F84" s="11">
        <f t="shared" si="4"/>
        <v>102</v>
      </c>
      <c r="G84" s="11">
        <v>102.06</v>
      </c>
      <c r="H84" s="26">
        <v>0.7158</v>
      </c>
      <c r="I84" s="12">
        <f>H84*1.02</f>
        <v>0.730116</v>
      </c>
      <c r="J84">
        <v>39313.243216</v>
      </c>
      <c r="K84">
        <f t="shared" si="5"/>
        <v>28703.2278838931</v>
      </c>
    </row>
    <row r="85" spans="1:11">
      <c r="A85" s="9">
        <v>83</v>
      </c>
      <c r="B85" s="9">
        <v>511</v>
      </c>
      <c r="C85" s="10" t="s">
        <v>21</v>
      </c>
      <c r="D85" s="10" t="s">
        <v>99</v>
      </c>
      <c r="E85" s="9">
        <f>VLOOKUP(B:B,[1]查询时间段分门店销售汇总!$D$1:$J$65536,7,0)</f>
        <v>2931</v>
      </c>
      <c r="F85" s="11">
        <f t="shared" si="4"/>
        <v>176</v>
      </c>
      <c r="G85" s="11">
        <v>175.86</v>
      </c>
      <c r="H85" s="26">
        <v>0.7456</v>
      </c>
      <c r="I85" s="12">
        <f>H85*1.02</f>
        <v>0.760512</v>
      </c>
      <c r="J85">
        <v>58603.6152</v>
      </c>
      <c r="K85">
        <f t="shared" si="5"/>
        <v>44568.7526029824</v>
      </c>
    </row>
    <row r="86" spans="1:11">
      <c r="A86" s="9">
        <v>84</v>
      </c>
      <c r="B86" s="9">
        <v>755</v>
      </c>
      <c r="C86" s="10" t="s">
        <v>16</v>
      </c>
      <c r="D86" s="10" t="s">
        <v>100</v>
      </c>
      <c r="E86" s="9">
        <f>VLOOKUP(B:B,[1]查询时间段分门店销售汇总!$D$1:$J$65536,7,0)</f>
        <v>1123</v>
      </c>
      <c r="F86" s="11">
        <f t="shared" si="4"/>
        <v>90</v>
      </c>
      <c r="G86" s="11">
        <v>89.84</v>
      </c>
      <c r="H86" s="26">
        <v>0.6401</v>
      </c>
      <c r="I86" s="12">
        <f>H86*1.02</f>
        <v>0.652902</v>
      </c>
      <c r="J86">
        <v>21194.7</v>
      </c>
      <c r="K86">
        <f t="shared" si="5"/>
        <v>13838.0620194</v>
      </c>
    </row>
    <row r="87" spans="1:11">
      <c r="A87" s="9">
        <v>85</v>
      </c>
      <c r="B87" s="9">
        <v>311</v>
      </c>
      <c r="C87" s="10" t="s">
        <v>11</v>
      </c>
      <c r="D87" s="10" t="s">
        <v>101</v>
      </c>
      <c r="E87" s="9">
        <f>VLOOKUP(B:B,[1]查询时间段分门店销售汇总!$D$1:$J$65536,7,0)</f>
        <v>926</v>
      </c>
      <c r="F87" s="11">
        <f t="shared" si="4"/>
        <v>56</v>
      </c>
      <c r="G87" s="11">
        <v>55.56</v>
      </c>
      <c r="H87" s="26">
        <v>0.7366</v>
      </c>
      <c r="I87" s="12">
        <f>H87*1.02</f>
        <v>0.751332</v>
      </c>
      <c r="J87">
        <v>35464</v>
      </c>
      <c r="K87">
        <f t="shared" si="5"/>
        <v>26645.238048</v>
      </c>
    </row>
    <row r="88" spans="1:11">
      <c r="A88" s="9">
        <v>86</v>
      </c>
      <c r="B88" s="9">
        <v>102564</v>
      </c>
      <c r="C88" s="10" t="s">
        <v>29</v>
      </c>
      <c r="D88" s="10" t="s">
        <v>102</v>
      </c>
      <c r="E88" s="9">
        <f>VLOOKUP(B:B,[1]查询时间段分门店销售汇总!$D$1:$J$65536,7,0)</f>
        <v>1193</v>
      </c>
      <c r="F88" s="11">
        <f t="shared" si="4"/>
        <v>240</v>
      </c>
      <c r="G88" s="15">
        <v>240</v>
      </c>
      <c r="H88" s="29">
        <v>0.85123944744896</v>
      </c>
      <c r="I88" s="14">
        <f t="shared" ref="I88:I93" si="7">H88*1.01</f>
        <v>0.85975184192345</v>
      </c>
      <c r="J88">
        <v>18335.88</v>
      </c>
      <c r="K88">
        <f t="shared" si="5"/>
        <v>15764.3066032873</v>
      </c>
    </row>
    <row r="89" spans="1:11">
      <c r="A89" s="9">
        <v>87</v>
      </c>
      <c r="B89" s="9">
        <v>102934</v>
      </c>
      <c r="C89" s="10" t="s">
        <v>11</v>
      </c>
      <c r="D89" s="10" t="s">
        <v>103</v>
      </c>
      <c r="E89" s="9">
        <f>VLOOKUP(B:B,[1]查询时间段分门店销售汇总!$D$1:$J$65536,7,0)</f>
        <v>3393</v>
      </c>
      <c r="F89" s="11">
        <f t="shared" si="4"/>
        <v>660</v>
      </c>
      <c r="G89" s="15">
        <v>660</v>
      </c>
      <c r="H89" s="29">
        <v>0.816684397865473</v>
      </c>
      <c r="I89" s="14">
        <f t="shared" si="7"/>
        <v>0.824851241844128</v>
      </c>
      <c r="J89">
        <v>64963.6</v>
      </c>
      <c r="K89">
        <f t="shared" si="5"/>
        <v>53585.3061346652</v>
      </c>
    </row>
    <row r="90" spans="1:11">
      <c r="A90" s="9">
        <v>88</v>
      </c>
      <c r="B90" s="9">
        <v>102478</v>
      </c>
      <c r="C90" s="10" t="s">
        <v>21</v>
      </c>
      <c r="D90" s="10" t="s">
        <v>104</v>
      </c>
      <c r="E90" s="9">
        <f>VLOOKUP(B:B,[1]查询时间段分门店销售汇总!$D$1:$J$65536,7,0)</f>
        <v>1028</v>
      </c>
      <c r="F90" s="11">
        <f t="shared" si="4"/>
        <v>360</v>
      </c>
      <c r="G90" s="15">
        <v>360</v>
      </c>
      <c r="H90" s="29">
        <v>0.776981910490544</v>
      </c>
      <c r="I90" s="14">
        <f t="shared" si="7"/>
        <v>0.784751729595449</v>
      </c>
      <c r="J90">
        <v>20636.08</v>
      </c>
      <c r="K90">
        <f t="shared" si="5"/>
        <v>16194.1994720701</v>
      </c>
    </row>
    <row r="91" spans="1:11">
      <c r="A91" s="9">
        <v>89</v>
      </c>
      <c r="B91" s="9">
        <v>102567</v>
      </c>
      <c r="C91" s="10" t="s">
        <v>29</v>
      </c>
      <c r="D91" s="10" t="s">
        <v>105</v>
      </c>
      <c r="E91" s="9">
        <f>VLOOKUP(B:B,[1]查询时间段分门店销售汇总!$D$1:$J$65536,7,0)</f>
        <v>1214</v>
      </c>
      <c r="F91" s="11">
        <f t="shared" si="4"/>
        <v>240</v>
      </c>
      <c r="G91" s="15">
        <v>240</v>
      </c>
      <c r="H91" s="29">
        <v>0.786656443455832</v>
      </c>
      <c r="I91" s="14">
        <f t="shared" si="7"/>
        <v>0.79452300789039</v>
      </c>
      <c r="J91">
        <v>26994.49</v>
      </c>
      <c r="K91">
        <f t="shared" si="5"/>
        <v>21447.7433912671</v>
      </c>
    </row>
    <row r="92" spans="1:11">
      <c r="A92" s="9">
        <v>90</v>
      </c>
      <c r="B92" s="9">
        <v>102479</v>
      </c>
      <c r="C92" s="10" t="s">
        <v>21</v>
      </c>
      <c r="D92" s="10" t="s">
        <v>106</v>
      </c>
      <c r="E92" s="9">
        <f>VLOOKUP(B:B,[1]查询时间段分门店销售汇总!$D$1:$J$65536,7,0)</f>
        <v>2704</v>
      </c>
      <c r="F92" s="11">
        <f t="shared" si="4"/>
        <v>900</v>
      </c>
      <c r="G92" s="15">
        <v>900</v>
      </c>
      <c r="H92" s="29">
        <v>0.797935913274464</v>
      </c>
      <c r="I92" s="14">
        <f t="shared" si="7"/>
        <v>0.805915272407209</v>
      </c>
      <c r="J92">
        <v>44627.8232</v>
      </c>
      <c r="K92">
        <f t="shared" si="5"/>
        <v>35966.2442911687</v>
      </c>
    </row>
    <row r="93" spans="1:11">
      <c r="A93" s="9">
        <v>91</v>
      </c>
      <c r="B93" s="9">
        <v>103198</v>
      </c>
      <c r="C93" s="10" t="s">
        <v>11</v>
      </c>
      <c r="D93" s="10" t="s">
        <v>107</v>
      </c>
      <c r="E93" s="9">
        <f>VLOOKUP(B:B,[1]查询时间段分门店销售汇总!$D$1:$J$65536,7,0)</f>
        <v>2451</v>
      </c>
      <c r="F93" s="11">
        <f t="shared" si="4"/>
        <v>600</v>
      </c>
      <c r="G93" s="15">
        <v>600</v>
      </c>
      <c r="H93" s="29">
        <v>0.796121280811841</v>
      </c>
      <c r="I93" s="14">
        <f t="shared" si="7"/>
        <v>0.804082493619959</v>
      </c>
      <c r="J93">
        <v>42975.92</v>
      </c>
      <c r="K93">
        <f t="shared" si="5"/>
        <v>34556.1849192119</v>
      </c>
    </row>
    <row r="94" spans="1:11">
      <c r="A94" s="9">
        <v>92</v>
      </c>
      <c r="B94" s="9">
        <v>103199</v>
      </c>
      <c r="C94" s="10" t="s">
        <v>11</v>
      </c>
      <c r="D94" s="10" t="s">
        <v>108</v>
      </c>
      <c r="E94" s="9">
        <f>VLOOKUP(B:B,[1]查询时间段分门店销售汇总!$D$1:$J$65536,7,0)</f>
        <v>1922</v>
      </c>
      <c r="F94" s="11">
        <f t="shared" si="4"/>
        <v>450</v>
      </c>
      <c r="G94" s="15">
        <v>450</v>
      </c>
      <c r="H94" s="30">
        <v>0.69542986490534</v>
      </c>
      <c r="I94" s="12">
        <f>H94*1.02</f>
        <v>0.709338462203447</v>
      </c>
      <c r="J94">
        <v>26485.16</v>
      </c>
      <c r="K94">
        <f t="shared" si="5"/>
        <v>18786.9426656122</v>
      </c>
    </row>
    <row r="95" spans="1:11">
      <c r="A95" s="9">
        <v>93</v>
      </c>
      <c r="B95" s="9">
        <v>102935</v>
      </c>
      <c r="C95" s="10" t="s">
        <v>21</v>
      </c>
      <c r="D95" s="10" t="s">
        <v>109</v>
      </c>
      <c r="E95" s="9">
        <f>VLOOKUP(B:B,[1]查询时间段分门店销售汇总!$D$1:$J$65536,7,0)</f>
        <v>2092</v>
      </c>
      <c r="F95" s="11">
        <f t="shared" si="4"/>
        <v>390</v>
      </c>
      <c r="G95" s="15">
        <v>390</v>
      </c>
      <c r="H95" s="29">
        <v>0.789504205900984</v>
      </c>
      <c r="I95" s="14">
        <f>H95*1.01</f>
        <v>0.797399247959994</v>
      </c>
      <c r="J95">
        <v>40746.4</v>
      </c>
      <c r="K95">
        <f t="shared" si="5"/>
        <v>32491.1487170771</v>
      </c>
    </row>
    <row r="96" spans="1:11">
      <c r="A96" s="9">
        <v>94</v>
      </c>
      <c r="B96" s="9">
        <v>103639</v>
      </c>
      <c r="C96" s="10" t="s">
        <v>14</v>
      </c>
      <c r="D96" s="10" t="s">
        <v>110</v>
      </c>
      <c r="E96" s="9">
        <f>VLOOKUP(B:B,[1]查询时间段分门店销售汇总!$D$1:$J$65536,7,0)</f>
        <v>1960</v>
      </c>
      <c r="F96" s="11">
        <f t="shared" si="4"/>
        <v>540</v>
      </c>
      <c r="G96" s="15">
        <v>540</v>
      </c>
      <c r="H96" s="30">
        <v>0.614191669330824</v>
      </c>
      <c r="I96" s="12">
        <f t="shared" ref="I96:I100" si="8">H96*1.02</f>
        <v>0.626475502717441</v>
      </c>
      <c r="J96">
        <v>33615.78</v>
      </c>
      <c r="K96">
        <f t="shared" si="5"/>
        <v>21059.4626747389</v>
      </c>
    </row>
    <row r="97" spans="1:11">
      <c r="A97" s="9">
        <v>95</v>
      </c>
      <c r="B97" s="9">
        <v>102565</v>
      </c>
      <c r="C97" s="10" t="s">
        <v>11</v>
      </c>
      <c r="D97" s="10" t="s">
        <v>111</v>
      </c>
      <c r="E97" s="9">
        <f>VLOOKUP(B:B,[1]查询时间段分门店销售汇总!$D$1:$J$65536,7,0)</f>
        <v>2953</v>
      </c>
      <c r="F97" s="11">
        <f t="shared" si="4"/>
        <v>360</v>
      </c>
      <c r="G97" s="15">
        <v>360</v>
      </c>
      <c r="H97" s="20">
        <v>0.466319631362794</v>
      </c>
      <c r="I97" s="17">
        <f>H97*1.04</f>
        <v>0.484972416617306</v>
      </c>
      <c r="J97">
        <v>40746.4</v>
      </c>
      <c r="K97">
        <f t="shared" si="5"/>
        <v>19760.8800764554</v>
      </c>
    </row>
    <row r="98" spans="1:11">
      <c r="A98" s="9">
        <v>96</v>
      </c>
      <c r="B98" s="18">
        <v>104428</v>
      </c>
      <c r="C98" s="31" t="str">
        <f>VLOOKUP(B:B,[1]查询时间段分门店销售汇总!$D$1:$H$65536,5,0)</f>
        <v>城郊二片区</v>
      </c>
      <c r="D98" s="21" t="s">
        <v>112</v>
      </c>
      <c r="E98" s="9">
        <f>VLOOKUP(B:B,[1]查询时间段分门店销售汇总!$D$1:$J$65536,7,0)</f>
        <v>855</v>
      </c>
      <c r="F98" s="15"/>
      <c r="G98" s="15"/>
      <c r="H98" s="20" t="str">
        <f>VLOOKUP(B:B,[2]查询门店会员消费占比!$B$1:$K$65536,10,0)</f>
        <v>67.69%</v>
      </c>
      <c r="I98" s="19">
        <f t="shared" si="8"/>
        <v>0.690438</v>
      </c>
      <c r="J98">
        <v>24171.816</v>
      </c>
      <c r="K98">
        <f t="shared" si="5"/>
        <v>16689.140295408</v>
      </c>
    </row>
    <row r="99" spans="1:11">
      <c r="A99" s="9">
        <v>97</v>
      </c>
      <c r="B99" s="18">
        <v>104429</v>
      </c>
      <c r="C99" s="31" t="str">
        <f>VLOOKUP(B:B,[1]查询时间段分门店销售汇总!$D$1:$H$65536,5,0)</f>
        <v>西北片区</v>
      </c>
      <c r="D99" s="21" t="s">
        <v>113</v>
      </c>
      <c r="E99" s="9">
        <f>VLOOKUP(B:B,[1]查询时间段分门店销售汇总!$D$1:$J$65536,7,0)</f>
        <v>478</v>
      </c>
      <c r="F99" s="15"/>
      <c r="G99" s="15"/>
      <c r="H99" s="20" t="str">
        <f>VLOOKUP(B:B,[2]查询门店会员消费占比!$B$1:$K$65536,10,0)</f>
        <v>46.2%</v>
      </c>
      <c r="I99" s="17">
        <f>H99*1.04</f>
        <v>0.48048</v>
      </c>
      <c r="J99">
        <v>20425.776</v>
      </c>
      <c r="K99">
        <f t="shared" si="5"/>
        <v>9814.17685248</v>
      </c>
    </row>
    <row r="100" spans="1:11">
      <c r="A100" s="9">
        <v>98</v>
      </c>
      <c r="B100" s="18">
        <v>104430</v>
      </c>
      <c r="C100" s="31" t="str">
        <f>VLOOKUP(B:B,[1]查询时间段分门店销售汇总!$D$1:$H$65536,5,0)</f>
        <v>东南片区</v>
      </c>
      <c r="D100" s="21" t="s">
        <v>114</v>
      </c>
      <c r="E100" s="9">
        <f>VLOOKUP(B:B,[1]查询时间段分门店销售汇总!$D$1:$J$65536,7,0)</f>
        <v>552</v>
      </c>
      <c r="F100" s="15"/>
      <c r="G100" s="15"/>
      <c r="H100" s="20" t="str">
        <f>VLOOKUP(B:B,[2]查询门店会员消费占比!$B$1:$K$65536,10,0)</f>
        <v>72.51%</v>
      </c>
      <c r="I100" s="19">
        <f t="shared" si="8"/>
        <v>0.739602</v>
      </c>
      <c r="J100">
        <v>13682.904</v>
      </c>
      <c r="K100">
        <f t="shared" si="5"/>
        <v>10119.903164208</v>
      </c>
    </row>
    <row r="101" spans="1:11">
      <c r="A101" s="9">
        <v>99</v>
      </c>
      <c r="B101" s="18">
        <v>104533</v>
      </c>
      <c r="C101" s="21" t="s">
        <v>29</v>
      </c>
      <c r="D101" s="21" t="s">
        <v>115</v>
      </c>
      <c r="E101" s="9" t="e">
        <f>VLOOKUP(B:B,[1]查询时间段分门店销售汇总!$D$1:$J$65536,7,0)</f>
        <v>#N/A</v>
      </c>
      <c r="F101" s="15"/>
      <c r="G101" s="15"/>
      <c r="H101" s="20"/>
      <c r="I101" s="20">
        <v>0.65</v>
      </c>
      <c r="J101">
        <v>15856.5</v>
      </c>
      <c r="K101">
        <f t="shared" si="5"/>
        <v>10306.725</v>
      </c>
    </row>
    <row r="102" spans="1:11">
      <c r="A102" s="9">
        <v>100</v>
      </c>
      <c r="B102" s="18">
        <v>104838</v>
      </c>
      <c r="C102" s="21" t="s">
        <v>116</v>
      </c>
      <c r="D102" s="21" t="s">
        <v>117</v>
      </c>
      <c r="E102" s="9" t="e">
        <f>VLOOKUP(B:B,[1]查询时间段分门店销售汇总!$D$1:$J$65536,7,0)</f>
        <v>#N/A</v>
      </c>
      <c r="F102" s="15"/>
      <c r="G102" s="15"/>
      <c r="H102" s="20"/>
      <c r="I102" s="20">
        <v>0.65</v>
      </c>
      <c r="J102">
        <v>21526</v>
      </c>
      <c r="K102">
        <f t="shared" si="5"/>
        <v>13991.9</v>
      </c>
    </row>
    <row r="103" spans="1:11">
      <c r="A103" s="18"/>
      <c r="B103" s="18"/>
      <c r="C103" s="10"/>
      <c r="D103" s="21" t="s">
        <v>118</v>
      </c>
      <c r="E103" s="9" t="e">
        <f>VLOOKUP(B:B,[1]查询时间段分门店销售汇总!$D$1:$J$65536,7,0)</f>
        <v>#N/A</v>
      </c>
      <c r="F103" s="11">
        <f>SUM(F3:F102)</f>
        <v>19586</v>
      </c>
      <c r="G103" s="11">
        <v>-21554</v>
      </c>
      <c r="H103" s="32">
        <v>0.72</v>
      </c>
      <c r="I103" s="12">
        <f>K103/J103</f>
        <v>0.740314170019489</v>
      </c>
      <c r="J103">
        <f>SUM(J3:J102)</f>
        <v>6778693.61166885</v>
      </c>
      <c r="K103">
        <f>SUM(K3:K102)</f>
        <v>5018362.93493904</v>
      </c>
    </row>
    <row r="106" spans="2:2">
      <c r="B106" s="22" t="s">
        <v>119</v>
      </c>
    </row>
    <row r="107" spans="2:2">
      <c r="B107" s="22" t="s">
        <v>120</v>
      </c>
    </row>
    <row r="108" spans="2:2">
      <c r="B108" s="22" t="s">
        <v>121</v>
      </c>
    </row>
    <row r="109" spans="2:2">
      <c r="B109" s="22" t="s">
        <v>122</v>
      </c>
    </row>
    <row r="110" spans="2:2">
      <c r="B110" s="22" t="s">
        <v>123</v>
      </c>
    </row>
    <row r="111" spans="2:2">
      <c r="B111" s="22" t="s">
        <v>124</v>
      </c>
    </row>
    <row r="112" spans="2:2">
      <c r="B112" s="23" t="s">
        <v>125</v>
      </c>
    </row>
  </sheetData>
  <autoFilter ref="A2:J103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13.5" outlineLevelCol="6"/>
  <cols>
    <col min="3" max="3" width="9" style="2"/>
    <col min="4" max="4" width="23.75" style="2" customWidth="1"/>
    <col min="5" max="5" width="19" hidden="1" customWidth="1"/>
    <col min="6" max="7" width="19" customWidth="1"/>
  </cols>
  <sheetData>
    <row r="1" ht="22.5" spans="1:7">
      <c r="A1" s="3" t="s">
        <v>0</v>
      </c>
      <c r="B1" s="3"/>
      <c r="C1" s="4"/>
      <c r="D1" s="4"/>
      <c r="E1" s="3"/>
      <c r="F1" s="3"/>
      <c r="G1" s="3"/>
    </row>
    <row r="2" s="1" customFormat="1" ht="14.25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7</v>
      </c>
      <c r="F2" s="7" t="s">
        <v>7</v>
      </c>
      <c r="G2" s="8" t="s">
        <v>9</v>
      </c>
    </row>
    <row r="3" spans="1:7">
      <c r="A3" s="9">
        <v>1</v>
      </c>
      <c r="B3" s="9">
        <v>357</v>
      </c>
      <c r="C3" s="10" t="s">
        <v>11</v>
      </c>
      <c r="D3" s="10" t="s">
        <v>12</v>
      </c>
      <c r="E3" s="11">
        <v>139.74</v>
      </c>
      <c r="F3" s="11">
        <f>ROUND(E3,0)</f>
        <v>140</v>
      </c>
      <c r="G3" s="12">
        <v>0.721446</v>
      </c>
    </row>
    <row r="4" spans="1:7">
      <c r="A4" s="9">
        <v>2</v>
      </c>
      <c r="B4" s="9">
        <v>365</v>
      </c>
      <c r="C4" s="10" t="s">
        <v>11</v>
      </c>
      <c r="D4" s="10" t="s">
        <v>13</v>
      </c>
      <c r="E4" s="11">
        <v>287.04</v>
      </c>
      <c r="F4" s="11">
        <f t="shared" ref="F4:F35" si="0">ROUND(E4,0)</f>
        <v>287</v>
      </c>
      <c r="G4" s="12">
        <v>0.647496</v>
      </c>
    </row>
    <row r="5" spans="1:7">
      <c r="A5" s="9">
        <v>3</v>
      </c>
      <c r="B5" s="9">
        <v>399</v>
      </c>
      <c r="C5" s="10" t="s">
        <v>14</v>
      </c>
      <c r="D5" s="10" t="s">
        <v>15</v>
      </c>
      <c r="E5" s="11">
        <v>167.7</v>
      </c>
      <c r="F5" s="11">
        <f t="shared" si="0"/>
        <v>168</v>
      </c>
      <c r="G5" s="12">
        <v>0.753882</v>
      </c>
    </row>
    <row r="6" spans="1:7">
      <c r="A6" s="9">
        <v>4</v>
      </c>
      <c r="B6" s="9">
        <v>754</v>
      </c>
      <c r="C6" s="10" t="s">
        <v>16</v>
      </c>
      <c r="D6" s="10" t="s">
        <v>17</v>
      </c>
      <c r="E6" s="11">
        <v>292.2</v>
      </c>
      <c r="F6" s="11">
        <f t="shared" si="0"/>
        <v>292</v>
      </c>
      <c r="G6" s="13">
        <v>0.608328</v>
      </c>
    </row>
    <row r="7" spans="1:7">
      <c r="A7" s="9">
        <v>5</v>
      </c>
      <c r="B7" s="9">
        <v>351</v>
      </c>
      <c r="C7" s="10" t="s">
        <v>16</v>
      </c>
      <c r="D7" s="10" t="s">
        <v>18</v>
      </c>
      <c r="E7" s="11">
        <v>105.42</v>
      </c>
      <c r="F7" s="11">
        <f t="shared" si="0"/>
        <v>105</v>
      </c>
      <c r="G7" s="14">
        <v>0.804364</v>
      </c>
    </row>
    <row r="8" spans="1:7">
      <c r="A8" s="9">
        <v>6</v>
      </c>
      <c r="B8" s="9">
        <v>52</v>
      </c>
      <c r="C8" s="10" t="s">
        <v>16</v>
      </c>
      <c r="D8" s="10" t="s">
        <v>19</v>
      </c>
      <c r="E8" s="11">
        <v>141.96</v>
      </c>
      <c r="F8" s="11">
        <f t="shared" si="0"/>
        <v>142</v>
      </c>
      <c r="G8" s="14">
        <v>0.780528</v>
      </c>
    </row>
    <row r="9" spans="1:7">
      <c r="A9" s="9">
        <v>7</v>
      </c>
      <c r="B9" s="9">
        <v>359</v>
      </c>
      <c r="C9" s="10" t="s">
        <v>11</v>
      </c>
      <c r="D9" s="10" t="s">
        <v>20</v>
      </c>
      <c r="E9" s="11">
        <v>236.94</v>
      </c>
      <c r="F9" s="11">
        <f t="shared" si="0"/>
        <v>237</v>
      </c>
      <c r="G9" s="12">
        <v>0.752352</v>
      </c>
    </row>
    <row r="10" spans="1:7">
      <c r="A10" s="9">
        <v>8</v>
      </c>
      <c r="B10" s="9">
        <v>572</v>
      </c>
      <c r="C10" s="10" t="s">
        <v>21</v>
      </c>
      <c r="D10" s="10" t="s">
        <v>22</v>
      </c>
      <c r="E10" s="11">
        <v>142.08</v>
      </c>
      <c r="F10" s="11">
        <f t="shared" si="0"/>
        <v>142</v>
      </c>
      <c r="G10" s="12">
        <v>0.723894</v>
      </c>
    </row>
    <row r="11" spans="1:7">
      <c r="A11" s="9">
        <v>9</v>
      </c>
      <c r="B11" s="9">
        <v>743</v>
      </c>
      <c r="C11" s="10" t="s">
        <v>14</v>
      </c>
      <c r="D11" s="10" t="s">
        <v>23</v>
      </c>
      <c r="E11" s="11">
        <v>204.48</v>
      </c>
      <c r="F11" s="11">
        <f t="shared" si="0"/>
        <v>204</v>
      </c>
      <c r="G11" s="12">
        <v>0.713286</v>
      </c>
    </row>
    <row r="12" spans="1:7">
      <c r="A12" s="9">
        <v>10</v>
      </c>
      <c r="B12" s="9">
        <v>744</v>
      </c>
      <c r="C12" s="10" t="s">
        <v>21</v>
      </c>
      <c r="D12" s="10" t="s">
        <v>24</v>
      </c>
      <c r="E12" s="11">
        <v>277.84</v>
      </c>
      <c r="F12" s="11">
        <f t="shared" si="0"/>
        <v>278</v>
      </c>
      <c r="G12" s="12">
        <v>0.635154</v>
      </c>
    </row>
    <row r="13" spans="1:7">
      <c r="A13" s="9">
        <v>11</v>
      </c>
      <c r="B13" s="9">
        <v>391</v>
      </c>
      <c r="C13" s="10" t="s">
        <v>21</v>
      </c>
      <c r="D13" s="10" t="s">
        <v>25</v>
      </c>
      <c r="E13" s="15">
        <v>139</v>
      </c>
      <c r="F13" s="11">
        <f t="shared" si="0"/>
        <v>139</v>
      </c>
      <c r="G13" s="12">
        <v>0.638724</v>
      </c>
    </row>
    <row r="14" spans="1:7">
      <c r="A14" s="9">
        <v>12</v>
      </c>
      <c r="B14" s="9">
        <v>54</v>
      </c>
      <c r="C14" s="10" t="s">
        <v>16</v>
      </c>
      <c r="D14" s="10" t="s">
        <v>26</v>
      </c>
      <c r="E14" s="11">
        <v>118.12</v>
      </c>
      <c r="F14" s="11">
        <f t="shared" si="0"/>
        <v>118</v>
      </c>
      <c r="G14" s="16">
        <v>0.91</v>
      </c>
    </row>
    <row r="15" spans="1:7">
      <c r="A15" s="9">
        <v>13</v>
      </c>
      <c r="B15" s="9">
        <v>582</v>
      </c>
      <c r="C15" s="10" t="s">
        <v>11</v>
      </c>
      <c r="D15" s="10" t="s">
        <v>27</v>
      </c>
      <c r="E15" s="15">
        <v>429.84</v>
      </c>
      <c r="F15" s="11">
        <f t="shared" si="0"/>
        <v>430</v>
      </c>
      <c r="G15" s="17">
        <v>0.417974</v>
      </c>
    </row>
    <row r="16" spans="1:7">
      <c r="A16" s="9">
        <v>14</v>
      </c>
      <c r="B16" s="9">
        <v>387</v>
      </c>
      <c r="C16" s="10" t="s">
        <v>14</v>
      </c>
      <c r="D16" s="10" t="s">
        <v>28</v>
      </c>
      <c r="E16" s="11">
        <v>171.76</v>
      </c>
      <c r="F16" s="11">
        <f t="shared" si="0"/>
        <v>172</v>
      </c>
      <c r="G16" s="14">
        <v>0.830826</v>
      </c>
    </row>
    <row r="17" spans="1:7">
      <c r="A17" s="9">
        <v>15</v>
      </c>
      <c r="B17" s="9">
        <v>717</v>
      </c>
      <c r="C17" s="10" t="s">
        <v>29</v>
      </c>
      <c r="D17" s="10" t="s">
        <v>30</v>
      </c>
      <c r="E17" s="11">
        <v>64.68</v>
      </c>
      <c r="F17" s="11">
        <f t="shared" si="0"/>
        <v>65</v>
      </c>
      <c r="G17" s="14">
        <v>0.806485</v>
      </c>
    </row>
    <row r="18" spans="1:7">
      <c r="A18" s="9">
        <v>16</v>
      </c>
      <c r="B18" s="9">
        <v>349</v>
      </c>
      <c r="C18" s="10" t="s">
        <v>21</v>
      </c>
      <c r="D18" s="10" t="s">
        <v>31</v>
      </c>
      <c r="E18" s="15">
        <v>140</v>
      </c>
      <c r="F18" s="11">
        <f t="shared" si="0"/>
        <v>140</v>
      </c>
      <c r="G18" s="13">
        <v>0.593844</v>
      </c>
    </row>
    <row r="19" spans="1:7">
      <c r="A19" s="9">
        <v>17</v>
      </c>
      <c r="B19" s="9">
        <v>710</v>
      </c>
      <c r="C19" s="10" t="s">
        <v>16</v>
      </c>
      <c r="D19" s="10" t="s">
        <v>32</v>
      </c>
      <c r="E19" s="11">
        <v>97.14</v>
      </c>
      <c r="F19" s="11">
        <f t="shared" si="0"/>
        <v>97</v>
      </c>
      <c r="G19" s="14">
        <v>0.800627</v>
      </c>
    </row>
    <row r="20" spans="1:7">
      <c r="A20" s="9">
        <v>18</v>
      </c>
      <c r="B20" s="9">
        <v>747</v>
      </c>
      <c r="C20" s="10" t="s">
        <v>21</v>
      </c>
      <c r="D20" s="10" t="s">
        <v>33</v>
      </c>
      <c r="E20" s="11">
        <v>126.84</v>
      </c>
      <c r="F20" s="11">
        <f t="shared" si="0"/>
        <v>127</v>
      </c>
      <c r="G20" s="14">
        <v>0.77467</v>
      </c>
    </row>
    <row r="21" spans="1:7">
      <c r="A21" s="9">
        <v>19</v>
      </c>
      <c r="B21" s="9">
        <v>748</v>
      </c>
      <c r="C21" s="10" t="s">
        <v>29</v>
      </c>
      <c r="D21" s="10" t="s">
        <v>34</v>
      </c>
      <c r="E21" s="11">
        <v>112.38</v>
      </c>
      <c r="F21" s="11">
        <f t="shared" si="0"/>
        <v>112</v>
      </c>
      <c r="G21" s="14">
        <v>0.79588</v>
      </c>
    </row>
    <row r="22" spans="1:7">
      <c r="A22" s="9">
        <v>20</v>
      </c>
      <c r="B22" s="9">
        <v>723</v>
      </c>
      <c r="C22" s="10" t="s">
        <v>21</v>
      </c>
      <c r="D22" s="10" t="s">
        <v>35</v>
      </c>
      <c r="E22" s="11">
        <v>127.26</v>
      </c>
      <c r="F22" s="11">
        <f t="shared" si="0"/>
        <v>127</v>
      </c>
      <c r="G22" s="14">
        <v>0.781538</v>
      </c>
    </row>
    <row r="23" spans="1:7">
      <c r="A23" s="9">
        <v>21</v>
      </c>
      <c r="B23" s="9">
        <v>750</v>
      </c>
      <c r="C23" s="10" t="s">
        <v>14</v>
      </c>
      <c r="D23" s="10" t="s">
        <v>36</v>
      </c>
      <c r="E23" s="11">
        <v>563.76</v>
      </c>
      <c r="F23" s="11">
        <f t="shared" si="0"/>
        <v>564</v>
      </c>
      <c r="G23" s="12">
        <v>0.683298</v>
      </c>
    </row>
    <row r="24" spans="1:7">
      <c r="A24" s="9">
        <v>22</v>
      </c>
      <c r="B24" s="9">
        <v>545</v>
      </c>
      <c r="C24" s="10" t="s">
        <v>14</v>
      </c>
      <c r="D24" s="10" t="s">
        <v>37</v>
      </c>
      <c r="E24" s="11">
        <v>91.8</v>
      </c>
      <c r="F24" s="11">
        <f t="shared" si="0"/>
        <v>92</v>
      </c>
      <c r="G24" s="14">
        <v>0.802647</v>
      </c>
    </row>
    <row r="25" spans="1:7">
      <c r="A25" s="9">
        <v>23</v>
      </c>
      <c r="B25" s="9">
        <v>741</v>
      </c>
      <c r="C25" s="10" t="s">
        <v>11</v>
      </c>
      <c r="D25" s="10" t="s">
        <v>38</v>
      </c>
      <c r="E25" s="11">
        <v>67.14</v>
      </c>
      <c r="F25" s="11">
        <f t="shared" si="0"/>
        <v>67</v>
      </c>
      <c r="G25" s="14">
        <v>0.763661</v>
      </c>
    </row>
    <row r="26" spans="1:7">
      <c r="A26" s="9">
        <v>24</v>
      </c>
      <c r="B26" s="9">
        <v>732</v>
      </c>
      <c r="C26" s="10" t="s">
        <v>29</v>
      </c>
      <c r="D26" s="10" t="s">
        <v>39</v>
      </c>
      <c r="E26" s="11">
        <v>77.22</v>
      </c>
      <c r="F26" s="11">
        <f t="shared" si="0"/>
        <v>77</v>
      </c>
      <c r="G26" s="12">
        <v>0.727974</v>
      </c>
    </row>
    <row r="27" spans="1:7">
      <c r="A27" s="9">
        <v>25</v>
      </c>
      <c r="B27" s="9">
        <v>709</v>
      </c>
      <c r="C27" s="10" t="s">
        <v>11</v>
      </c>
      <c r="D27" s="10" t="s">
        <v>40</v>
      </c>
      <c r="E27" s="11">
        <v>141.44</v>
      </c>
      <c r="F27" s="11">
        <f t="shared" si="0"/>
        <v>141</v>
      </c>
      <c r="G27" s="14">
        <v>0.826079</v>
      </c>
    </row>
    <row r="28" spans="1:7">
      <c r="A28" s="9">
        <v>26</v>
      </c>
      <c r="B28" s="9">
        <v>514</v>
      </c>
      <c r="C28" s="10" t="s">
        <v>29</v>
      </c>
      <c r="D28" s="10" t="s">
        <v>41</v>
      </c>
      <c r="E28" s="11">
        <v>142.44</v>
      </c>
      <c r="F28" s="11">
        <f t="shared" si="0"/>
        <v>142</v>
      </c>
      <c r="G28" s="16">
        <v>0.921</v>
      </c>
    </row>
    <row r="29" spans="1:7">
      <c r="A29" s="9">
        <v>27</v>
      </c>
      <c r="B29" s="9">
        <v>726</v>
      </c>
      <c r="C29" s="10" t="s">
        <v>11</v>
      </c>
      <c r="D29" s="10" t="s">
        <v>42</v>
      </c>
      <c r="E29" s="11">
        <v>185.52</v>
      </c>
      <c r="F29" s="11">
        <f t="shared" si="0"/>
        <v>186</v>
      </c>
      <c r="G29" s="14">
        <v>0.801132</v>
      </c>
    </row>
    <row r="30" spans="1:7">
      <c r="A30" s="9">
        <v>28</v>
      </c>
      <c r="B30" s="9">
        <v>570</v>
      </c>
      <c r="C30" s="10" t="s">
        <v>11</v>
      </c>
      <c r="D30" s="10" t="s">
        <v>43</v>
      </c>
      <c r="E30" s="11">
        <v>149.28</v>
      </c>
      <c r="F30" s="11">
        <f t="shared" si="0"/>
        <v>149</v>
      </c>
      <c r="G30" s="14">
        <v>0.806687</v>
      </c>
    </row>
    <row r="31" spans="1:7">
      <c r="A31" s="9">
        <v>29</v>
      </c>
      <c r="B31" s="9">
        <v>598</v>
      </c>
      <c r="C31" s="10" t="s">
        <v>14</v>
      </c>
      <c r="D31" s="10" t="s">
        <v>44</v>
      </c>
      <c r="E31" s="11">
        <v>174.66</v>
      </c>
      <c r="F31" s="11">
        <f t="shared" si="0"/>
        <v>175</v>
      </c>
      <c r="G31" s="12">
        <v>0.714816</v>
      </c>
    </row>
    <row r="32" spans="1:7">
      <c r="A32" s="9">
        <v>30</v>
      </c>
      <c r="B32" s="9">
        <v>724</v>
      </c>
      <c r="C32" s="10" t="s">
        <v>14</v>
      </c>
      <c r="D32" s="10" t="s">
        <v>45</v>
      </c>
      <c r="E32" s="11">
        <v>167.84</v>
      </c>
      <c r="F32" s="11">
        <f t="shared" si="0"/>
        <v>168</v>
      </c>
      <c r="G32" s="14">
        <v>0.847491</v>
      </c>
    </row>
    <row r="33" spans="1:7">
      <c r="A33" s="9">
        <v>31</v>
      </c>
      <c r="B33" s="9">
        <v>546</v>
      </c>
      <c r="C33" s="10" t="s">
        <v>14</v>
      </c>
      <c r="D33" s="10" t="s">
        <v>46</v>
      </c>
      <c r="E33" s="11">
        <v>165.04</v>
      </c>
      <c r="F33" s="11">
        <f t="shared" si="0"/>
        <v>165</v>
      </c>
      <c r="G33" s="14">
        <v>0.814464</v>
      </c>
    </row>
    <row r="34" spans="1:7">
      <c r="A34" s="9">
        <v>32</v>
      </c>
      <c r="B34" s="9">
        <v>584</v>
      </c>
      <c r="C34" s="10" t="s">
        <v>14</v>
      </c>
      <c r="D34" s="10" t="s">
        <v>47</v>
      </c>
      <c r="E34" s="11">
        <v>180.96</v>
      </c>
      <c r="F34" s="11">
        <f t="shared" si="0"/>
        <v>181</v>
      </c>
      <c r="G34" s="12">
        <v>0.666672</v>
      </c>
    </row>
    <row r="35" spans="1:7">
      <c r="A35" s="9">
        <v>33</v>
      </c>
      <c r="B35" s="9">
        <v>341</v>
      </c>
      <c r="C35" s="10" t="s">
        <v>29</v>
      </c>
      <c r="D35" s="10" t="s">
        <v>48</v>
      </c>
      <c r="E35" s="11">
        <v>375.72</v>
      </c>
      <c r="F35" s="11">
        <f t="shared" si="0"/>
        <v>376</v>
      </c>
      <c r="G35" s="12">
        <v>0.759798</v>
      </c>
    </row>
    <row r="36" spans="1:7">
      <c r="A36" s="9">
        <v>34</v>
      </c>
      <c r="B36" s="9">
        <v>742</v>
      </c>
      <c r="C36" s="10" t="s">
        <v>21</v>
      </c>
      <c r="D36" s="10" t="s">
        <v>49</v>
      </c>
      <c r="E36" s="15">
        <v>130</v>
      </c>
      <c r="F36" s="11">
        <f t="shared" ref="F36:F67" si="1">ROUND(E36,0)</f>
        <v>130</v>
      </c>
      <c r="G36" s="13">
        <v>0.528564</v>
      </c>
    </row>
    <row r="37" spans="1:7">
      <c r="A37" s="9">
        <v>35</v>
      </c>
      <c r="B37" s="9">
        <v>712</v>
      </c>
      <c r="C37" s="10" t="s">
        <v>14</v>
      </c>
      <c r="D37" s="10" t="s">
        <v>50</v>
      </c>
      <c r="E37" s="11">
        <v>418.8</v>
      </c>
      <c r="F37" s="11">
        <f t="shared" si="1"/>
        <v>419</v>
      </c>
      <c r="G37" s="12">
        <v>0.701862</v>
      </c>
    </row>
    <row r="38" spans="1:7">
      <c r="A38" s="9">
        <v>36</v>
      </c>
      <c r="B38" s="9">
        <v>513</v>
      </c>
      <c r="C38" s="10" t="s">
        <v>11</v>
      </c>
      <c r="D38" s="10" t="s">
        <v>51</v>
      </c>
      <c r="E38" s="11">
        <v>147.08</v>
      </c>
      <c r="F38" s="11">
        <f t="shared" si="1"/>
        <v>147</v>
      </c>
      <c r="G38" s="14">
        <v>0.84032</v>
      </c>
    </row>
    <row r="39" spans="1:7">
      <c r="A39" s="9">
        <v>37</v>
      </c>
      <c r="B39" s="9">
        <v>746</v>
      </c>
      <c r="C39" s="10" t="s">
        <v>29</v>
      </c>
      <c r="D39" s="10" t="s">
        <v>52</v>
      </c>
      <c r="E39" s="11">
        <v>129.56</v>
      </c>
      <c r="F39" s="11">
        <f t="shared" si="1"/>
        <v>130</v>
      </c>
      <c r="G39" s="14">
        <v>0.8585</v>
      </c>
    </row>
    <row r="40" spans="1:7">
      <c r="A40" s="9">
        <v>38</v>
      </c>
      <c r="B40" s="9">
        <v>307</v>
      </c>
      <c r="C40" s="10" t="s">
        <v>53</v>
      </c>
      <c r="D40" s="10" t="s">
        <v>54</v>
      </c>
      <c r="E40" s="11">
        <v>1156.08</v>
      </c>
      <c r="F40" s="11">
        <f t="shared" si="1"/>
        <v>1156</v>
      </c>
      <c r="G40" s="12">
        <v>0.666162</v>
      </c>
    </row>
    <row r="41" spans="1:7">
      <c r="A41" s="9">
        <v>39</v>
      </c>
      <c r="B41" s="9">
        <v>721</v>
      </c>
      <c r="C41" s="10" t="s">
        <v>29</v>
      </c>
      <c r="D41" s="10" t="s">
        <v>55</v>
      </c>
      <c r="E41" s="11">
        <v>95.24</v>
      </c>
      <c r="F41" s="11">
        <f t="shared" si="1"/>
        <v>95</v>
      </c>
      <c r="G41" s="14">
        <v>0.896981</v>
      </c>
    </row>
    <row r="42" spans="1:7">
      <c r="A42" s="9">
        <v>40</v>
      </c>
      <c r="B42" s="9">
        <v>371</v>
      </c>
      <c r="C42" s="10" t="s">
        <v>29</v>
      </c>
      <c r="D42" s="10" t="s">
        <v>56</v>
      </c>
      <c r="E42" s="11">
        <v>107.58</v>
      </c>
      <c r="F42" s="11">
        <f t="shared" si="1"/>
        <v>108</v>
      </c>
      <c r="G42" s="14">
        <v>0.774771</v>
      </c>
    </row>
    <row r="43" spans="1:7">
      <c r="A43" s="9">
        <v>41</v>
      </c>
      <c r="B43" s="9">
        <v>343</v>
      </c>
      <c r="C43" s="10" t="s">
        <v>11</v>
      </c>
      <c r="D43" s="10" t="s">
        <v>57</v>
      </c>
      <c r="E43" s="11">
        <v>199.88</v>
      </c>
      <c r="F43" s="11">
        <f t="shared" si="1"/>
        <v>200</v>
      </c>
      <c r="G43" s="14">
        <v>0.891628</v>
      </c>
    </row>
    <row r="44" spans="1:7">
      <c r="A44" s="9">
        <v>42</v>
      </c>
      <c r="B44" s="9">
        <v>718</v>
      </c>
      <c r="C44" s="10" t="s">
        <v>21</v>
      </c>
      <c r="D44" s="10" t="s">
        <v>58</v>
      </c>
      <c r="E44" s="11">
        <v>44.32</v>
      </c>
      <c r="F44" s="11">
        <f t="shared" si="1"/>
        <v>44</v>
      </c>
      <c r="G44" s="14">
        <v>0.855369</v>
      </c>
    </row>
    <row r="45" spans="1:7">
      <c r="A45" s="9">
        <v>43</v>
      </c>
      <c r="B45" s="9">
        <v>571</v>
      </c>
      <c r="C45" s="10" t="s">
        <v>14</v>
      </c>
      <c r="D45" s="10" t="s">
        <v>59</v>
      </c>
      <c r="E45" s="11">
        <v>200.6</v>
      </c>
      <c r="F45" s="11">
        <f t="shared" si="1"/>
        <v>201</v>
      </c>
      <c r="G45" s="14">
        <v>0.838704</v>
      </c>
    </row>
    <row r="46" spans="1:7">
      <c r="A46" s="9">
        <v>44</v>
      </c>
      <c r="B46" s="9">
        <v>355</v>
      </c>
      <c r="C46" s="10" t="s">
        <v>21</v>
      </c>
      <c r="D46" s="10" t="s">
        <v>60</v>
      </c>
      <c r="E46" s="11">
        <v>235.04</v>
      </c>
      <c r="F46" s="11">
        <f t="shared" si="1"/>
        <v>235</v>
      </c>
      <c r="G46" s="12">
        <v>0.660552</v>
      </c>
    </row>
    <row r="47" spans="1:7">
      <c r="A47" s="9">
        <v>45</v>
      </c>
      <c r="B47" s="9">
        <v>515</v>
      </c>
      <c r="C47" s="10" t="s">
        <v>21</v>
      </c>
      <c r="D47" s="10" t="s">
        <v>61</v>
      </c>
      <c r="E47" s="11">
        <v>187.38</v>
      </c>
      <c r="F47" s="11">
        <f t="shared" si="1"/>
        <v>187</v>
      </c>
      <c r="G47" s="14">
        <v>0.807293</v>
      </c>
    </row>
    <row r="48" spans="1:7">
      <c r="A48" s="9">
        <v>46</v>
      </c>
      <c r="B48" s="9">
        <v>56</v>
      </c>
      <c r="C48" s="10" t="s">
        <v>16</v>
      </c>
      <c r="D48" s="10" t="s">
        <v>62</v>
      </c>
      <c r="E48" s="11">
        <v>59.88</v>
      </c>
      <c r="F48" s="11">
        <f t="shared" si="1"/>
        <v>60</v>
      </c>
      <c r="G48" s="16">
        <v>0.91</v>
      </c>
    </row>
    <row r="49" spans="1:7">
      <c r="A49" s="9">
        <v>47</v>
      </c>
      <c r="B49" s="9">
        <v>730</v>
      </c>
      <c r="C49" s="10" t="s">
        <v>11</v>
      </c>
      <c r="D49" s="10" t="s">
        <v>63</v>
      </c>
      <c r="E49" s="11">
        <v>229.08</v>
      </c>
      <c r="F49" s="11">
        <f t="shared" si="1"/>
        <v>229</v>
      </c>
      <c r="G49" s="12">
        <v>0.7344</v>
      </c>
    </row>
    <row r="50" spans="1:7">
      <c r="A50" s="9">
        <v>48</v>
      </c>
      <c r="B50" s="9">
        <v>377</v>
      </c>
      <c r="C50" s="10" t="s">
        <v>14</v>
      </c>
      <c r="D50" s="10" t="s">
        <v>64</v>
      </c>
      <c r="E50" s="11">
        <v>233.76</v>
      </c>
      <c r="F50" s="11">
        <f t="shared" si="1"/>
        <v>234</v>
      </c>
      <c r="G50" s="12">
        <v>0.753576</v>
      </c>
    </row>
    <row r="51" spans="1:7">
      <c r="A51" s="9">
        <v>49</v>
      </c>
      <c r="B51" s="9">
        <v>704</v>
      </c>
      <c r="C51" s="10" t="s">
        <v>16</v>
      </c>
      <c r="D51" s="10" t="s">
        <v>65</v>
      </c>
      <c r="E51" s="11">
        <v>114.9</v>
      </c>
      <c r="F51" s="11">
        <f t="shared" si="1"/>
        <v>115</v>
      </c>
      <c r="G51" s="14">
        <v>0.787699</v>
      </c>
    </row>
    <row r="52" spans="1:7">
      <c r="A52" s="9">
        <v>50</v>
      </c>
      <c r="B52" s="9">
        <v>337</v>
      </c>
      <c r="C52" s="10" t="s">
        <v>21</v>
      </c>
      <c r="D52" s="10" t="s">
        <v>66</v>
      </c>
      <c r="E52" s="15">
        <v>409.68</v>
      </c>
      <c r="F52" s="11">
        <f t="shared" si="1"/>
        <v>410</v>
      </c>
      <c r="G52" s="17">
        <v>0.469886</v>
      </c>
    </row>
    <row r="53" spans="1:7">
      <c r="A53" s="9">
        <v>51</v>
      </c>
      <c r="B53" s="9">
        <v>581</v>
      </c>
      <c r="C53" s="10" t="s">
        <v>11</v>
      </c>
      <c r="D53" s="10" t="s">
        <v>67</v>
      </c>
      <c r="E53" s="11">
        <v>324.96</v>
      </c>
      <c r="F53" s="11">
        <f t="shared" si="1"/>
        <v>325</v>
      </c>
      <c r="G53" s="12">
        <v>0.748782</v>
      </c>
    </row>
    <row r="54" spans="1:7">
      <c r="A54" s="9">
        <v>52</v>
      </c>
      <c r="B54" s="9">
        <v>587</v>
      </c>
      <c r="C54" s="10" t="s">
        <v>16</v>
      </c>
      <c r="D54" s="10" t="s">
        <v>68</v>
      </c>
      <c r="E54" s="11">
        <v>80.2</v>
      </c>
      <c r="F54" s="11">
        <f t="shared" si="1"/>
        <v>80</v>
      </c>
      <c r="G54" s="14">
        <v>0.845471</v>
      </c>
    </row>
    <row r="55" spans="1:7">
      <c r="A55" s="9">
        <v>53</v>
      </c>
      <c r="B55" s="9">
        <v>706</v>
      </c>
      <c r="C55" s="10" t="s">
        <v>16</v>
      </c>
      <c r="D55" s="10" t="s">
        <v>69</v>
      </c>
      <c r="E55" s="11">
        <v>85.86</v>
      </c>
      <c r="F55" s="11">
        <f t="shared" si="1"/>
        <v>86</v>
      </c>
      <c r="G55" s="14">
        <v>0.80598</v>
      </c>
    </row>
    <row r="56" spans="1:7">
      <c r="A56" s="9">
        <v>54</v>
      </c>
      <c r="B56" s="9">
        <v>308</v>
      </c>
      <c r="C56" s="10" t="s">
        <v>21</v>
      </c>
      <c r="D56" s="10" t="s">
        <v>70</v>
      </c>
      <c r="E56" s="11">
        <v>227.52</v>
      </c>
      <c r="F56" s="11">
        <f t="shared" si="1"/>
        <v>228</v>
      </c>
      <c r="G56" s="12">
        <v>0.641784</v>
      </c>
    </row>
    <row r="57" spans="1:7">
      <c r="A57" s="9">
        <v>55</v>
      </c>
      <c r="B57" s="9">
        <v>539</v>
      </c>
      <c r="C57" s="10" t="s">
        <v>29</v>
      </c>
      <c r="D57" s="10" t="s">
        <v>71</v>
      </c>
      <c r="E57" s="11">
        <v>66.48</v>
      </c>
      <c r="F57" s="11">
        <f t="shared" si="1"/>
        <v>66</v>
      </c>
      <c r="G57" s="14">
        <v>0.864459</v>
      </c>
    </row>
    <row r="58" spans="1:7">
      <c r="A58" s="9">
        <v>56</v>
      </c>
      <c r="B58" s="9">
        <v>594</v>
      </c>
      <c r="C58" s="10" t="s">
        <v>29</v>
      </c>
      <c r="D58" s="10" t="s">
        <v>72</v>
      </c>
      <c r="E58" s="11">
        <v>60.36</v>
      </c>
      <c r="F58" s="11">
        <f t="shared" si="1"/>
        <v>60</v>
      </c>
      <c r="G58" s="14">
        <v>0.810626</v>
      </c>
    </row>
    <row r="59" spans="1:7">
      <c r="A59" s="9">
        <v>57</v>
      </c>
      <c r="B59" s="9">
        <v>329</v>
      </c>
      <c r="C59" s="10" t="s">
        <v>16</v>
      </c>
      <c r="D59" s="10" t="s">
        <v>73</v>
      </c>
      <c r="E59" s="11">
        <v>75.4</v>
      </c>
      <c r="F59" s="11">
        <f t="shared" si="1"/>
        <v>75</v>
      </c>
      <c r="G59" s="14">
        <v>0.879609</v>
      </c>
    </row>
    <row r="60" spans="1:7">
      <c r="A60" s="9">
        <v>58</v>
      </c>
      <c r="B60" s="9">
        <v>745</v>
      </c>
      <c r="C60" s="10" t="s">
        <v>11</v>
      </c>
      <c r="D60" s="10" t="s">
        <v>74</v>
      </c>
      <c r="E60" s="11">
        <v>135.6</v>
      </c>
      <c r="F60" s="11">
        <f t="shared" si="1"/>
        <v>136</v>
      </c>
      <c r="G60" s="12">
        <v>0.762756</v>
      </c>
    </row>
    <row r="61" spans="1:7">
      <c r="A61" s="9">
        <v>59</v>
      </c>
      <c r="B61" s="9">
        <v>740</v>
      </c>
      <c r="C61" s="10" t="s">
        <v>14</v>
      </c>
      <c r="D61" s="10" t="s">
        <v>75</v>
      </c>
      <c r="E61" s="11">
        <v>107.88</v>
      </c>
      <c r="F61" s="11">
        <f t="shared" si="1"/>
        <v>108</v>
      </c>
      <c r="G61" s="14">
        <v>0.802041</v>
      </c>
    </row>
    <row r="62" spans="1:7">
      <c r="A62" s="9">
        <v>60</v>
      </c>
      <c r="B62" s="9">
        <v>367</v>
      </c>
      <c r="C62" s="10" t="s">
        <v>16</v>
      </c>
      <c r="D62" s="10" t="s">
        <v>76</v>
      </c>
      <c r="E62" s="11">
        <v>100.76</v>
      </c>
      <c r="F62" s="11">
        <f t="shared" si="1"/>
        <v>101</v>
      </c>
      <c r="G62" s="14">
        <v>0.824059</v>
      </c>
    </row>
    <row r="63" spans="1:7">
      <c r="A63" s="9">
        <v>61</v>
      </c>
      <c r="B63" s="9">
        <v>591</v>
      </c>
      <c r="C63" s="10" t="s">
        <v>29</v>
      </c>
      <c r="D63" s="10" t="s">
        <v>77</v>
      </c>
      <c r="E63" s="11">
        <v>119.52</v>
      </c>
      <c r="F63" s="11">
        <f t="shared" si="1"/>
        <v>120</v>
      </c>
      <c r="G63" s="14">
        <v>0.764974</v>
      </c>
    </row>
    <row r="64" spans="1:7">
      <c r="A64" s="9">
        <v>62</v>
      </c>
      <c r="B64" s="9">
        <v>753</v>
      </c>
      <c r="C64" s="10" t="s">
        <v>14</v>
      </c>
      <c r="D64" s="10" t="s">
        <v>78</v>
      </c>
      <c r="E64" s="11">
        <v>47.12</v>
      </c>
      <c r="F64" s="11">
        <f t="shared" si="1"/>
        <v>47</v>
      </c>
      <c r="G64" s="14">
        <v>0.894961</v>
      </c>
    </row>
    <row r="65" spans="1:7">
      <c r="A65" s="9">
        <v>63</v>
      </c>
      <c r="B65" s="9">
        <v>713</v>
      </c>
      <c r="C65" s="10" t="s">
        <v>16</v>
      </c>
      <c r="D65" s="10" t="s">
        <v>79</v>
      </c>
      <c r="E65" s="11">
        <v>38.12</v>
      </c>
      <c r="F65" s="11">
        <f t="shared" si="1"/>
        <v>38</v>
      </c>
      <c r="G65" s="14">
        <v>0.848097</v>
      </c>
    </row>
    <row r="66" spans="1:7">
      <c r="A66" s="9">
        <v>64</v>
      </c>
      <c r="B66" s="9">
        <v>752</v>
      </c>
      <c r="C66" s="10" t="s">
        <v>11</v>
      </c>
      <c r="D66" s="10" t="s">
        <v>80</v>
      </c>
      <c r="E66" s="11">
        <v>98.88</v>
      </c>
      <c r="F66" s="11">
        <f t="shared" si="1"/>
        <v>99</v>
      </c>
      <c r="G66" s="12">
        <v>0.715836</v>
      </c>
    </row>
    <row r="67" spans="1:7">
      <c r="A67" s="9">
        <v>65</v>
      </c>
      <c r="B67" s="9">
        <v>707</v>
      </c>
      <c r="C67" s="10" t="s">
        <v>14</v>
      </c>
      <c r="D67" s="10" t="s">
        <v>81</v>
      </c>
      <c r="E67" s="11">
        <v>270.72</v>
      </c>
      <c r="F67" s="11">
        <f t="shared" si="1"/>
        <v>271</v>
      </c>
      <c r="G67" s="14">
        <v>0.774872</v>
      </c>
    </row>
    <row r="68" spans="1:7">
      <c r="A68" s="9">
        <v>66</v>
      </c>
      <c r="B68" s="9">
        <v>716</v>
      </c>
      <c r="C68" s="10" t="s">
        <v>29</v>
      </c>
      <c r="D68" s="10" t="s">
        <v>82</v>
      </c>
      <c r="E68" s="11">
        <v>84.04</v>
      </c>
      <c r="F68" s="11">
        <f t="shared" ref="F68:F102" si="2">ROUND(E68,0)</f>
        <v>84</v>
      </c>
      <c r="G68" s="14">
        <v>0.813454</v>
      </c>
    </row>
    <row r="69" spans="1:7">
      <c r="A69" s="9">
        <v>67</v>
      </c>
      <c r="B69" s="9">
        <v>733</v>
      </c>
      <c r="C69" s="10" t="s">
        <v>14</v>
      </c>
      <c r="D69" s="10" t="s">
        <v>83</v>
      </c>
      <c r="E69" s="11">
        <v>119.04</v>
      </c>
      <c r="F69" s="11">
        <f t="shared" si="2"/>
        <v>119</v>
      </c>
      <c r="G69" s="12">
        <v>0.742968</v>
      </c>
    </row>
    <row r="70" spans="1:7">
      <c r="A70" s="9">
        <v>68</v>
      </c>
      <c r="B70" s="9">
        <v>737</v>
      </c>
      <c r="C70" s="10" t="s">
        <v>14</v>
      </c>
      <c r="D70" s="10" t="s">
        <v>84</v>
      </c>
      <c r="E70" s="11">
        <v>233.36</v>
      </c>
      <c r="F70" s="11">
        <f t="shared" si="2"/>
        <v>233</v>
      </c>
      <c r="G70" s="12">
        <v>0.707166</v>
      </c>
    </row>
    <row r="71" spans="1:7">
      <c r="A71" s="9">
        <v>69</v>
      </c>
      <c r="B71" s="9">
        <v>578</v>
      </c>
      <c r="C71" s="10" t="s">
        <v>21</v>
      </c>
      <c r="D71" s="10" t="s">
        <v>85</v>
      </c>
      <c r="E71" s="11">
        <v>234.9</v>
      </c>
      <c r="F71" s="11">
        <f t="shared" si="2"/>
        <v>235</v>
      </c>
      <c r="G71" s="14">
        <v>0.787396</v>
      </c>
    </row>
    <row r="72" spans="1:7">
      <c r="A72" s="9">
        <v>70</v>
      </c>
      <c r="B72" s="9">
        <v>585</v>
      </c>
      <c r="C72" s="10" t="s">
        <v>11</v>
      </c>
      <c r="D72" s="10" t="s">
        <v>86</v>
      </c>
      <c r="E72" s="11">
        <v>235.38</v>
      </c>
      <c r="F72" s="11">
        <f t="shared" si="2"/>
        <v>235</v>
      </c>
      <c r="G72" s="14">
        <v>0.769317</v>
      </c>
    </row>
    <row r="73" spans="1:7">
      <c r="A73" s="9">
        <v>71</v>
      </c>
      <c r="B73" s="9">
        <v>727</v>
      </c>
      <c r="C73" s="10" t="s">
        <v>11</v>
      </c>
      <c r="D73" s="10" t="s">
        <v>87</v>
      </c>
      <c r="E73" s="11">
        <v>119.16</v>
      </c>
      <c r="F73" s="11">
        <f t="shared" si="2"/>
        <v>119</v>
      </c>
      <c r="G73" s="14">
        <v>0.77972</v>
      </c>
    </row>
    <row r="74" spans="1:7">
      <c r="A74" s="9">
        <v>72</v>
      </c>
      <c r="B74" s="9">
        <v>379</v>
      </c>
      <c r="C74" s="10" t="s">
        <v>11</v>
      </c>
      <c r="D74" s="10" t="s">
        <v>88</v>
      </c>
      <c r="E74" s="11">
        <v>115.96</v>
      </c>
      <c r="F74" s="11">
        <f t="shared" si="2"/>
        <v>116</v>
      </c>
      <c r="G74" s="14">
        <v>0.844966</v>
      </c>
    </row>
    <row r="75" spans="1:7">
      <c r="A75" s="9">
        <v>73</v>
      </c>
      <c r="B75" s="9">
        <v>549</v>
      </c>
      <c r="C75" s="10" t="s">
        <v>29</v>
      </c>
      <c r="D75" s="10" t="s">
        <v>89</v>
      </c>
      <c r="E75" s="11">
        <v>66.24</v>
      </c>
      <c r="F75" s="11">
        <f t="shared" si="2"/>
        <v>66</v>
      </c>
      <c r="G75" s="14">
        <v>0.871428</v>
      </c>
    </row>
    <row r="76" spans="1:7">
      <c r="A76" s="9">
        <v>74</v>
      </c>
      <c r="B76" s="9">
        <v>720</v>
      </c>
      <c r="C76" s="10" t="s">
        <v>29</v>
      </c>
      <c r="D76" s="10" t="s">
        <v>90</v>
      </c>
      <c r="E76" s="11">
        <v>67.04</v>
      </c>
      <c r="F76" s="11">
        <f t="shared" si="2"/>
        <v>67</v>
      </c>
      <c r="G76" s="14">
        <v>0.820423</v>
      </c>
    </row>
    <row r="77" spans="1:7">
      <c r="A77" s="9">
        <v>75</v>
      </c>
      <c r="B77" s="9">
        <v>517</v>
      </c>
      <c r="C77" s="10" t="s">
        <v>21</v>
      </c>
      <c r="D77" s="10" t="s">
        <v>91</v>
      </c>
      <c r="E77" s="15">
        <v>429.54</v>
      </c>
      <c r="F77" s="11">
        <f t="shared" si="2"/>
        <v>430</v>
      </c>
      <c r="G77" s="17">
        <v>0.389272</v>
      </c>
    </row>
    <row r="78" spans="1:7">
      <c r="A78" s="9">
        <v>76</v>
      </c>
      <c r="B78" s="9">
        <v>573</v>
      </c>
      <c r="C78" s="10" t="s">
        <v>14</v>
      </c>
      <c r="D78" s="10" t="s">
        <v>92</v>
      </c>
      <c r="E78" s="11">
        <v>104.28</v>
      </c>
      <c r="F78" s="11">
        <f t="shared" si="2"/>
        <v>104</v>
      </c>
      <c r="G78" s="14">
        <v>0.822241</v>
      </c>
    </row>
    <row r="79" spans="1:7">
      <c r="A79" s="9">
        <v>77</v>
      </c>
      <c r="B79" s="9">
        <v>738</v>
      </c>
      <c r="C79" s="10" t="s">
        <v>16</v>
      </c>
      <c r="D79" s="10" t="s">
        <v>93</v>
      </c>
      <c r="E79" s="11">
        <v>62.52</v>
      </c>
      <c r="F79" s="11">
        <f t="shared" si="2"/>
        <v>63</v>
      </c>
      <c r="G79" s="14">
        <v>0.879609</v>
      </c>
    </row>
    <row r="80" spans="1:7">
      <c r="A80" s="9">
        <v>78</v>
      </c>
      <c r="B80" s="9">
        <v>373</v>
      </c>
      <c r="C80" s="10" t="s">
        <v>21</v>
      </c>
      <c r="D80" s="10" t="s">
        <v>94</v>
      </c>
      <c r="E80" s="11">
        <v>152.12</v>
      </c>
      <c r="F80" s="11">
        <f t="shared" si="2"/>
        <v>152</v>
      </c>
      <c r="G80" s="14">
        <v>0.834765</v>
      </c>
    </row>
    <row r="81" spans="1:7">
      <c r="A81" s="9">
        <v>79</v>
      </c>
      <c r="B81" s="9">
        <v>101453</v>
      </c>
      <c r="C81" s="10" t="s">
        <v>16</v>
      </c>
      <c r="D81" s="10" t="s">
        <v>95</v>
      </c>
      <c r="E81" s="11">
        <v>149.88</v>
      </c>
      <c r="F81" s="11">
        <f t="shared" si="2"/>
        <v>150</v>
      </c>
      <c r="G81" s="14">
        <v>0.77568</v>
      </c>
    </row>
    <row r="82" spans="1:7">
      <c r="A82" s="9">
        <v>80</v>
      </c>
      <c r="B82" s="9">
        <v>385</v>
      </c>
      <c r="C82" s="10" t="s">
        <v>29</v>
      </c>
      <c r="D82" s="10" t="s">
        <v>96</v>
      </c>
      <c r="E82" s="11">
        <v>122.36</v>
      </c>
      <c r="F82" s="11">
        <f t="shared" si="2"/>
        <v>122</v>
      </c>
      <c r="G82" s="14">
        <v>0.880215</v>
      </c>
    </row>
    <row r="83" spans="1:7">
      <c r="A83" s="9">
        <v>81</v>
      </c>
      <c r="B83" s="9">
        <v>347</v>
      </c>
      <c r="C83" s="10" t="s">
        <v>11</v>
      </c>
      <c r="D83" s="10" t="s">
        <v>97</v>
      </c>
      <c r="E83" s="11">
        <v>181.76</v>
      </c>
      <c r="F83" s="11">
        <f t="shared" si="2"/>
        <v>182</v>
      </c>
      <c r="G83" s="12">
        <v>0.702372</v>
      </c>
    </row>
    <row r="84" spans="1:7">
      <c r="A84" s="9">
        <v>82</v>
      </c>
      <c r="B84" s="9">
        <v>339</v>
      </c>
      <c r="C84" s="10" t="s">
        <v>11</v>
      </c>
      <c r="D84" s="10" t="s">
        <v>98</v>
      </c>
      <c r="E84" s="11">
        <v>102.06</v>
      </c>
      <c r="F84" s="11">
        <f t="shared" si="2"/>
        <v>102</v>
      </c>
      <c r="G84" s="12">
        <v>0.730116</v>
      </c>
    </row>
    <row r="85" spans="1:7">
      <c r="A85" s="9">
        <v>83</v>
      </c>
      <c r="B85" s="9">
        <v>511</v>
      </c>
      <c r="C85" s="10" t="s">
        <v>21</v>
      </c>
      <c r="D85" s="10" t="s">
        <v>99</v>
      </c>
      <c r="E85" s="11">
        <v>175.86</v>
      </c>
      <c r="F85" s="11">
        <f t="shared" si="2"/>
        <v>176</v>
      </c>
      <c r="G85" s="12">
        <v>0.760512</v>
      </c>
    </row>
    <row r="86" spans="1:7">
      <c r="A86" s="9">
        <v>84</v>
      </c>
      <c r="B86" s="9">
        <v>755</v>
      </c>
      <c r="C86" s="10" t="s">
        <v>16</v>
      </c>
      <c r="D86" s="10" t="s">
        <v>100</v>
      </c>
      <c r="E86" s="11">
        <v>89.84</v>
      </c>
      <c r="F86" s="11">
        <f t="shared" si="2"/>
        <v>90</v>
      </c>
      <c r="G86" s="12">
        <v>0.652902</v>
      </c>
    </row>
    <row r="87" spans="1:7">
      <c r="A87" s="9">
        <v>85</v>
      </c>
      <c r="B87" s="9">
        <v>311</v>
      </c>
      <c r="C87" s="10" t="s">
        <v>11</v>
      </c>
      <c r="D87" s="10" t="s">
        <v>101</v>
      </c>
      <c r="E87" s="11">
        <v>55.56</v>
      </c>
      <c r="F87" s="11">
        <f t="shared" si="2"/>
        <v>56</v>
      </c>
      <c r="G87" s="12">
        <v>0.751332</v>
      </c>
    </row>
    <row r="88" spans="1:7">
      <c r="A88" s="9">
        <v>86</v>
      </c>
      <c r="B88" s="9">
        <v>102564</v>
      </c>
      <c r="C88" s="10" t="s">
        <v>29</v>
      </c>
      <c r="D88" s="10" t="s">
        <v>102</v>
      </c>
      <c r="E88" s="15">
        <v>240</v>
      </c>
      <c r="F88" s="11"/>
      <c r="G88" s="14">
        <v>0.85975184192345</v>
      </c>
    </row>
    <row r="89" spans="1:7">
      <c r="A89" s="9">
        <v>87</v>
      </c>
      <c r="B89" s="9">
        <v>102934</v>
      </c>
      <c r="C89" s="10" t="s">
        <v>11</v>
      </c>
      <c r="D89" s="10" t="s">
        <v>103</v>
      </c>
      <c r="E89" s="15">
        <v>660</v>
      </c>
      <c r="F89" s="11"/>
      <c r="G89" s="14">
        <v>0.824851241844128</v>
      </c>
    </row>
    <row r="90" spans="1:7">
      <c r="A90" s="9">
        <v>88</v>
      </c>
      <c r="B90" s="9">
        <v>102478</v>
      </c>
      <c r="C90" s="10" t="s">
        <v>21</v>
      </c>
      <c r="D90" s="10" t="s">
        <v>104</v>
      </c>
      <c r="E90" s="15">
        <v>360</v>
      </c>
      <c r="F90" s="11"/>
      <c r="G90" s="14">
        <v>0.784751729595449</v>
      </c>
    </row>
    <row r="91" spans="1:7">
      <c r="A91" s="9">
        <v>89</v>
      </c>
      <c r="B91" s="9">
        <v>102567</v>
      </c>
      <c r="C91" s="10" t="s">
        <v>29</v>
      </c>
      <c r="D91" s="10" t="s">
        <v>105</v>
      </c>
      <c r="E91" s="15">
        <v>240</v>
      </c>
      <c r="F91" s="11"/>
      <c r="G91" s="14">
        <v>0.79452300789039</v>
      </c>
    </row>
    <row r="92" spans="1:7">
      <c r="A92" s="9">
        <v>90</v>
      </c>
      <c r="B92" s="9">
        <v>102479</v>
      </c>
      <c r="C92" s="10" t="s">
        <v>21</v>
      </c>
      <c r="D92" s="10" t="s">
        <v>106</v>
      </c>
      <c r="E92" s="15">
        <v>900</v>
      </c>
      <c r="F92" s="11"/>
      <c r="G92" s="14">
        <v>0.805915272407209</v>
      </c>
    </row>
    <row r="93" spans="1:7">
      <c r="A93" s="9">
        <v>91</v>
      </c>
      <c r="B93" s="9">
        <v>103198</v>
      </c>
      <c r="C93" s="10" t="s">
        <v>11</v>
      </c>
      <c r="D93" s="10" t="s">
        <v>107</v>
      </c>
      <c r="E93" s="15">
        <v>600</v>
      </c>
      <c r="F93" s="11"/>
      <c r="G93" s="14">
        <v>0.804082493619959</v>
      </c>
    </row>
    <row r="94" spans="1:7">
      <c r="A94" s="9">
        <v>92</v>
      </c>
      <c r="B94" s="9">
        <v>103199</v>
      </c>
      <c r="C94" s="10" t="s">
        <v>11</v>
      </c>
      <c r="D94" s="10" t="s">
        <v>108</v>
      </c>
      <c r="E94" s="15">
        <v>450</v>
      </c>
      <c r="F94" s="11"/>
      <c r="G94" s="12">
        <v>0.709338462203447</v>
      </c>
    </row>
    <row r="95" spans="1:7">
      <c r="A95" s="9">
        <v>93</v>
      </c>
      <c r="B95" s="9">
        <v>102935</v>
      </c>
      <c r="C95" s="10" t="s">
        <v>21</v>
      </c>
      <c r="D95" s="10" t="s">
        <v>109</v>
      </c>
      <c r="E95" s="15">
        <v>390</v>
      </c>
      <c r="F95" s="11"/>
      <c r="G95" s="14">
        <v>0.797399247959994</v>
      </c>
    </row>
    <row r="96" spans="1:7">
      <c r="A96" s="9">
        <v>94</v>
      </c>
      <c r="B96" s="9">
        <v>103639</v>
      </c>
      <c r="C96" s="10" t="s">
        <v>14</v>
      </c>
      <c r="D96" s="10" t="s">
        <v>110</v>
      </c>
      <c r="E96" s="15">
        <v>540</v>
      </c>
      <c r="F96" s="11"/>
      <c r="G96" s="12">
        <v>0.626475502717441</v>
      </c>
    </row>
    <row r="97" spans="1:7">
      <c r="A97" s="9">
        <v>95</v>
      </c>
      <c r="B97" s="9">
        <v>102565</v>
      </c>
      <c r="C97" s="10" t="s">
        <v>11</v>
      </c>
      <c r="D97" s="10" t="s">
        <v>111</v>
      </c>
      <c r="E97" s="15">
        <v>360</v>
      </c>
      <c r="F97" s="11"/>
      <c r="G97" s="17">
        <v>0.484972416617306</v>
      </c>
    </row>
    <row r="98" ht="14.25" spans="1:7">
      <c r="A98" s="9">
        <v>96</v>
      </c>
      <c r="B98" s="18">
        <v>104428</v>
      </c>
      <c r="C98" s="10" t="str">
        <f>VLOOKUP(B:B,[1]查询时间段分门店销售汇总!$D$1:$H$65536,5,0)</f>
        <v>城郊二片区</v>
      </c>
      <c r="D98" s="10" t="s">
        <v>126</v>
      </c>
      <c r="E98" s="15">
        <v>450</v>
      </c>
      <c r="F98" s="11"/>
      <c r="G98" s="19">
        <v>0.690438</v>
      </c>
    </row>
    <row r="99" spans="1:7">
      <c r="A99" s="9">
        <v>97</v>
      </c>
      <c r="B99" s="18">
        <v>104429</v>
      </c>
      <c r="C99" s="10" t="str">
        <f>VLOOKUP(B:B,[1]查询时间段分门店销售汇总!$D$1:$H$65536,5,0)</f>
        <v>西北片区</v>
      </c>
      <c r="D99" s="10" t="s">
        <v>113</v>
      </c>
      <c r="E99" s="15">
        <v>450</v>
      </c>
      <c r="F99" s="11"/>
      <c r="G99" s="17">
        <v>0.48048</v>
      </c>
    </row>
    <row r="100" spans="1:7">
      <c r="A100" s="9">
        <v>98</v>
      </c>
      <c r="B100" s="18">
        <v>104430</v>
      </c>
      <c r="C100" s="10" t="str">
        <f>VLOOKUP(B:B,[1]查询时间段分门店销售汇总!$D$1:$H$65536,5,0)</f>
        <v>东南片区</v>
      </c>
      <c r="D100" s="10" t="s">
        <v>114</v>
      </c>
      <c r="E100" s="15">
        <v>450</v>
      </c>
      <c r="F100" s="11"/>
      <c r="G100" s="19">
        <v>0.739602</v>
      </c>
    </row>
    <row r="101" spans="1:7">
      <c r="A101" s="9">
        <v>99</v>
      </c>
      <c r="B101" s="18">
        <v>104533</v>
      </c>
      <c r="C101" s="10" t="s">
        <v>29</v>
      </c>
      <c r="D101" s="10" t="s">
        <v>115</v>
      </c>
      <c r="E101" s="15">
        <v>450</v>
      </c>
      <c r="F101" s="11"/>
      <c r="G101" s="20">
        <v>0.65</v>
      </c>
    </row>
    <row r="102" spans="1:7">
      <c r="A102" s="9">
        <v>100</v>
      </c>
      <c r="B102" s="18">
        <v>104838</v>
      </c>
      <c r="C102" s="10" t="s">
        <v>116</v>
      </c>
      <c r="D102" s="10" t="s">
        <v>117</v>
      </c>
      <c r="E102" s="15">
        <v>450</v>
      </c>
      <c r="F102" s="11"/>
      <c r="G102" s="20">
        <v>0.65</v>
      </c>
    </row>
    <row r="103" spans="1:7">
      <c r="A103" s="18"/>
      <c r="B103" s="18"/>
      <c r="C103" s="10"/>
      <c r="D103" s="21" t="s">
        <v>118</v>
      </c>
      <c r="E103" s="11">
        <f>SUM(E3:E102)</f>
        <v>21834.38</v>
      </c>
      <c r="F103" s="11">
        <f>SUM(F3:F102)</f>
        <v>14846</v>
      </c>
      <c r="G103" s="12">
        <v>0.740314170019489</v>
      </c>
    </row>
    <row r="106" spans="2:2">
      <c r="B106" s="22" t="s">
        <v>119</v>
      </c>
    </row>
    <row r="107" spans="2:2">
      <c r="B107" s="22" t="s">
        <v>120</v>
      </c>
    </row>
    <row r="108" spans="2:2">
      <c r="B108" s="22" t="s">
        <v>121</v>
      </c>
    </row>
    <row r="109" spans="2:2">
      <c r="B109" s="22" t="s">
        <v>122</v>
      </c>
    </row>
    <row r="110" spans="2:2">
      <c r="B110" s="22" t="s">
        <v>123</v>
      </c>
    </row>
    <row r="111" spans="2:2">
      <c r="B111" s="22" t="s">
        <v>127</v>
      </c>
    </row>
    <row r="112" spans="2:2">
      <c r="B112" s="23" t="s">
        <v>128</v>
      </c>
    </row>
  </sheetData>
  <autoFilter ref="A2:G103">
    <extLst/>
  </autoFilter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原始任务表</vt:lpstr>
      <vt:lpstr>会员发展任务及会员消费占比任务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2018-11-05T07:35:00Z</dcterms:created>
  <dcterms:modified xsi:type="dcterms:W3CDTF">2018-11-07T02:43:14Z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