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10.20-10.22数据汇总表" sheetId="1" r:id="rId1"/>
    <sheet name="片长奖罚" sheetId="2" r:id="rId2"/>
    <sheet name="Sheet3" sheetId="3" r:id="rId3"/>
  </sheets>
  <definedNames>
    <definedName name="_xlnm._FilterDatabase" localSheetId="0" hidden="1">'10.20-10.22数据汇总表'!$A$3:$X$99</definedName>
    <definedName name="_xlnm.Print_Titles" localSheetId="0">'10.20-10.22数据汇总表'!$4:$5</definedName>
  </definedNames>
  <calcPr calcId="144525"/>
</workbook>
</file>

<file path=xl/sharedStrings.xml><?xml version="1.0" encoding="utf-8"?>
<sst xmlns="http://schemas.openxmlformats.org/spreadsheetml/2006/main" count="151">
  <si>
    <t>10.20-10.22滋补养生考核目标</t>
  </si>
  <si>
    <t>序号</t>
  </si>
  <si>
    <t>门店ID</t>
  </si>
  <si>
    <t>门店名称</t>
  </si>
  <si>
    <t>片名称</t>
  </si>
  <si>
    <t>活动目标</t>
  </si>
  <si>
    <t>活动期间</t>
  </si>
  <si>
    <t>对比数据</t>
  </si>
  <si>
    <t>奖罚情况</t>
  </si>
  <si>
    <t>1档销售</t>
  </si>
  <si>
    <t>1档3天销售</t>
  </si>
  <si>
    <t>1档毛利</t>
  </si>
  <si>
    <t>1档毛利额</t>
  </si>
  <si>
    <t>1档3天毛利</t>
  </si>
  <si>
    <t>2档销售</t>
  </si>
  <si>
    <t>2档3天销售</t>
  </si>
  <si>
    <t>2档毛利</t>
  </si>
  <si>
    <t>2档毛利额</t>
  </si>
  <si>
    <t>2档3天毛利</t>
  </si>
  <si>
    <t>销售额</t>
  </si>
  <si>
    <t>毛利额</t>
  </si>
  <si>
    <t>1档完成率</t>
  </si>
  <si>
    <t>基础奖励</t>
  </si>
  <si>
    <t>超毛奖励</t>
  </si>
  <si>
    <t>处罚金额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</si>
  <si>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</si>
  <si>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城郊二片</t>
  </si>
  <si>
    <t>四川太极新都区新繁镇繁江北路药店</t>
  </si>
  <si>
    <t>西北片</t>
  </si>
  <si>
    <t>都江堰药店</t>
  </si>
  <si>
    <t>清江东路药店</t>
  </si>
  <si>
    <t>万科路药店</t>
  </si>
  <si>
    <t>东南片</t>
  </si>
  <si>
    <t>大邑县晋原镇东街药店</t>
  </si>
  <si>
    <t>城郊一片</t>
  </si>
  <si>
    <t>北东街店</t>
  </si>
  <si>
    <t>城中片</t>
  </si>
  <si>
    <t>新乐中街药店</t>
  </si>
  <si>
    <t>沙河源药店</t>
  </si>
  <si>
    <t>龙潭西路店</t>
  </si>
  <si>
    <t>土龙路药店</t>
  </si>
  <si>
    <t>邛崃中心药店</t>
  </si>
  <si>
    <t>温江江安路药店</t>
  </si>
  <si>
    <t>大邑县晋源镇东壕沟段药店</t>
  </si>
  <si>
    <t>静明路药店</t>
  </si>
  <si>
    <t>都江堰市蒲阳路药店</t>
  </si>
  <si>
    <t>都江堰奎光路中段药店</t>
  </si>
  <si>
    <t>华油路药店</t>
  </si>
  <si>
    <t>银河北街店</t>
  </si>
  <si>
    <t>大邑县新场镇文昌街药店</t>
  </si>
  <si>
    <t>大邑县晋原镇内蒙古大道桃源药店</t>
  </si>
  <si>
    <t>童子街药店</t>
  </si>
  <si>
    <t>交大路第三药店</t>
  </si>
  <si>
    <t>四川太极高新区中和大道药店</t>
  </si>
  <si>
    <t>大邑县沙渠镇方圆路药店</t>
  </si>
  <si>
    <t>都江堰景中路店</t>
  </si>
  <si>
    <t>郫县郫筒镇东大街药店</t>
  </si>
  <si>
    <t>五津西路药店</t>
  </si>
  <si>
    <t>十二桥药店</t>
  </si>
  <si>
    <t>新都区马超东路店</t>
  </si>
  <si>
    <t>成都成汉太极大药房有限公司</t>
  </si>
  <si>
    <t>龙泉驿区龙泉街道驿生路药店</t>
  </si>
  <si>
    <t>羊子山西路药店（兴元华盛）</t>
  </si>
  <si>
    <t>西林一街店</t>
  </si>
  <si>
    <t>双林路药店</t>
  </si>
  <si>
    <t>贝森北路药店</t>
  </si>
  <si>
    <t>民丰大道西段药店</t>
  </si>
  <si>
    <t>通盈街药店</t>
  </si>
  <si>
    <t>华康路药店</t>
  </si>
  <si>
    <t>新津邓双镇岷江店</t>
  </si>
  <si>
    <t>光华药店</t>
  </si>
  <si>
    <t xml:space="preserve">旗舰店 </t>
  </si>
  <si>
    <t>旗舰片</t>
  </si>
  <si>
    <t>天久北巷药店</t>
  </si>
  <si>
    <t>双流县西航港街道锦华路一段药店</t>
  </si>
  <si>
    <t>人民中路店</t>
  </si>
  <si>
    <t>崇州市崇阳镇尚贤坊街药店</t>
  </si>
  <si>
    <t>观音桥街药店</t>
  </si>
  <si>
    <t>中和街道柳荫街药店</t>
  </si>
  <si>
    <t>大源北街药店</t>
  </si>
  <si>
    <t>大邑县晋原镇通达东路五段药店</t>
  </si>
  <si>
    <t>大邑县晋原镇子龙路店</t>
  </si>
  <si>
    <t>都江堰市蒲阳镇堰问道西路药店</t>
  </si>
  <si>
    <t>成华杉板桥南一路店</t>
  </si>
  <si>
    <t>温江店</t>
  </si>
  <si>
    <t>三江店</t>
  </si>
  <si>
    <t>顺和街店</t>
  </si>
  <si>
    <t>大邑县安仁镇千禧街药店</t>
  </si>
  <si>
    <t>邛崃市临邛镇洪川小区药店</t>
  </si>
  <si>
    <t>水杉街药店</t>
  </si>
  <si>
    <t>都江堰聚源镇药店</t>
  </si>
  <si>
    <t>金带街药店</t>
  </si>
  <si>
    <t>二环路北四段药店（汇融名城）</t>
  </si>
  <si>
    <t>新津县五津镇武阳西路药店</t>
  </si>
  <si>
    <t>郫县郫筒镇一环路东南段药店</t>
  </si>
  <si>
    <t>劼人路药店</t>
  </si>
  <si>
    <t>黄苑东街药店</t>
  </si>
  <si>
    <t>榕声路店</t>
  </si>
  <si>
    <t>科华街药店</t>
  </si>
  <si>
    <t>合欢树街药店</t>
  </si>
  <si>
    <t>华泰路药店</t>
  </si>
  <si>
    <t>邛崃市临邛镇翠荫街药店</t>
  </si>
  <si>
    <t>佳灵路药店</t>
  </si>
  <si>
    <t>兴义镇万兴路药店</t>
  </si>
  <si>
    <t>枣子巷药店</t>
  </si>
  <si>
    <t>柳翠路药店</t>
  </si>
  <si>
    <t>邛崃市临邛镇长安大道药店</t>
  </si>
  <si>
    <t>双流区东升街道三强西路药店</t>
  </si>
  <si>
    <t>万宇路药店</t>
  </si>
  <si>
    <t>浣花滨河路药店</t>
  </si>
  <si>
    <t>新园大道药店</t>
  </si>
  <si>
    <t>崇州中心店</t>
  </si>
  <si>
    <t>崔家店路药店</t>
  </si>
  <si>
    <t>光华村街药店</t>
  </si>
  <si>
    <t>新怡路店</t>
  </si>
  <si>
    <t>金丝街药店</t>
  </si>
  <si>
    <t>清江东路2药店</t>
  </si>
  <si>
    <t>鱼凫路店</t>
  </si>
  <si>
    <t>金沙路药店</t>
  </si>
  <si>
    <t>邛崃市羊安镇永康大道药店</t>
  </si>
  <si>
    <t>红星店</t>
  </si>
  <si>
    <t>金马河店</t>
  </si>
  <si>
    <t>聚萃街药店</t>
  </si>
  <si>
    <t>四川太极武侯区大华街药店</t>
  </si>
  <si>
    <t>庆云南街药店</t>
  </si>
  <si>
    <t>西部店</t>
  </si>
  <si>
    <t>合计</t>
  </si>
  <si>
    <t>10.20-10.22（秋冬滋补活动）片区完成情况表</t>
  </si>
  <si>
    <t>片区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</si>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</sst>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0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42" fillId="9" borderId="9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176" fontId="8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99"/>
  <sheetViews>
    <sheetView tabSelected="1" workbookViewId="0">
      <selection activeCell="S32" sqref="S32"/>
    </sheetView>
  </sheetViews>
  <sheetFormatPr defaultColWidth="9" defaultRowHeight="15" customHeight="1"/>
  <cols>
    <col min="1" max="1" width="4.75454545454545" style="28" customWidth="1"/>
    <col min="2" max="2" width="6.87272727272727" style="28" customWidth="1"/>
    <col min="3" max="3" width="18.4545454545455" style="29" customWidth="1"/>
    <col min="4" max="4" width="7.37272727272727" style="29" customWidth="1"/>
    <col min="5" max="5" width="10.7545454545455" style="30" hidden="1" customWidth="1"/>
    <col min="6" max="6" width="7.63636363636364" style="30" customWidth="1"/>
    <col min="7" max="7" width="7.62727272727273" style="31" hidden="1" customWidth="1"/>
    <col min="8" max="8" width="10.3727272727273" style="30" hidden="1" customWidth="1"/>
    <col min="9" max="9" width="9.5" style="30" customWidth="1"/>
    <col min="10" max="10" width="11.6272727272727" style="30" hidden="1" customWidth="1"/>
    <col min="11" max="11" width="10" style="30" customWidth="1"/>
    <col min="12" max="12" width="7.75454545454545" style="31" hidden="1" customWidth="1"/>
    <col min="13" max="13" width="9.37272727272727" style="30" hidden="1" customWidth="1"/>
    <col min="14" max="14" width="9" style="30" customWidth="1"/>
    <col min="15" max="15" width="10.2545454545455" style="32" customWidth="1"/>
    <col min="16" max="16" width="9.5" style="32" customWidth="1"/>
    <col min="17" max="17" width="9.12727272727273" style="30" customWidth="1"/>
    <col min="18" max="18" width="9.25454545454545" style="30" customWidth="1"/>
    <col min="19" max="19" width="8.12727272727273" style="31" customWidth="1"/>
    <col min="20" max="20" width="10.1272727272727" style="30" customWidth="1"/>
    <col min="21" max="21" width="8.87272727272727" style="30" customWidth="1"/>
    <col min="22" max="22" width="8.72727272727273" style="32" customWidth="1"/>
    <col min="23" max="23" width="11.9090909090909" style="30" customWidth="1"/>
    <col min="24" max="24" width="7.75454545454545" style="30" customWidth="1"/>
    <col min="25" max="16384" width="9" style="33"/>
  </cols>
  <sheetData>
    <row r="1" customHeight="1" spans="1:2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="24" customFormat="1" customHeight="1" spans="1:24">
      <c r="A2" s="35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6"/>
      <c r="G2" s="36"/>
      <c r="H2" s="36"/>
      <c r="I2" s="36"/>
      <c r="J2" s="36"/>
      <c r="K2" s="36"/>
      <c r="L2" s="36"/>
      <c r="M2" s="36"/>
      <c r="N2" s="36"/>
      <c r="O2" s="50" t="s">
        <v>6</v>
      </c>
      <c r="P2" s="50"/>
      <c r="Q2" s="36" t="s">
        <v>7</v>
      </c>
      <c r="R2" s="36"/>
      <c r="S2" s="36"/>
      <c r="T2" s="36"/>
      <c r="U2" s="36"/>
      <c r="V2" s="54" t="s">
        <v>8</v>
      </c>
      <c r="W2" s="54"/>
      <c r="X2" s="54"/>
    </row>
    <row r="3" s="25" customFormat="1" ht="19" customHeight="1" spans="1:24">
      <c r="A3" s="37"/>
      <c r="B3" s="37"/>
      <c r="C3" s="37"/>
      <c r="D3" s="37"/>
      <c r="E3" s="38" t="s">
        <v>9</v>
      </c>
      <c r="F3" s="38" t="s">
        <v>10</v>
      </c>
      <c r="G3" s="39" t="s">
        <v>11</v>
      </c>
      <c r="H3" s="38" t="s">
        <v>12</v>
      </c>
      <c r="I3" s="38" t="s">
        <v>13</v>
      </c>
      <c r="J3" s="38" t="s">
        <v>14</v>
      </c>
      <c r="K3" s="38" t="s">
        <v>15</v>
      </c>
      <c r="L3" s="39" t="s">
        <v>16</v>
      </c>
      <c r="M3" s="38" t="s">
        <v>17</v>
      </c>
      <c r="N3" s="38" t="s">
        <v>18</v>
      </c>
      <c r="O3" s="51" t="s">
        <v>19</v>
      </c>
      <c r="P3" s="51" t="s">
        <v>20</v>
      </c>
      <c r="Q3" s="55" t="s">
        <v>9</v>
      </c>
      <c r="R3" s="55" t="s">
        <v>11</v>
      </c>
      <c r="S3" s="39" t="s">
        <v>21</v>
      </c>
      <c r="T3" s="55" t="s">
        <v>14</v>
      </c>
      <c r="U3" s="55" t="s">
        <v>16</v>
      </c>
      <c r="V3" s="56" t="s">
        <v>22</v>
      </c>
      <c r="W3" s="38" t="s">
        <v>23</v>
      </c>
      <c r="X3" s="38" t="s">
        <v>24</v>
      </c>
    </row>
    <row r="4" hidden="1" customHeight="1" spans="1:24">
      <c r="A4" s="10">
        <v>1</v>
      </c>
      <c r="B4" s="40">
        <v>104428</v>
      </c>
      <c r="C4" s="41" t="s">
        <v>25</v>
      </c>
      <c r="D4" s="42" t="s">
        <v>26</v>
      </c>
      <c r="E4" s="43">
        <v>2783.90254545455</v>
      </c>
      <c r="F4" s="43">
        <f t="shared" ref="F4:F67" si="0">E4*3</f>
        <v>8351.70763636365</v>
      </c>
      <c r="G4" s="44">
        <v>0.316737333543024</v>
      </c>
      <c r="H4" s="43">
        <v>881.765869090909</v>
      </c>
      <c r="I4" s="43">
        <f t="shared" ref="I4:I67" si="1">H4*3</f>
        <v>2645.29760727273</v>
      </c>
      <c r="J4" s="43">
        <v>3340.68305454545</v>
      </c>
      <c r="K4" s="43">
        <f t="shared" ref="K4:K67" si="2">J4*3</f>
        <v>10022.0491636363</v>
      </c>
      <c r="L4" s="44">
        <v>0.294113238289951</v>
      </c>
      <c r="M4" s="43">
        <v>982.539111272727</v>
      </c>
      <c r="N4" s="43">
        <f t="shared" ref="N4:N67" si="3">M4*3</f>
        <v>2947.61733381818</v>
      </c>
      <c r="O4" s="52">
        <v>13751.02</v>
      </c>
      <c r="P4" s="52">
        <v>4452.15</v>
      </c>
      <c r="Q4" s="49">
        <f t="shared" ref="Q4:Q67" si="4">O4-F4</f>
        <v>5399.31236363635</v>
      </c>
      <c r="R4" s="49">
        <f t="shared" ref="R4:R67" si="5">P4-I4</f>
        <v>1806.85239272727</v>
      </c>
      <c r="S4" s="44">
        <f t="shared" ref="S4:S67" si="6">O4/F4</f>
        <v>1.64649202279634</v>
      </c>
      <c r="T4" s="49">
        <f t="shared" ref="T4:T67" si="7">O4-K4</f>
        <v>3728.97083636365</v>
      </c>
      <c r="U4" s="49">
        <f t="shared" ref="U4:U67" si="8">P4-N4</f>
        <v>1504.53266618182</v>
      </c>
      <c r="V4" s="57">
        <v>600</v>
      </c>
      <c r="W4" s="43">
        <f>(P4-I4)*0.3</f>
        <v>542.055717818182</v>
      </c>
      <c r="X4" s="43"/>
    </row>
    <row r="5" s="26" customFormat="1" customHeight="1" spans="1:24">
      <c r="A5" s="45">
        <v>2</v>
      </c>
      <c r="B5" s="46">
        <v>730</v>
      </c>
      <c r="C5" s="47" t="s">
        <v>27</v>
      </c>
      <c r="D5" s="48" t="s">
        <v>28</v>
      </c>
      <c r="E5" s="43">
        <v>8949.48609090909</v>
      </c>
      <c r="F5" s="49">
        <f t="shared" si="0"/>
        <v>26848.4582727273</v>
      </c>
      <c r="G5" s="44">
        <v>0.244576003536292</v>
      </c>
      <c r="H5" s="43">
        <v>2188.82954181818</v>
      </c>
      <c r="I5" s="49">
        <f t="shared" si="1"/>
        <v>6566.48862545454</v>
      </c>
      <c r="J5" s="43">
        <v>10739.3833090909</v>
      </c>
      <c r="K5" s="49">
        <f t="shared" si="2"/>
        <v>32218.1499272727</v>
      </c>
      <c r="L5" s="44">
        <v>0.227106288997986</v>
      </c>
      <c r="M5" s="43">
        <v>2438.98148945455</v>
      </c>
      <c r="N5" s="49">
        <f t="shared" si="3"/>
        <v>7316.94446836365</v>
      </c>
      <c r="O5" s="53">
        <v>44156.46</v>
      </c>
      <c r="P5" s="53">
        <v>11675.27</v>
      </c>
      <c r="Q5" s="49">
        <f t="shared" si="4"/>
        <v>17308.0017272727</v>
      </c>
      <c r="R5" s="49">
        <f t="shared" si="5"/>
        <v>5108.78137454546</v>
      </c>
      <c r="S5" s="58">
        <f t="shared" si="6"/>
        <v>1.6446553299805</v>
      </c>
      <c r="T5" s="49">
        <f t="shared" si="7"/>
        <v>11938.3100727273</v>
      </c>
      <c r="U5" s="49">
        <f t="shared" si="8"/>
        <v>4358.32553163635</v>
      </c>
      <c r="V5" s="59">
        <v>600</v>
      </c>
      <c r="W5" s="49">
        <f t="shared" ref="W5:W29" si="9">(P5-I5)*0.3</f>
        <v>1532.63441236364</v>
      </c>
      <c r="X5" s="49"/>
    </row>
    <row r="6" hidden="1" customHeight="1" spans="1:24">
      <c r="A6" s="10">
        <v>3</v>
      </c>
      <c r="B6" s="10">
        <v>351</v>
      </c>
      <c r="C6" s="42" t="s">
        <v>29</v>
      </c>
      <c r="D6" s="42" t="s">
        <v>26</v>
      </c>
      <c r="E6" s="43">
        <v>8356.04909090909</v>
      </c>
      <c r="F6" s="43">
        <f t="shared" si="0"/>
        <v>25068.1472727273</v>
      </c>
      <c r="G6" s="44">
        <v>0.243874741151049</v>
      </c>
      <c r="H6" s="43">
        <v>2037.82930909091</v>
      </c>
      <c r="I6" s="43">
        <f t="shared" si="1"/>
        <v>6113.48792727273</v>
      </c>
      <c r="J6" s="43">
        <v>10027.2589090909</v>
      </c>
      <c r="K6" s="43">
        <f t="shared" si="2"/>
        <v>30081.7767272727</v>
      </c>
      <c r="L6" s="44">
        <v>0.226455116783117</v>
      </c>
      <c r="M6" s="43">
        <v>2270.72408727273</v>
      </c>
      <c r="N6" s="43">
        <f t="shared" si="3"/>
        <v>6812.17226181819</v>
      </c>
      <c r="O6" s="52">
        <v>39339.65</v>
      </c>
      <c r="P6" s="52">
        <v>10951.72</v>
      </c>
      <c r="Q6" s="49">
        <f t="shared" si="4"/>
        <v>14271.5027272727</v>
      </c>
      <c r="R6" s="49">
        <f t="shared" si="5"/>
        <v>4838.23207272727</v>
      </c>
      <c r="S6" s="44">
        <f t="shared" si="6"/>
        <v>1.56930823694335</v>
      </c>
      <c r="T6" s="49">
        <f t="shared" si="7"/>
        <v>9257.8732727273</v>
      </c>
      <c r="U6" s="49">
        <f t="shared" si="8"/>
        <v>4139.54773818181</v>
      </c>
      <c r="V6" s="57">
        <v>600</v>
      </c>
      <c r="W6" s="43">
        <f t="shared" si="9"/>
        <v>1451.46962181818</v>
      </c>
      <c r="X6" s="43"/>
    </row>
    <row r="7" s="26" customFormat="1" customHeight="1" spans="1:24">
      <c r="A7" s="45">
        <v>4</v>
      </c>
      <c r="B7" s="45">
        <v>357</v>
      </c>
      <c r="C7" s="48" t="s">
        <v>30</v>
      </c>
      <c r="D7" s="48" t="s">
        <v>28</v>
      </c>
      <c r="E7" s="43">
        <v>8770.043</v>
      </c>
      <c r="F7" s="49">
        <f t="shared" si="0"/>
        <v>26310.129</v>
      </c>
      <c r="G7" s="44">
        <v>0.244748364403686</v>
      </c>
      <c r="H7" s="43">
        <v>2146.45368</v>
      </c>
      <c r="I7" s="49">
        <f t="shared" si="1"/>
        <v>6439.36104</v>
      </c>
      <c r="J7" s="43">
        <v>10524.0516</v>
      </c>
      <c r="K7" s="49">
        <f t="shared" si="2"/>
        <v>31572.1548</v>
      </c>
      <c r="L7" s="44">
        <v>0.227266338374852</v>
      </c>
      <c r="M7" s="43">
        <v>2391.762672</v>
      </c>
      <c r="N7" s="49">
        <f t="shared" si="3"/>
        <v>7175.288016</v>
      </c>
      <c r="O7" s="53">
        <v>40637.81</v>
      </c>
      <c r="P7" s="53">
        <v>9572.35</v>
      </c>
      <c r="Q7" s="49">
        <f t="shared" si="4"/>
        <v>14327.681</v>
      </c>
      <c r="R7" s="49">
        <f t="shared" si="5"/>
        <v>3132.98896</v>
      </c>
      <c r="S7" s="58">
        <f t="shared" si="6"/>
        <v>1.54456901370571</v>
      </c>
      <c r="T7" s="49">
        <f t="shared" si="7"/>
        <v>9065.65519999999</v>
      </c>
      <c r="U7" s="49">
        <f t="shared" si="8"/>
        <v>2397.061984</v>
      </c>
      <c r="V7" s="59">
        <v>600</v>
      </c>
      <c r="W7" s="49">
        <f t="shared" si="9"/>
        <v>939.896688</v>
      </c>
      <c r="X7" s="49"/>
    </row>
    <row r="8" hidden="1" customHeight="1" spans="1:24">
      <c r="A8" s="10">
        <v>5</v>
      </c>
      <c r="B8" s="10">
        <v>707</v>
      </c>
      <c r="C8" s="42" t="s">
        <v>31</v>
      </c>
      <c r="D8" s="42" t="s">
        <v>32</v>
      </c>
      <c r="E8" s="43">
        <v>13944.5065454545</v>
      </c>
      <c r="F8" s="43">
        <f t="shared" si="0"/>
        <v>41833.5196363635</v>
      </c>
      <c r="G8" s="44">
        <v>0.276335164166179</v>
      </c>
      <c r="H8" s="43">
        <v>3853.35750545454</v>
      </c>
      <c r="I8" s="43">
        <f t="shared" si="1"/>
        <v>11560.0725163636</v>
      </c>
      <c r="J8" s="43">
        <v>16036.1825272727</v>
      </c>
      <c r="K8" s="43">
        <f t="shared" si="2"/>
        <v>48108.5475818181</v>
      </c>
      <c r="L8" s="44">
        <v>0.256596938154309</v>
      </c>
      <c r="M8" s="43">
        <v>4114.83533618182</v>
      </c>
      <c r="N8" s="43">
        <f t="shared" si="3"/>
        <v>12344.5060085455</v>
      </c>
      <c r="O8" s="52">
        <v>61956.8</v>
      </c>
      <c r="P8" s="52">
        <v>17171.22</v>
      </c>
      <c r="Q8" s="49">
        <f t="shared" si="4"/>
        <v>20123.2803636365</v>
      </c>
      <c r="R8" s="49">
        <f t="shared" si="5"/>
        <v>5611.14748363638</v>
      </c>
      <c r="S8" s="44">
        <f t="shared" si="6"/>
        <v>1.48103244810758</v>
      </c>
      <c r="T8" s="49">
        <f t="shared" si="7"/>
        <v>13848.2524181819</v>
      </c>
      <c r="U8" s="49">
        <f t="shared" si="8"/>
        <v>4826.71399145454</v>
      </c>
      <c r="V8" s="57">
        <v>400</v>
      </c>
      <c r="W8" s="43">
        <f t="shared" si="9"/>
        <v>1683.34424509091</v>
      </c>
      <c r="X8" s="43"/>
    </row>
    <row r="9" hidden="1" customHeight="1" spans="1:24">
      <c r="A9" s="10">
        <v>6</v>
      </c>
      <c r="B9" s="10">
        <v>748</v>
      </c>
      <c r="C9" s="42" t="s">
        <v>33</v>
      </c>
      <c r="D9" s="42" t="s">
        <v>34</v>
      </c>
      <c r="E9" s="43">
        <v>6189.86618181818</v>
      </c>
      <c r="F9" s="43">
        <f t="shared" si="0"/>
        <v>18569.5985454545</v>
      </c>
      <c r="G9" s="44">
        <v>0.272905010958674</v>
      </c>
      <c r="H9" s="43">
        <v>1689.24549818182</v>
      </c>
      <c r="I9" s="43">
        <f t="shared" si="1"/>
        <v>5067.73649454546</v>
      </c>
      <c r="J9" s="43">
        <v>7427.83941818182</v>
      </c>
      <c r="K9" s="43">
        <f t="shared" si="2"/>
        <v>22283.5182545455</v>
      </c>
      <c r="L9" s="44">
        <v>0.253411795890198</v>
      </c>
      <c r="M9" s="43">
        <v>1882.30212654545</v>
      </c>
      <c r="N9" s="43">
        <f t="shared" si="3"/>
        <v>5646.90637963635</v>
      </c>
      <c r="O9" s="52">
        <v>24945.3</v>
      </c>
      <c r="P9" s="52">
        <v>5965.08</v>
      </c>
      <c r="Q9" s="49">
        <f t="shared" si="4"/>
        <v>6375.70145454546</v>
      </c>
      <c r="R9" s="49">
        <f t="shared" si="5"/>
        <v>897.34350545454</v>
      </c>
      <c r="S9" s="44">
        <f t="shared" si="6"/>
        <v>1.34334083415638</v>
      </c>
      <c r="T9" s="49">
        <f t="shared" si="7"/>
        <v>2661.78174545454</v>
      </c>
      <c r="U9" s="49">
        <f t="shared" si="8"/>
        <v>318.17362036365</v>
      </c>
      <c r="V9" s="57">
        <v>400</v>
      </c>
      <c r="W9" s="43">
        <f t="shared" si="9"/>
        <v>269.203051636362</v>
      </c>
      <c r="X9" s="43"/>
    </row>
    <row r="10" hidden="1" customHeight="1" spans="1:24">
      <c r="A10" s="10">
        <v>7</v>
      </c>
      <c r="B10" s="10">
        <v>517</v>
      </c>
      <c r="C10" s="42" t="s">
        <v>35</v>
      </c>
      <c r="D10" s="42" t="s">
        <v>36</v>
      </c>
      <c r="E10" s="43">
        <v>22991.1250909091</v>
      </c>
      <c r="F10" s="43">
        <f t="shared" si="0"/>
        <v>68973.3752727273</v>
      </c>
      <c r="G10" s="44">
        <v>0.23137081416744</v>
      </c>
      <c r="H10" s="43">
        <v>5319.47533090909</v>
      </c>
      <c r="I10" s="43">
        <f t="shared" si="1"/>
        <v>15958.4259927273</v>
      </c>
      <c r="J10" s="43">
        <v>26439.7938545454</v>
      </c>
      <c r="K10" s="43">
        <f t="shared" si="2"/>
        <v>79319.3815636362</v>
      </c>
      <c r="L10" s="44">
        <v>0.214844327441194</v>
      </c>
      <c r="M10" s="43">
        <v>5680.43972836364</v>
      </c>
      <c r="N10" s="43">
        <f t="shared" si="3"/>
        <v>17041.3191850909</v>
      </c>
      <c r="O10" s="52">
        <v>91453.63</v>
      </c>
      <c r="P10" s="52">
        <v>23073.72</v>
      </c>
      <c r="Q10" s="49">
        <f t="shared" si="4"/>
        <v>22480.2547272727</v>
      </c>
      <c r="R10" s="49">
        <f t="shared" si="5"/>
        <v>7115.29400727273</v>
      </c>
      <c r="S10" s="44">
        <f t="shared" si="6"/>
        <v>1.32592655699947</v>
      </c>
      <c r="T10" s="49">
        <f t="shared" si="7"/>
        <v>12134.2484363638</v>
      </c>
      <c r="U10" s="49">
        <f t="shared" si="8"/>
        <v>6032.40081490908</v>
      </c>
      <c r="V10" s="57">
        <v>400</v>
      </c>
      <c r="W10" s="43">
        <f t="shared" si="9"/>
        <v>2134.58820218182</v>
      </c>
      <c r="X10" s="43"/>
    </row>
    <row r="11" hidden="1" customHeight="1" spans="1:24">
      <c r="A11" s="10">
        <v>8</v>
      </c>
      <c r="B11" s="10">
        <v>387</v>
      </c>
      <c r="C11" s="42" t="s">
        <v>37</v>
      </c>
      <c r="D11" s="42" t="s">
        <v>32</v>
      </c>
      <c r="E11" s="43">
        <v>12344.644</v>
      </c>
      <c r="F11" s="43">
        <f t="shared" si="0"/>
        <v>37033.932</v>
      </c>
      <c r="G11" s="44">
        <v>0.261768701986354</v>
      </c>
      <c r="H11" s="43">
        <v>3231.44143636364</v>
      </c>
      <c r="I11" s="43">
        <f t="shared" si="1"/>
        <v>9694.32430909092</v>
      </c>
      <c r="J11" s="43">
        <v>14196.3406</v>
      </c>
      <c r="K11" s="43">
        <f t="shared" si="2"/>
        <v>42589.0218</v>
      </c>
      <c r="L11" s="44">
        <v>0.243070937558758</v>
      </c>
      <c r="M11" s="43">
        <v>3450.71781954545</v>
      </c>
      <c r="N11" s="43">
        <f t="shared" si="3"/>
        <v>10352.1534586363</v>
      </c>
      <c r="O11" s="52">
        <v>48718.87</v>
      </c>
      <c r="P11" s="52">
        <v>15816.62</v>
      </c>
      <c r="Q11" s="49">
        <f t="shared" si="4"/>
        <v>11684.938</v>
      </c>
      <c r="R11" s="49">
        <f t="shared" si="5"/>
        <v>6122.29569090908</v>
      </c>
      <c r="S11" s="44">
        <f t="shared" si="6"/>
        <v>1.3155197779161</v>
      </c>
      <c r="T11" s="49">
        <f t="shared" si="7"/>
        <v>6129.8482</v>
      </c>
      <c r="U11" s="49">
        <f t="shared" si="8"/>
        <v>5464.46654136365</v>
      </c>
      <c r="V11" s="57">
        <v>400</v>
      </c>
      <c r="W11" s="43">
        <f t="shared" si="9"/>
        <v>1836.68870727272</v>
      </c>
      <c r="X11" s="43"/>
    </row>
    <row r="12" s="26" customFormat="1" customHeight="1" spans="1:24">
      <c r="A12" s="45">
        <v>9</v>
      </c>
      <c r="B12" s="45">
        <v>339</v>
      </c>
      <c r="C12" s="48" t="s">
        <v>38</v>
      </c>
      <c r="D12" s="48" t="s">
        <v>28</v>
      </c>
      <c r="E12" s="43">
        <v>6296.99054545455</v>
      </c>
      <c r="F12" s="49">
        <f t="shared" si="0"/>
        <v>18890.9716363636</v>
      </c>
      <c r="G12" s="44">
        <v>0.238265768975702</v>
      </c>
      <c r="H12" s="43">
        <v>1500.35729454545</v>
      </c>
      <c r="I12" s="49">
        <f t="shared" si="1"/>
        <v>4501.07188363635</v>
      </c>
      <c r="J12" s="43">
        <v>7556.38865454545</v>
      </c>
      <c r="K12" s="49">
        <f t="shared" si="2"/>
        <v>22669.1659636363</v>
      </c>
      <c r="L12" s="44">
        <v>0.221246785477438</v>
      </c>
      <c r="M12" s="43">
        <v>1671.82669963636</v>
      </c>
      <c r="N12" s="49">
        <f t="shared" si="3"/>
        <v>5015.48009890908</v>
      </c>
      <c r="O12" s="53">
        <v>24750.09</v>
      </c>
      <c r="P12" s="53">
        <v>5175.44</v>
      </c>
      <c r="Q12" s="49">
        <f t="shared" si="4"/>
        <v>5859.11836363635</v>
      </c>
      <c r="R12" s="49">
        <f t="shared" si="5"/>
        <v>674.368116363649</v>
      </c>
      <c r="S12" s="58">
        <f t="shared" si="6"/>
        <v>1.31015442066294</v>
      </c>
      <c r="T12" s="49">
        <f t="shared" si="7"/>
        <v>2080.92403636365</v>
      </c>
      <c r="U12" s="49">
        <f t="shared" si="8"/>
        <v>159.95990109092</v>
      </c>
      <c r="V12" s="59">
        <v>400</v>
      </c>
      <c r="W12" s="49">
        <f t="shared" si="9"/>
        <v>202.310434909095</v>
      </c>
      <c r="X12" s="49"/>
    </row>
    <row r="13" hidden="1" customHeight="1" spans="1:24">
      <c r="A13" s="10">
        <v>10</v>
      </c>
      <c r="B13" s="10">
        <v>545</v>
      </c>
      <c r="C13" s="42" t="s">
        <v>39</v>
      </c>
      <c r="D13" s="42" t="s">
        <v>32</v>
      </c>
      <c r="E13" s="43">
        <v>4489.62327272727</v>
      </c>
      <c r="F13" s="43">
        <f t="shared" si="0"/>
        <v>13468.8698181818</v>
      </c>
      <c r="G13" s="44">
        <v>0.299838658258753</v>
      </c>
      <c r="H13" s="43">
        <v>1346.16261818182</v>
      </c>
      <c r="I13" s="43">
        <f t="shared" si="1"/>
        <v>4038.48785454546</v>
      </c>
      <c r="J13" s="43">
        <v>5387.54792727273</v>
      </c>
      <c r="K13" s="43">
        <f t="shared" si="2"/>
        <v>16162.6437818182</v>
      </c>
      <c r="L13" s="44">
        <v>0.278421611240271</v>
      </c>
      <c r="M13" s="43">
        <v>1500.00977454545</v>
      </c>
      <c r="N13" s="43">
        <f t="shared" si="3"/>
        <v>4500.02932363635</v>
      </c>
      <c r="O13" s="52">
        <v>17388.45</v>
      </c>
      <c r="P13" s="52">
        <v>4979.82</v>
      </c>
      <c r="Q13" s="49">
        <f t="shared" si="4"/>
        <v>3919.58018181819</v>
      </c>
      <c r="R13" s="49">
        <f t="shared" si="5"/>
        <v>941.332145454539</v>
      </c>
      <c r="S13" s="44">
        <f t="shared" si="6"/>
        <v>1.2910103248995</v>
      </c>
      <c r="T13" s="49">
        <f t="shared" si="7"/>
        <v>1225.80621818181</v>
      </c>
      <c r="U13" s="49">
        <f t="shared" si="8"/>
        <v>479.790676363649</v>
      </c>
      <c r="V13" s="57">
        <v>400</v>
      </c>
      <c r="W13" s="43">
        <f t="shared" si="9"/>
        <v>282.399643636362</v>
      </c>
      <c r="X13" s="43"/>
    </row>
    <row r="14" s="26" customFormat="1" customHeight="1" spans="1:24">
      <c r="A14" s="45">
        <v>11</v>
      </c>
      <c r="B14" s="45">
        <v>379</v>
      </c>
      <c r="C14" s="48" t="s">
        <v>40</v>
      </c>
      <c r="D14" s="48" t="s">
        <v>28</v>
      </c>
      <c r="E14" s="43">
        <v>9474.98318181818</v>
      </c>
      <c r="F14" s="49">
        <f t="shared" si="0"/>
        <v>28424.9495454545</v>
      </c>
      <c r="G14" s="44">
        <v>0.245116585719054</v>
      </c>
      <c r="H14" s="43">
        <v>2322.47552727273</v>
      </c>
      <c r="I14" s="49">
        <f t="shared" si="1"/>
        <v>6967.42658181819</v>
      </c>
      <c r="J14" s="43">
        <v>11369.9798181818</v>
      </c>
      <c r="K14" s="49">
        <f t="shared" si="2"/>
        <v>34109.9394545454</v>
      </c>
      <c r="L14" s="44">
        <v>0.227608258167693</v>
      </c>
      <c r="M14" s="43">
        <v>2587.90130181818</v>
      </c>
      <c r="N14" s="49">
        <f t="shared" si="3"/>
        <v>7763.70390545454</v>
      </c>
      <c r="O14" s="53">
        <v>36099.23</v>
      </c>
      <c r="P14" s="53">
        <v>10023.65</v>
      </c>
      <c r="Q14" s="49">
        <f t="shared" si="4"/>
        <v>7674.28045454546</v>
      </c>
      <c r="R14" s="49">
        <f t="shared" si="5"/>
        <v>3056.22341818181</v>
      </c>
      <c r="S14" s="58">
        <f t="shared" si="6"/>
        <v>1.26998396047365</v>
      </c>
      <c r="T14" s="49">
        <f t="shared" si="7"/>
        <v>1989.29054545461</v>
      </c>
      <c r="U14" s="49">
        <f t="shared" si="8"/>
        <v>2259.94609454546</v>
      </c>
      <c r="V14" s="59">
        <v>400</v>
      </c>
      <c r="W14" s="49">
        <f t="shared" si="9"/>
        <v>916.867025454543</v>
      </c>
      <c r="X14" s="49"/>
    </row>
    <row r="15" hidden="1" customHeight="1" spans="1:24">
      <c r="A15" s="10">
        <v>12</v>
      </c>
      <c r="B15" s="10">
        <v>341</v>
      </c>
      <c r="C15" s="42" t="s">
        <v>41</v>
      </c>
      <c r="D15" s="42" t="s">
        <v>34</v>
      </c>
      <c r="E15" s="43">
        <v>25588.9530909091</v>
      </c>
      <c r="F15" s="43">
        <f t="shared" si="0"/>
        <v>76766.8592727273</v>
      </c>
      <c r="G15" s="44">
        <v>0.264895092443371</v>
      </c>
      <c r="H15" s="43">
        <v>6778.38809454545</v>
      </c>
      <c r="I15" s="43">
        <f t="shared" si="1"/>
        <v>20335.1642836363</v>
      </c>
      <c r="J15" s="43">
        <v>29427.2960545454</v>
      </c>
      <c r="K15" s="43">
        <f t="shared" si="2"/>
        <v>88281.8881636362</v>
      </c>
      <c r="L15" s="44">
        <v>0.245974014411702</v>
      </c>
      <c r="M15" s="43">
        <v>7238.35014381818</v>
      </c>
      <c r="N15" s="43">
        <f t="shared" si="3"/>
        <v>21715.0504314545</v>
      </c>
      <c r="O15" s="52">
        <v>97082.24</v>
      </c>
      <c r="P15" s="52">
        <v>27420.12</v>
      </c>
      <c r="Q15" s="49">
        <f t="shared" si="4"/>
        <v>20315.3807272727</v>
      </c>
      <c r="R15" s="49">
        <f t="shared" si="5"/>
        <v>7084.95571636365</v>
      </c>
      <c r="S15" s="44">
        <f t="shared" si="6"/>
        <v>1.2646373828464</v>
      </c>
      <c r="T15" s="49">
        <f t="shared" si="7"/>
        <v>8800.3518363638</v>
      </c>
      <c r="U15" s="49">
        <f t="shared" si="8"/>
        <v>5705.06956854546</v>
      </c>
      <c r="V15" s="57">
        <v>400</v>
      </c>
      <c r="W15" s="43">
        <f t="shared" si="9"/>
        <v>2125.48671490909</v>
      </c>
      <c r="X15" s="43"/>
    </row>
    <row r="16" hidden="1" customHeight="1" spans="1:24">
      <c r="A16" s="10">
        <v>13</v>
      </c>
      <c r="B16" s="10">
        <v>101453</v>
      </c>
      <c r="C16" s="42" t="s">
        <v>42</v>
      </c>
      <c r="D16" s="42" t="s">
        <v>26</v>
      </c>
      <c r="E16" s="43">
        <v>6933.73090909091</v>
      </c>
      <c r="F16" s="43">
        <f t="shared" si="0"/>
        <v>20801.1927272727</v>
      </c>
      <c r="G16" s="44">
        <v>0.266968172978892</v>
      </c>
      <c r="H16" s="43">
        <v>1851.08547272727</v>
      </c>
      <c r="I16" s="43">
        <f t="shared" si="1"/>
        <v>5553.25641818181</v>
      </c>
      <c r="J16" s="43">
        <v>8320.47709090909</v>
      </c>
      <c r="K16" s="43">
        <f t="shared" si="2"/>
        <v>24961.4312727273</v>
      </c>
      <c r="L16" s="44">
        <v>0.247899017766114</v>
      </c>
      <c r="M16" s="43">
        <v>2062.63809818182</v>
      </c>
      <c r="N16" s="43">
        <f t="shared" si="3"/>
        <v>6187.91429454546</v>
      </c>
      <c r="O16" s="52">
        <v>26220.6</v>
      </c>
      <c r="P16" s="52">
        <v>7528.52</v>
      </c>
      <c r="Q16" s="49">
        <f t="shared" si="4"/>
        <v>5419.40727272727</v>
      </c>
      <c r="R16" s="49">
        <f t="shared" si="5"/>
        <v>1975.26358181819</v>
      </c>
      <c r="S16" s="44">
        <f t="shared" si="6"/>
        <v>1.26053348689096</v>
      </c>
      <c r="T16" s="49">
        <f t="shared" si="7"/>
        <v>1259.16872727273</v>
      </c>
      <c r="U16" s="49">
        <f t="shared" si="8"/>
        <v>1340.60570545454</v>
      </c>
      <c r="V16" s="57">
        <v>400</v>
      </c>
      <c r="W16" s="43">
        <f t="shared" si="9"/>
        <v>592.579074545457</v>
      </c>
      <c r="X16" s="43"/>
    </row>
    <row r="17" hidden="1" customHeight="1" spans="1:24">
      <c r="A17" s="10">
        <v>14</v>
      </c>
      <c r="B17" s="10">
        <v>549</v>
      </c>
      <c r="C17" s="42" t="s">
        <v>43</v>
      </c>
      <c r="D17" s="42" t="s">
        <v>34</v>
      </c>
      <c r="E17" s="43">
        <v>6246.16472727273</v>
      </c>
      <c r="F17" s="43">
        <f t="shared" si="0"/>
        <v>18738.4941818182</v>
      </c>
      <c r="G17" s="44">
        <v>0.260868846180111</v>
      </c>
      <c r="H17" s="43">
        <v>1629.42978545455</v>
      </c>
      <c r="I17" s="43">
        <f t="shared" si="1"/>
        <v>4888.28935636365</v>
      </c>
      <c r="J17" s="43">
        <v>7495.39767272727</v>
      </c>
      <c r="K17" s="43">
        <f t="shared" si="2"/>
        <v>22486.1930181818</v>
      </c>
      <c r="L17" s="44">
        <v>0.242235357167246</v>
      </c>
      <c r="M17" s="43">
        <v>1815.65033236364</v>
      </c>
      <c r="N17" s="43">
        <f t="shared" si="3"/>
        <v>5446.95099709092</v>
      </c>
      <c r="O17" s="52">
        <v>23559.17</v>
      </c>
      <c r="P17" s="52">
        <v>7548.57</v>
      </c>
      <c r="Q17" s="49">
        <f t="shared" si="4"/>
        <v>4820.67581818181</v>
      </c>
      <c r="R17" s="49">
        <f t="shared" si="5"/>
        <v>2660.28064363635</v>
      </c>
      <c r="S17" s="44">
        <f t="shared" si="6"/>
        <v>1.25726057661876</v>
      </c>
      <c r="T17" s="49">
        <f t="shared" si="7"/>
        <v>1072.97698181819</v>
      </c>
      <c r="U17" s="49">
        <f t="shared" si="8"/>
        <v>2101.61900290908</v>
      </c>
      <c r="V17" s="57">
        <v>400</v>
      </c>
      <c r="W17" s="43">
        <f t="shared" si="9"/>
        <v>798.084193090905</v>
      </c>
      <c r="X17" s="43"/>
    </row>
    <row r="18" hidden="1" customHeight="1" spans="1:24">
      <c r="A18" s="10">
        <v>15</v>
      </c>
      <c r="B18" s="10">
        <v>102478</v>
      </c>
      <c r="C18" s="42" t="s">
        <v>44</v>
      </c>
      <c r="D18" s="42" t="s">
        <v>36</v>
      </c>
      <c r="E18" s="43">
        <v>3813.77563636364</v>
      </c>
      <c r="F18" s="43">
        <f t="shared" si="0"/>
        <v>11441.3269090909</v>
      </c>
      <c r="G18" s="44">
        <v>0.200102758583405</v>
      </c>
      <c r="H18" s="43">
        <v>763.147025454545</v>
      </c>
      <c r="I18" s="43">
        <f t="shared" si="1"/>
        <v>2289.44107636364</v>
      </c>
      <c r="J18" s="43">
        <v>4576.53076363636</v>
      </c>
      <c r="K18" s="43">
        <f t="shared" si="2"/>
        <v>13729.5922909091</v>
      </c>
      <c r="L18" s="44">
        <v>0.185809704398876</v>
      </c>
      <c r="M18" s="43">
        <v>850.363828363636</v>
      </c>
      <c r="N18" s="43">
        <f t="shared" si="3"/>
        <v>2551.09148509091</v>
      </c>
      <c r="O18" s="52">
        <v>14204.33</v>
      </c>
      <c r="P18" s="52">
        <v>3009.58</v>
      </c>
      <c r="Q18" s="49">
        <f t="shared" si="4"/>
        <v>2763.00309090908</v>
      </c>
      <c r="R18" s="49">
        <f t="shared" si="5"/>
        <v>720.138923636365</v>
      </c>
      <c r="S18" s="44">
        <f t="shared" si="6"/>
        <v>1.24149323875308</v>
      </c>
      <c r="T18" s="49">
        <f t="shared" si="7"/>
        <v>474.737709090921</v>
      </c>
      <c r="U18" s="49">
        <f t="shared" si="8"/>
        <v>458.488514909092</v>
      </c>
      <c r="V18" s="57">
        <v>400</v>
      </c>
      <c r="W18" s="43">
        <f t="shared" si="9"/>
        <v>216.041677090909</v>
      </c>
      <c r="X18" s="43"/>
    </row>
    <row r="19" hidden="1" customHeight="1" spans="1:24">
      <c r="A19" s="10">
        <v>16</v>
      </c>
      <c r="B19" s="10">
        <v>738</v>
      </c>
      <c r="C19" s="42" t="s">
        <v>45</v>
      </c>
      <c r="D19" s="42" t="s">
        <v>26</v>
      </c>
      <c r="E19" s="43">
        <v>5405.36072727273</v>
      </c>
      <c r="F19" s="43">
        <f t="shared" si="0"/>
        <v>16216.0821818182</v>
      </c>
      <c r="G19" s="44">
        <v>0.267115481721782</v>
      </c>
      <c r="H19" s="43">
        <v>1443.85553454545</v>
      </c>
      <c r="I19" s="43">
        <f t="shared" si="1"/>
        <v>4331.56660363635</v>
      </c>
      <c r="J19" s="43">
        <v>6486.43287272727</v>
      </c>
      <c r="K19" s="43">
        <f t="shared" si="2"/>
        <v>19459.2986181818</v>
      </c>
      <c r="L19" s="44">
        <v>0.24803580445594</v>
      </c>
      <c r="M19" s="43">
        <v>1608.86759563636</v>
      </c>
      <c r="N19" s="43">
        <f t="shared" si="3"/>
        <v>4826.60278690908</v>
      </c>
      <c r="O19" s="52">
        <v>19912.64</v>
      </c>
      <c r="P19" s="52">
        <v>6293.71</v>
      </c>
      <c r="Q19" s="49">
        <f t="shared" si="4"/>
        <v>3696.55781818181</v>
      </c>
      <c r="R19" s="49">
        <f t="shared" si="5"/>
        <v>1962.14339636365</v>
      </c>
      <c r="S19" s="44">
        <f t="shared" si="6"/>
        <v>1.22795628295017</v>
      </c>
      <c r="T19" s="49">
        <f t="shared" si="7"/>
        <v>453.341381818191</v>
      </c>
      <c r="U19" s="49">
        <f t="shared" si="8"/>
        <v>1467.10721309092</v>
      </c>
      <c r="V19" s="57">
        <v>400</v>
      </c>
      <c r="W19" s="43">
        <f t="shared" si="9"/>
        <v>588.643018909095</v>
      </c>
      <c r="X19" s="43"/>
    </row>
    <row r="20" hidden="1" customHeight="1" spans="1:24">
      <c r="A20" s="10">
        <v>17</v>
      </c>
      <c r="B20" s="10">
        <v>704</v>
      </c>
      <c r="C20" s="42" t="s">
        <v>46</v>
      </c>
      <c r="D20" s="42" t="s">
        <v>26</v>
      </c>
      <c r="E20" s="43">
        <v>7737.63872727273</v>
      </c>
      <c r="F20" s="43">
        <f t="shared" si="0"/>
        <v>23212.9161818182</v>
      </c>
      <c r="G20" s="44">
        <v>0.258713506044233</v>
      </c>
      <c r="H20" s="43">
        <v>2001.83164363636</v>
      </c>
      <c r="I20" s="43">
        <f t="shared" si="1"/>
        <v>6005.49493090908</v>
      </c>
      <c r="J20" s="43">
        <v>9285.16647272727</v>
      </c>
      <c r="K20" s="43">
        <f t="shared" si="2"/>
        <v>27855.4994181818</v>
      </c>
      <c r="L20" s="44">
        <v>0.240233969898216</v>
      </c>
      <c r="M20" s="43">
        <v>2230.61240290909</v>
      </c>
      <c r="N20" s="43">
        <f t="shared" si="3"/>
        <v>6691.83720872727</v>
      </c>
      <c r="O20" s="52">
        <v>28429.86</v>
      </c>
      <c r="P20" s="52">
        <v>8253.05</v>
      </c>
      <c r="Q20" s="49">
        <f t="shared" si="4"/>
        <v>5216.94381818181</v>
      </c>
      <c r="R20" s="49">
        <f t="shared" si="5"/>
        <v>2247.55506909092</v>
      </c>
      <c r="S20" s="44">
        <f t="shared" si="6"/>
        <v>1.22474314632937</v>
      </c>
      <c r="T20" s="49">
        <f t="shared" si="7"/>
        <v>574.360581818193</v>
      </c>
      <c r="U20" s="49">
        <f t="shared" si="8"/>
        <v>1561.21279127273</v>
      </c>
      <c r="V20" s="57">
        <v>400</v>
      </c>
      <c r="W20" s="43">
        <f t="shared" si="9"/>
        <v>674.266520727276</v>
      </c>
      <c r="X20" s="43"/>
    </row>
    <row r="21" hidden="1" customHeight="1" spans="1:24">
      <c r="A21" s="10">
        <v>18</v>
      </c>
      <c r="B21" s="10">
        <v>578</v>
      </c>
      <c r="C21" s="42" t="s">
        <v>47</v>
      </c>
      <c r="D21" s="42" t="s">
        <v>36</v>
      </c>
      <c r="E21" s="43">
        <v>10253.3923636364</v>
      </c>
      <c r="F21" s="43">
        <f t="shared" si="0"/>
        <v>30760.1770909092</v>
      </c>
      <c r="G21" s="44">
        <v>0.293468769839332</v>
      </c>
      <c r="H21" s="43">
        <v>3009.05044363636</v>
      </c>
      <c r="I21" s="43">
        <f t="shared" si="1"/>
        <v>9027.15133090908</v>
      </c>
      <c r="J21" s="43">
        <v>12304.0708363636</v>
      </c>
      <c r="K21" s="43">
        <f t="shared" si="2"/>
        <v>36912.2125090908</v>
      </c>
      <c r="L21" s="44">
        <v>0.272506714850808</v>
      </c>
      <c r="M21" s="43">
        <v>3352.94192290909</v>
      </c>
      <c r="N21" s="43">
        <f t="shared" si="3"/>
        <v>10058.8257687273</v>
      </c>
      <c r="O21" s="52">
        <v>37619.58</v>
      </c>
      <c r="P21" s="52">
        <v>12262.08</v>
      </c>
      <c r="Q21" s="49">
        <f t="shared" si="4"/>
        <v>6859.4029090908</v>
      </c>
      <c r="R21" s="49">
        <f t="shared" si="5"/>
        <v>3234.92866909092</v>
      </c>
      <c r="S21" s="44">
        <f t="shared" si="6"/>
        <v>1.22299620996389</v>
      </c>
      <c r="T21" s="49">
        <f t="shared" si="7"/>
        <v>707.367490909201</v>
      </c>
      <c r="U21" s="49">
        <f t="shared" si="8"/>
        <v>2203.25423127273</v>
      </c>
      <c r="V21" s="57">
        <v>400</v>
      </c>
      <c r="W21" s="43">
        <f t="shared" si="9"/>
        <v>970.478600727276</v>
      </c>
      <c r="X21" s="43"/>
    </row>
    <row r="22" s="26" customFormat="1" customHeight="1" spans="1:24">
      <c r="A22" s="45">
        <v>19</v>
      </c>
      <c r="B22" s="45">
        <v>102934</v>
      </c>
      <c r="C22" s="48" t="s">
        <v>48</v>
      </c>
      <c r="D22" s="48" t="s">
        <v>28</v>
      </c>
      <c r="E22" s="43">
        <v>9492.45409090909</v>
      </c>
      <c r="F22" s="49">
        <f t="shared" si="0"/>
        <v>28477.3622727273</v>
      </c>
      <c r="G22" s="44">
        <v>0.23534839515349</v>
      </c>
      <c r="H22" s="43">
        <v>2234.03383636364</v>
      </c>
      <c r="I22" s="49">
        <f t="shared" si="1"/>
        <v>6702.10150909092</v>
      </c>
      <c r="J22" s="43">
        <v>11390.9449090909</v>
      </c>
      <c r="K22" s="49">
        <f t="shared" si="2"/>
        <v>34172.8347272727</v>
      </c>
      <c r="L22" s="44">
        <v>0.218537795499669</v>
      </c>
      <c r="M22" s="43">
        <v>2489.35198909091</v>
      </c>
      <c r="N22" s="49">
        <f t="shared" si="3"/>
        <v>7468.05596727273</v>
      </c>
      <c r="O22" s="53">
        <v>34530.71</v>
      </c>
      <c r="P22" s="53">
        <v>8615.79</v>
      </c>
      <c r="Q22" s="49">
        <f t="shared" si="4"/>
        <v>6053.34772727273</v>
      </c>
      <c r="R22" s="49">
        <f t="shared" si="5"/>
        <v>1913.68849090908</v>
      </c>
      <c r="S22" s="58">
        <f t="shared" si="6"/>
        <v>1.21256700916679</v>
      </c>
      <c r="T22" s="49">
        <f t="shared" si="7"/>
        <v>357.875272727302</v>
      </c>
      <c r="U22" s="49">
        <f t="shared" si="8"/>
        <v>1147.73403272727</v>
      </c>
      <c r="V22" s="59">
        <v>400</v>
      </c>
      <c r="W22" s="49">
        <f t="shared" si="9"/>
        <v>574.106547272724</v>
      </c>
      <c r="X22" s="49"/>
    </row>
    <row r="23" hidden="1" customHeight="1" spans="1:24">
      <c r="A23" s="10">
        <v>20</v>
      </c>
      <c r="B23" s="10">
        <v>720</v>
      </c>
      <c r="C23" s="42" t="s">
        <v>49</v>
      </c>
      <c r="D23" s="42" t="s">
        <v>34</v>
      </c>
      <c r="E23" s="43">
        <v>5442.31145454545</v>
      </c>
      <c r="F23" s="43">
        <f t="shared" si="0"/>
        <v>16326.9343636364</v>
      </c>
      <c r="G23" s="44">
        <v>0.293618384674988</v>
      </c>
      <c r="H23" s="43">
        <v>1597.96269818182</v>
      </c>
      <c r="I23" s="43">
        <f t="shared" si="1"/>
        <v>4793.88809454546</v>
      </c>
      <c r="J23" s="43">
        <v>6530.77374545454</v>
      </c>
      <c r="K23" s="43">
        <f t="shared" si="2"/>
        <v>19592.3212363636</v>
      </c>
      <c r="L23" s="44">
        <v>0.272645642912488</v>
      </c>
      <c r="M23" s="43">
        <v>1780.58700654545</v>
      </c>
      <c r="N23" s="43">
        <f t="shared" si="3"/>
        <v>5341.76101963635</v>
      </c>
      <c r="O23" s="52">
        <v>19794.12</v>
      </c>
      <c r="P23" s="52">
        <v>5994.81</v>
      </c>
      <c r="Q23" s="49">
        <f t="shared" si="4"/>
        <v>3467.18563636365</v>
      </c>
      <c r="R23" s="49">
        <f t="shared" si="5"/>
        <v>1200.92190545454</v>
      </c>
      <c r="S23" s="44">
        <f t="shared" si="6"/>
        <v>1.21235986861599</v>
      </c>
      <c r="T23" s="49">
        <f t="shared" si="7"/>
        <v>201.79876363638</v>
      </c>
      <c r="U23" s="49">
        <f t="shared" si="8"/>
        <v>653.04898036365</v>
      </c>
      <c r="V23" s="57">
        <v>400</v>
      </c>
      <c r="W23" s="43">
        <f t="shared" si="9"/>
        <v>360.276571636362</v>
      </c>
      <c r="X23" s="43"/>
    </row>
    <row r="24" hidden="1" customHeight="1" spans="1:24">
      <c r="A24" s="10">
        <v>21</v>
      </c>
      <c r="B24" s="10">
        <v>746</v>
      </c>
      <c r="C24" s="42" t="s">
        <v>50</v>
      </c>
      <c r="D24" s="42" t="s">
        <v>34</v>
      </c>
      <c r="E24" s="43">
        <v>9009.44590909091</v>
      </c>
      <c r="F24" s="43">
        <f t="shared" si="0"/>
        <v>27028.3377272727</v>
      </c>
      <c r="G24" s="44">
        <v>0.305068943549702</v>
      </c>
      <c r="H24" s="43">
        <v>2748.50214545455</v>
      </c>
      <c r="I24" s="43">
        <f t="shared" si="1"/>
        <v>8245.50643636365</v>
      </c>
      <c r="J24" s="43">
        <v>10811.3350909091</v>
      </c>
      <c r="K24" s="43">
        <f t="shared" si="2"/>
        <v>32434.0052727273</v>
      </c>
      <c r="L24" s="44">
        <v>0.283278304724723</v>
      </c>
      <c r="M24" s="43">
        <v>3062.61667636364</v>
      </c>
      <c r="N24" s="43">
        <f t="shared" si="3"/>
        <v>9187.85002909092</v>
      </c>
      <c r="O24" s="52">
        <v>32704.08</v>
      </c>
      <c r="P24" s="52">
        <v>11243.17</v>
      </c>
      <c r="Q24" s="49">
        <f t="shared" si="4"/>
        <v>5675.74227272727</v>
      </c>
      <c r="R24" s="49">
        <f t="shared" si="5"/>
        <v>2997.66356363635</v>
      </c>
      <c r="S24" s="44">
        <f t="shared" si="6"/>
        <v>1.20999228032437</v>
      </c>
      <c r="T24" s="49">
        <f t="shared" si="7"/>
        <v>270.074727272702</v>
      </c>
      <c r="U24" s="49">
        <f t="shared" si="8"/>
        <v>2055.31997090908</v>
      </c>
      <c r="V24" s="57">
        <v>400</v>
      </c>
      <c r="W24" s="43">
        <f t="shared" si="9"/>
        <v>899.299069090905</v>
      </c>
      <c r="X24" s="43"/>
    </row>
    <row r="25" hidden="1" customHeight="1" spans="1:24">
      <c r="A25" s="10">
        <v>22</v>
      </c>
      <c r="B25" s="10">
        <v>102935</v>
      </c>
      <c r="C25" s="42" t="s">
        <v>51</v>
      </c>
      <c r="D25" s="42" t="s">
        <v>36</v>
      </c>
      <c r="E25" s="43">
        <v>6613.93890909091</v>
      </c>
      <c r="F25" s="43">
        <f t="shared" si="0"/>
        <v>19841.8167272727</v>
      </c>
      <c r="G25" s="44">
        <v>0.267566059383565</v>
      </c>
      <c r="H25" s="43">
        <v>1769.66557090909</v>
      </c>
      <c r="I25" s="43">
        <f t="shared" si="1"/>
        <v>5308.99671272727</v>
      </c>
      <c r="J25" s="43">
        <v>7936.72669090909</v>
      </c>
      <c r="K25" s="43">
        <f t="shared" si="2"/>
        <v>23810.1800727273</v>
      </c>
      <c r="L25" s="44">
        <v>0.248454197999025</v>
      </c>
      <c r="M25" s="43">
        <v>1971.91306472727</v>
      </c>
      <c r="N25" s="43">
        <f t="shared" si="3"/>
        <v>5915.73919418181</v>
      </c>
      <c r="O25" s="52">
        <v>23954.4</v>
      </c>
      <c r="P25" s="52">
        <v>6056.61</v>
      </c>
      <c r="Q25" s="49">
        <f t="shared" si="4"/>
        <v>4112.58327272727</v>
      </c>
      <c r="R25" s="49">
        <f t="shared" si="5"/>
        <v>747.613287272729</v>
      </c>
      <c r="S25" s="44">
        <f t="shared" si="6"/>
        <v>1.20726848399292</v>
      </c>
      <c r="T25" s="49">
        <f t="shared" si="7"/>
        <v>144.21992727273</v>
      </c>
      <c r="U25" s="49">
        <f t="shared" si="8"/>
        <v>140.87080581819</v>
      </c>
      <c r="V25" s="57">
        <v>400</v>
      </c>
      <c r="W25" s="43">
        <f t="shared" si="9"/>
        <v>224.283986181819</v>
      </c>
      <c r="X25" s="43"/>
    </row>
    <row r="26" s="26" customFormat="1" customHeight="1" spans="1:24">
      <c r="A26" s="45">
        <v>23</v>
      </c>
      <c r="B26" s="45">
        <v>726</v>
      </c>
      <c r="C26" s="48" t="s">
        <v>52</v>
      </c>
      <c r="D26" s="48" t="s">
        <v>28</v>
      </c>
      <c r="E26" s="43">
        <v>10727.6145454545</v>
      </c>
      <c r="F26" s="49">
        <f t="shared" si="0"/>
        <v>32182.8436363635</v>
      </c>
      <c r="G26" s="44">
        <v>0.262319469820284</v>
      </c>
      <c r="H26" s="43">
        <v>2814.06216</v>
      </c>
      <c r="I26" s="49">
        <f t="shared" si="1"/>
        <v>8442.18648</v>
      </c>
      <c r="J26" s="43">
        <v>12873.1374545455</v>
      </c>
      <c r="K26" s="49">
        <f t="shared" si="2"/>
        <v>38619.4123636365</v>
      </c>
      <c r="L26" s="44">
        <v>0.243582364833121</v>
      </c>
      <c r="M26" s="43">
        <v>3135.669264</v>
      </c>
      <c r="N26" s="49">
        <f t="shared" si="3"/>
        <v>9407.007792</v>
      </c>
      <c r="O26" s="53">
        <v>38830.69</v>
      </c>
      <c r="P26" s="53">
        <v>10486.75</v>
      </c>
      <c r="Q26" s="49">
        <f t="shared" si="4"/>
        <v>6647.8463636365</v>
      </c>
      <c r="R26" s="49">
        <f t="shared" si="5"/>
        <v>2044.56352</v>
      </c>
      <c r="S26" s="58">
        <f t="shared" si="6"/>
        <v>1.20656491510667</v>
      </c>
      <c r="T26" s="49">
        <f t="shared" si="7"/>
        <v>211.277636363506</v>
      </c>
      <c r="U26" s="49">
        <f t="shared" si="8"/>
        <v>1079.742208</v>
      </c>
      <c r="V26" s="59">
        <v>400</v>
      </c>
      <c r="W26" s="49">
        <f t="shared" si="9"/>
        <v>613.369056</v>
      </c>
      <c r="X26" s="49"/>
    </row>
    <row r="27" hidden="1" customHeight="1" spans="1:24">
      <c r="A27" s="10">
        <v>24</v>
      </c>
      <c r="B27" s="40">
        <v>104430</v>
      </c>
      <c r="C27" s="41" t="s">
        <v>53</v>
      </c>
      <c r="D27" s="42" t="s">
        <v>32</v>
      </c>
      <c r="E27" s="43">
        <v>1478.95127272727</v>
      </c>
      <c r="F27" s="43">
        <f t="shared" si="0"/>
        <v>4436.85381818181</v>
      </c>
      <c r="G27" s="44">
        <v>0.170147298478824</v>
      </c>
      <c r="H27" s="43">
        <v>251.639563636364</v>
      </c>
      <c r="I27" s="43">
        <f t="shared" si="1"/>
        <v>754.918690909092</v>
      </c>
      <c r="J27" s="43">
        <v>1774.74152727273</v>
      </c>
      <c r="K27" s="43">
        <f t="shared" si="2"/>
        <v>5324.22458181819</v>
      </c>
      <c r="L27" s="44">
        <v>0.157993920016051</v>
      </c>
      <c r="M27" s="43">
        <v>280.398370909091</v>
      </c>
      <c r="N27" s="43">
        <f t="shared" si="3"/>
        <v>841.195112727273</v>
      </c>
      <c r="O27" s="52">
        <v>5338.34</v>
      </c>
      <c r="P27" s="52">
        <v>1760.62</v>
      </c>
      <c r="Q27" s="49">
        <f t="shared" si="4"/>
        <v>901.486181818191</v>
      </c>
      <c r="R27" s="49">
        <f t="shared" si="5"/>
        <v>1005.70130909091</v>
      </c>
      <c r="S27" s="44">
        <f t="shared" si="6"/>
        <v>1.20318140257946</v>
      </c>
      <c r="T27" s="49">
        <f t="shared" si="7"/>
        <v>14.1154181818101</v>
      </c>
      <c r="U27" s="49">
        <f t="shared" si="8"/>
        <v>919.424887272727</v>
      </c>
      <c r="V27" s="57">
        <v>400</v>
      </c>
      <c r="W27" s="43">
        <f t="shared" si="9"/>
        <v>301.710392727272</v>
      </c>
      <c r="X27" s="43"/>
    </row>
    <row r="28" hidden="1" customHeight="1" spans="1:24">
      <c r="A28" s="10">
        <v>25</v>
      </c>
      <c r="B28" s="10">
        <v>716</v>
      </c>
      <c r="C28" s="42" t="s">
        <v>54</v>
      </c>
      <c r="D28" s="42" t="s">
        <v>34</v>
      </c>
      <c r="E28" s="43">
        <v>6109.85563636364</v>
      </c>
      <c r="F28" s="43">
        <f t="shared" si="0"/>
        <v>18329.5669090909</v>
      </c>
      <c r="G28" s="44">
        <v>0.277335371054445</v>
      </c>
      <c r="H28" s="43">
        <v>1694.47908</v>
      </c>
      <c r="I28" s="43">
        <f t="shared" si="1"/>
        <v>5083.43724</v>
      </c>
      <c r="J28" s="43">
        <v>7331.82676363636</v>
      </c>
      <c r="K28" s="43">
        <f t="shared" si="2"/>
        <v>21995.4802909091</v>
      </c>
      <c r="L28" s="44">
        <v>0.257525701693413</v>
      </c>
      <c r="M28" s="43">
        <v>1888.133832</v>
      </c>
      <c r="N28" s="43">
        <f t="shared" si="3"/>
        <v>5664.401496</v>
      </c>
      <c r="O28" s="52">
        <v>22031.21</v>
      </c>
      <c r="P28" s="52">
        <v>6366.7</v>
      </c>
      <c r="Q28" s="49">
        <f t="shared" si="4"/>
        <v>3701.64309090908</v>
      </c>
      <c r="R28" s="49">
        <f t="shared" si="5"/>
        <v>1283.26276</v>
      </c>
      <c r="S28" s="44">
        <f t="shared" si="6"/>
        <v>1.20194929368861</v>
      </c>
      <c r="T28" s="49">
        <f t="shared" si="7"/>
        <v>35.7297090909196</v>
      </c>
      <c r="U28" s="49">
        <f t="shared" si="8"/>
        <v>702.298503999999</v>
      </c>
      <c r="V28" s="57">
        <v>400</v>
      </c>
      <c r="W28" s="43">
        <f t="shared" si="9"/>
        <v>384.978828</v>
      </c>
      <c r="X28" s="43"/>
    </row>
    <row r="29" hidden="1" customHeight="1" spans="1:24">
      <c r="A29" s="10">
        <v>26</v>
      </c>
      <c r="B29" s="10">
        <v>587</v>
      </c>
      <c r="C29" s="42" t="s">
        <v>55</v>
      </c>
      <c r="D29" s="42" t="s">
        <v>26</v>
      </c>
      <c r="E29" s="43">
        <v>7668.21781818182</v>
      </c>
      <c r="F29" s="43">
        <f t="shared" si="0"/>
        <v>23004.6534545455</v>
      </c>
      <c r="G29" s="44">
        <v>0.269294818722606</v>
      </c>
      <c r="H29" s="43">
        <v>2065.01132727273</v>
      </c>
      <c r="I29" s="43">
        <f t="shared" si="1"/>
        <v>6195.03398181819</v>
      </c>
      <c r="J29" s="43">
        <v>9201.86138181818</v>
      </c>
      <c r="K29" s="43">
        <f t="shared" si="2"/>
        <v>27605.5841454545</v>
      </c>
      <c r="L29" s="44">
        <v>0.250059474528134</v>
      </c>
      <c r="M29" s="43">
        <v>2301.01262181818</v>
      </c>
      <c r="N29" s="43">
        <f t="shared" si="3"/>
        <v>6903.03786545454</v>
      </c>
      <c r="O29" s="52">
        <v>27640.55</v>
      </c>
      <c r="P29" s="52">
        <v>9195.27</v>
      </c>
      <c r="Q29" s="49">
        <f t="shared" si="4"/>
        <v>4635.89654545454</v>
      </c>
      <c r="R29" s="49">
        <f t="shared" si="5"/>
        <v>3000.23601818181</v>
      </c>
      <c r="S29" s="44">
        <f t="shared" si="6"/>
        <v>1.20151994702352</v>
      </c>
      <c r="T29" s="49">
        <f t="shared" si="7"/>
        <v>34.9658545454586</v>
      </c>
      <c r="U29" s="49">
        <f t="shared" si="8"/>
        <v>2292.23213454546</v>
      </c>
      <c r="V29" s="57">
        <v>400</v>
      </c>
      <c r="W29" s="43">
        <f t="shared" si="9"/>
        <v>900.070805454543</v>
      </c>
      <c r="X29" s="43"/>
    </row>
    <row r="30" hidden="1" customHeight="1" spans="1:24">
      <c r="A30" s="10">
        <v>27</v>
      </c>
      <c r="B30" s="10">
        <v>572</v>
      </c>
      <c r="C30" s="42" t="s">
        <v>56</v>
      </c>
      <c r="D30" s="42" t="s">
        <v>36</v>
      </c>
      <c r="E30" s="43">
        <v>8830.8975</v>
      </c>
      <c r="F30" s="43">
        <f t="shared" si="0"/>
        <v>26492.6925</v>
      </c>
      <c r="G30" s="44">
        <v>0.300230195175519</v>
      </c>
      <c r="H30" s="43">
        <v>2651.30208</v>
      </c>
      <c r="I30" s="43">
        <f t="shared" si="1"/>
        <v>7953.90624</v>
      </c>
      <c r="J30" s="43">
        <v>10597.077</v>
      </c>
      <c r="K30" s="43">
        <f t="shared" si="2"/>
        <v>31791.231</v>
      </c>
      <c r="L30" s="44">
        <v>0.27878518123441</v>
      </c>
      <c r="M30" s="43">
        <v>2954.308032</v>
      </c>
      <c r="N30" s="43">
        <f t="shared" si="3"/>
        <v>8862.924096</v>
      </c>
      <c r="O30" s="52">
        <v>31748.62</v>
      </c>
      <c r="P30" s="52">
        <v>8196.96</v>
      </c>
      <c r="Q30" s="49">
        <f t="shared" si="4"/>
        <v>5255.9275</v>
      </c>
      <c r="R30" s="49">
        <f t="shared" si="5"/>
        <v>243.053759999999</v>
      </c>
      <c r="S30" s="44">
        <f t="shared" si="6"/>
        <v>1.19839159421037</v>
      </c>
      <c r="T30" s="43">
        <f t="shared" si="7"/>
        <v>-42.6110000000008</v>
      </c>
      <c r="U30" s="43">
        <f t="shared" si="8"/>
        <v>-665.964096</v>
      </c>
      <c r="V30" s="57">
        <v>400</v>
      </c>
      <c r="W30" s="43"/>
      <c r="X30" s="43"/>
    </row>
    <row r="31" hidden="1" customHeight="1" spans="1:24">
      <c r="A31" s="10">
        <v>28</v>
      </c>
      <c r="B31" s="10">
        <v>385</v>
      </c>
      <c r="C31" s="42" t="s">
        <v>57</v>
      </c>
      <c r="D31" s="42" t="s">
        <v>34</v>
      </c>
      <c r="E31" s="43">
        <v>13952.7932727273</v>
      </c>
      <c r="F31" s="43">
        <f t="shared" si="0"/>
        <v>41858.3798181819</v>
      </c>
      <c r="G31" s="44">
        <v>0.223987633209397</v>
      </c>
      <c r="H31" s="43">
        <v>3125.25314181818</v>
      </c>
      <c r="I31" s="43">
        <f t="shared" si="1"/>
        <v>9375.75942545454</v>
      </c>
      <c r="J31" s="43">
        <v>16045.7122636364</v>
      </c>
      <c r="K31" s="43">
        <f t="shared" si="2"/>
        <v>48137.1367909092</v>
      </c>
      <c r="L31" s="44">
        <v>0.207988516551583</v>
      </c>
      <c r="M31" s="43">
        <v>3337.32389072727</v>
      </c>
      <c r="N31" s="43">
        <f t="shared" si="3"/>
        <v>10011.9716721818</v>
      </c>
      <c r="O31" s="52">
        <v>49781.52</v>
      </c>
      <c r="P31" s="52">
        <v>11684.75</v>
      </c>
      <c r="Q31" s="49">
        <f t="shared" si="4"/>
        <v>7923.1401818181</v>
      </c>
      <c r="R31" s="49">
        <f t="shared" si="5"/>
        <v>2308.99057454546</v>
      </c>
      <c r="S31" s="44">
        <f t="shared" si="6"/>
        <v>1.1892844447452</v>
      </c>
      <c r="T31" s="49">
        <f t="shared" si="7"/>
        <v>1644.3832090908</v>
      </c>
      <c r="U31" s="49">
        <f t="shared" si="8"/>
        <v>1672.77832781819</v>
      </c>
      <c r="V31" s="57">
        <v>400</v>
      </c>
      <c r="W31" s="43">
        <f>(P31-I31)*0.3</f>
        <v>692.697172363638</v>
      </c>
      <c r="X31" s="43"/>
    </row>
    <row r="32" s="26" customFormat="1" customHeight="1" spans="1:24">
      <c r="A32" s="45">
        <v>29</v>
      </c>
      <c r="B32" s="45">
        <v>582</v>
      </c>
      <c r="C32" s="48" t="s">
        <v>58</v>
      </c>
      <c r="D32" s="48" t="s">
        <v>28</v>
      </c>
      <c r="E32" s="43">
        <v>30320.6616363636</v>
      </c>
      <c r="F32" s="49">
        <f t="shared" si="0"/>
        <v>90961.9849090908</v>
      </c>
      <c r="G32" s="44">
        <v>0.225048962202126</v>
      </c>
      <c r="H32" s="43">
        <v>6823.63343454546</v>
      </c>
      <c r="I32" s="49">
        <f t="shared" si="1"/>
        <v>20470.9003036364</v>
      </c>
      <c r="J32" s="43">
        <v>34868.7608818182</v>
      </c>
      <c r="K32" s="49">
        <f t="shared" si="2"/>
        <v>104606.282645455</v>
      </c>
      <c r="L32" s="44">
        <v>0.208974036330546</v>
      </c>
      <c r="M32" s="43">
        <v>7286.66570331818</v>
      </c>
      <c r="N32" s="49">
        <f t="shared" si="3"/>
        <v>21859.9971099545</v>
      </c>
      <c r="O32" s="53">
        <v>107804.64</v>
      </c>
      <c r="P32" s="53">
        <v>24600.26</v>
      </c>
      <c r="Q32" s="49">
        <f t="shared" si="4"/>
        <v>16842.6550909092</v>
      </c>
      <c r="R32" s="49">
        <f t="shared" si="5"/>
        <v>4129.35969636362</v>
      </c>
      <c r="S32" s="58">
        <f t="shared" si="6"/>
        <v>1.18516147275966</v>
      </c>
      <c r="T32" s="49">
        <f t="shared" si="7"/>
        <v>3198.3573545454</v>
      </c>
      <c r="U32" s="49">
        <f t="shared" si="8"/>
        <v>2740.26289004546</v>
      </c>
      <c r="V32" s="59">
        <v>400</v>
      </c>
      <c r="W32" s="49">
        <f>(P32-I32)*0.3</f>
        <v>1238.80790890909</v>
      </c>
      <c r="X32" s="49"/>
    </row>
    <row r="33" s="26" customFormat="1" customHeight="1" spans="1:24">
      <c r="A33" s="45">
        <v>30</v>
      </c>
      <c r="B33" s="45">
        <v>709</v>
      </c>
      <c r="C33" s="48" t="s">
        <v>59</v>
      </c>
      <c r="D33" s="48" t="s">
        <v>28</v>
      </c>
      <c r="E33" s="43">
        <v>10283.8954545455</v>
      </c>
      <c r="F33" s="49">
        <f t="shared" si="0"/>
        <v>30851.6863636365</v>
      </c>
      <c r="G33" s="44">
        <v>0.285378206083033</v>
      </c>
      <c r="H33" s="43">
        <v>2934.79963636364</v>
      </c>
      <c r="I33" s="49">
        <f t="shared" si="1"/>
        <v>8804.39890909092</v>
      </c>
      <c r="J33" s="43">
        <v>12340.6745454545</v>
      </c>
      <c r="K33" s="49">
        <f t="shared" si="2"/>
        <v>37022.0236363635</v>
      </c>
      <c r="L33" s="44">
        <v>0.264994048505673</v>
      </c>
      <c r="M33" s="43">
        <v>3270.20530909091</v>
      </c>
      <c r="N33" s="49">
        <f t="shared" si="3"/>
        <v>9810.61592727273</v>
      </c>
      <c r="O33" s="53">
        <v>36513.9</v>
      </c>
      <c r="P33" s="53">
        <v>12777.21</v>
      </c>
      <c r="Q33" s="49">
        <f t="shared" si="4"/>
        <v>5662.2136363635</v>
      </c>
      <c r="R33" s="49">
        <f t="shared" si="5"/>
        <v>3972.81109090908</v>
      </c>
      <c r="S33" s="58">
        <f t="shared" si="6"/>
        <v>1.18353011792047</v>
      </c>
      <c r="T33" s="49">
        <f t="shared" si="7"/>
        <v>-508.123636363496</v>
      </c>
      <c r="U33" s="49">
        <f t="shared" si="8"/>
        <v>2966.59407272727</v>
      </c>
      <c r="V33" s="59">
        <v>400</v>
      </c>
      <c r="W33" s="49"/>
      <c r="X33" s="49"/>
    </row>
    <row r="34" hidden="1" customHeight="1" spans="1:24">
      <c r="A34" s="10">
        <v>31</v>
      </c>
      <c r="B34" s="10">
        <v>750</v>
      </c>
      <c r="C34" s="42" t="s">
        <v>60</v>
      </c>
      <c r="D34" s="42" t="s">
        <v>32</v>
      </c>
      <c r="E34" s="43">
        <v>22472.1447727273</v>
      </c>
      <c r="F34" s="43">
        <f t="shared" si="0"/>
        <v>67416.4343181819</v>
      </c>
      <c r="G34" s="44">
        <v>0.295065392360443</v>
      </c>
      <c r="H34" s="43">
        <v>6630.75221454545</v>
      </c>
      <c r="I34" s="43">
        <f t="shared" si="1"/>
        <v>19892.2566436364</v>
      </c>
      <c r="J34" s="43">
        <v>25842.9664886364</v>
      </c>
      <c r="K34" s="43">
        <f t="shared" si="2"/>
        <v>77528.8994659092</v>
      </c>
      <c r="L34" s="44">
        <v>0.273989292906126</v>
      </c>
      <c r="M34" s="43">
        <v>7080.69611481818</v>
      </c>
      <c r="N34" s="43">
        <f t="shared" si="3"/>
        <v>21242.0883444545</v>
      </c>
      <c r="O34" s="52">
        <v>79616.77</v>
      </c>
      <c r="P34" s="52">
        <v>25325.24</v>
      </c>
      <c r="Q34" s="49">
        <f t="shared" si="4"/>
        <v>12200.3356818181</v>
      </c>
      <c r="R34" s="49">
        <f t="shared" si="5"/>
        <v>5432.98335636365</v>
      </c>
      <c r="S34" s="44">
        <f t="shared" si="6"/>
        <v>1.18096975619085</v>
      </c>
      <c r="T34" s="49">
        <f t="shared" si="7"/>
        <v>2087.87053409081</v>
      </c>
      <c r="U34" s="49">
        <f t="shared" si="8"/>
        <v>4083.15165554546</v>
      </c>
      <c r="V34" s="57">
        <v>400</v>
      </c>
      <c r="W34" s="43">
        <f>(P34-I34)*0.3</f>
        <v>1629.89500690909</v>
      </c>
      <c r="X34" s="43"/>
    </row>
    <row r="35" hidden="1" customHeight="1" spans="1:24">
      <c r="A35" s="10">
        <v>32</v>
      </c>
      <c r="B35" s="10">
        <v>718</v>
      </c>
      <c r="C35" s="42" t="s">
        <v>61</v>
      </c>
      <c r="D35" s="42" t="s">
        <v>36</v>
      </c>
      <c r="E35" s="43">
        <v>5687.12654545454</v>
      </c>
      <c r="F35" s="43">
        <f t="shared" si="0"/>
        <v>17061.3796363636</v>
      </c>
      <c r="G35" s="44">
        <v>0.23115577459216</v>
      </c>
      <c r="H35" s="43">
        <v>1314.61214181818</v>
      </c>
      <c r="I35" s="43">
        <f t="shared" si="1"/>
        <v>3943.83642545454</v>
      </c>
      <c r="J35" s="43">
        <v>6824.55185454545</v>
      </c>
      <c r="K35" s="43">
        <f t="shared" si="2"/>
        <v>20473.6555636363</v>
      </c>
      <c r="L35" s="44">
        <v>0.214644647835577</v>
      </c>
      <c r="M35" s="43">
        <v>1464.85352945455</v>
      </c>
      <c r="N35" s="43">
        <f t="shared" si="3"/>
        <v>4394.56058836365</v>
      </c>
      <c r="O35" s="52">
        <v>20009.97</v>
      </c>
      <c r="P35" s="52">
        <v>4997.6</v>
      </c>
      <c r="Q35" s="49">
        <f t="shared" si="4"/>
        <v>2948.59036363638</v>
      </c>
      <c r="R35" s="49">
        <f t="shared" si="5"/>
        <v>1053.76357454546</v>
      </c>
      <c r="S35" s="44">
        <f t="shared" si="6"/>
        <v>1.17282250477282</v>
      </c>
      <c r="T35" s="43">
        <f t="shared" si="7"/>
        <v>-463.685563636347</v>
      </c>
      <c r="U35" s="43">
        <f t="shared" si="8"/>
        <v>603.03941163635</v>
      </c>
      <c r="V35" s="57">
        <v>400</v>
      </c>
      <c r="W35" s="43"/>
      <c r="X35" s="43"/>
    </row>
    <row r="36" s="26" customFormat="1" customHeight="1" spans="1:24">
      <c r="A36" s="45">
        <v>33</v>
      </c>
      <c r="B36" s="45">
        <v>585</v>
      </c>
      <c r="C36" s="48" t="s">
        <v>62</v>
      </c>
      <c r="D36" s="48" t="s">
        <v>28</v>
      </c>
      <c r="E36" s="43">
        <v>13321.4086363636</v>
      </c>
      <c r="F36" s="49">
        <f t="shared" si="0"/>
        <v>39964.2259090908</v>
      </c>
      <c r="G36" s="44">
        <v>0.281169638796389</v>
      </c>
      <c r="H36" s="43">
        <v>3745.57565454545</v>
      </c>
      <c r="I36" s="49">
        <f t="shared" si="1"/>
        <v>11236.7269636364</v>
      </c>
      <c r="J36" s="43">
        <v>15985.6903636364</v>
      </c>
      <c r="K36" s="49">
        <f t="shared" si="2"/>
        <v>47957.0710909092</v>
      </c>
      <c r="L36" s="44">
        <v>0.261086093168075</v>
      </c>
      <c r="M36" s="43">
        <v>4173.64144363636</v>
      </c>
      <c r="N36" s="49">
        <f t="shared" si="3"/>
        <v>12520.9243309091</v>
      </c>
      <c r="O36" s="53">
        <v>46710.31</v>
      </c>
      <c r="P36" s="53">
        <v>15324.13</v>
      </c>
      <c r="Q36" s="49">
        <f t="shared" si="4"/>
        <v>6746.0840909092</v>
      </c>
      <c r="R36" s="49">
        <f t="shared" si="5"/>
        <v>4087.40303636365</v>
      </c>
      <c r="S36" s="58">
        <f t="shared" si="6"/>
        <v>1.16880307168353</v>
      </c>
      <c r="T36" s="49">
        <f t="shared" si="7"/>
        <v>-1246.7610909092</v>
      </c>
      <c r="U36" s="49">
        <f t="shared" si="8"/>
        <v>2803.20566909092</v>
      </c>
      <c r="V36" s="59">
        <v>400</v>
      </c>
      <c r="W36" s="49"/>
      <c r="X36" s="49"/>
    </row>
    <row r="37" s="26" customFormat="1" customHeight="1" spans="1:24">
      <c r="A37" s="45">
        <v>34</v>
      </c>
      <c r="B37" s="45">
        <v>103199</v>
      </c>
      <c r="C37" s="48" t="s">
        <v>63</v>
      </c>
      <c r="D37" s="48" t="s">
        <v>28</v>
      </c>
      <c r="E37" s="43">
        <v>3861.10063636364</v>
      </c>
      <c r="F37" s="49">
        <f t="shared" si="0"/>
        <v>11583.3019090909</v>
      </c>
      <c r="G37" s="44">
        <v>0.293017791653237</v>
      </c>
      <c r="H37" s="43">
        <v>1131.37118181818</v>
      </c>
      <c r="I37" s="49">
        <f t="shared" si="1"/>
        <v>3394.11354545454</v>
      </c>
      <c r="J37" s="43">
        <v>4633.32076363636</v>
      </c>
      <c r="K37" s="49">
        <f t="shared" si="2"/>
        <v>13899.9622909091</v>
      </c>
      <c r="L37" s="44">
        <v>0.272087949392292</v>
      </c>
      <c r="M37" s="43">
        <v>1260.67074545455</v>
      </c>
      <c r="N37" s="49">
        <f t="shared" si="3"/>
        <v>3782.01223636365</v>
      </c>
      <c r="O37" s="53">
        <v>13524.93</v>
      </c>
      <c r="P37" s="53">
        <v>4305.41</v>
      </c>
      <c r="Q37" s="49">
        <f t="shared" si="4"/>
        <v>1941.62809090908</v>
      </c>
      <c r="R37" s="49">
        <f t="shared" si="5"/>
        <v>911.29645454546</v>
      </c>
      <c r="S37" s="58">
        <f t="shared" si="6"/>
        <v>1.1676230237412</v>
      </c>
      <c r="T37" s="49">
        <f t="shared" si="7"/>
        <v>-375.032290909081</v>
      </c>
      <c r="U37" s="49">
        <f t="shared" si="8"/>
        <v>523.39776363635</v>
      </c>
      <c r="V37" s="59">
        <v>400</v>
      </c>
      <c r="W37" s="49"/>
      <c r="X37" s="49"/>
    </row>
    <row r="38" hidden="1" customHeight="1" spans="1:24">
      <c r="A38" s="10">
        <v>35</v>
      </c>
      <c r="B38" s="10">
        <v>355</v>
      </c>
      <c r="C38" s="42" t="s">
        <v>64</v>
      </c>
      <c r="D38" s="42" t="s">
        <v>36</v>
      </c>
      <c r="E38" s="43">
        <v>11247.8131363636</v>
      </c>
      <c r="F38" s="43">
        <f t="shared" si="0"/>
        <v>33743.4394090908</v>
      </c>
      <c r="G38" s="44">
        <v>0.285096834641662</v>
      </c>
      <c r="H38" s="43">
        <v>3206.71592181818</v>
      </c>
      <c r="I38" s="43">
        <f t="shared" si="1"/>
        <v>9620.14776545454</v>
      </c>
      <c r="J38" s="43">
        <v>13497.3757636364</v>
      </c>
      <c r="K38" s="43">
        <f t="shared" si="2"/>
        <v>40492.1272909092</v>
      </c>
      <c r="L38" s="44">
        <v>0.264732775024401</v>
      </c>
      <c r="M38" s="43">
        <v>3573.19774145454</v>
      </c>
      <c r="N38" s="43">
        <f t="shared" si="3"/>
        <v>10719.5932243636</v>
      </c>
      <c r="O38" s="52">
        <v>39335.74</v>
      </c>
      <c r="P38" s="52">
        <v>11873.78</v>
      </c>
      <c r="Q38" s="49">
        <f t="shared" si="4"/>
        <v>5592.3005909092</v>
      </c>
      <c r="R38" s="49">
        <f t="shared" si="5"/>
        <v>2253.63223454546</v>
      </c>
      <c r="S38" s="44">
        <f t="shared" si="6"/>
        <v>1.16573001119153</v>
      </c>
      <c r="T38" s="43">
        <f t="shared" si="7"/>
        <v>-1156.3872909092</v>
      </c>
      <c r="U38" s="43">
        <f t="shared" si="8"/>
        <v>1154.18677563638</v>
      </c>
      <c r="V38" s="57">
        <v>400</v>
      </c>
      <c r="W38" s="43"/>
      <c r="X38" s="43"/>
    </row>
    <row r="39" s="26" customFormat="1" customHeight="1" spans="1:24">
      <c r="A39" s="45">
        <v>36</v>
      </c>
      <c r="B39" s="45">
        <v>103198</v>
      </c>
      <c r="C39" s="48" t="s">
        <v>65</v>
      </c>
      <c r="D39" s="48" t="s">
        <v>28</v>
      </c>
      <c r="E39" s="43">
        <v>7728.99636363636</v>
      </c>
      <c r="F39" s="49">
        <f t="shared" si="0"/>
        <v>23186.9890909091</v>
      </c>
      <c r="G39" s="44">
        <v>0.280012593896703</v>
      </c>
      <c r="H39" s="43">
        <v>2164.21632</v>
      </c>
      <c r="I39" s="49">
        <f t="shared" si="1"/>
        <v>6492.64896</v>
      </c>
      <c r="J39" s="43">
        <v>9274.79563636364</v>
      </c>
      <c r="K39" s="49">
        <f t="shared" si="2"/>
        <v>27824.3869090909</v>
      </c>
      <c r="L39" s="44">
        <v>0.260011694332652</v>
      </c>
      <c r="M39" s="43">
        <v>2411.555328</v>
      </c>
      <c r="N39" s="49">
        <f t="shared" si="3"/>
        <v>7234.665984</v>
      </c>
      <c r="O39" s="53">
        <v>26942.36</v>
      </c>
      <c r="P39" s="53">
        <v>7380.69</v>
      </c>
      <c r="Q39" s="49">
        <f t="shared" si="4"/>
        <v>3755.37090909092</v>
      </c>
      <c r="R39" s="49">
        <f t="shared" si="5"/>
        <v>888.041039999999</v>
      </c>
      <c r="S39" s="58">
        <f t="shared" si="6"/>
        <v>1.16196026549058</v>
      </c>
      <c r="T39" s="49">
        <f t="shared" si="7"/>
        <v>-882.026909090921</v>
      </c>
      <c r="U39" s="49">
        <f t="shared" si="8"/>
        <v>146.024016</v>
      </c>
      <c r="V39" s="59">
        <v>400</v>
      </c>
      <c r="W39" s="49"/>
      <c r="X39" s="49"/>
    </row>
    <row r="40" hidden="1" customHeight="1" spans="1:24">
      <c r="A40" s="10">
        <v>37</v>
      </c>
      <c r="B40" s="10">
        <v>571</v>
      </c>
      <c r="C40" s="42" t="s">
        <v>66</v>
      </c>
      <c r="D40" s="42" t="s">
        <v>32</v>
      </c>
      <c r="E40" s="43">
        <v>20379.2367272727</v>
      </c>
      <c r="F40" s="43">
        <f t="shared" si="0"/>
        <v>61137.7101818181</v>
      </c>
      <c r="G40" s="44">
        <v>0.247316338602814</v>
      </c>
      <c r="H40" s="43">
        <v>5040.11821090909</v>
      </c>
      <c r="I40" s="43">
        <f t="shared" si="1"/>
        <v>15120.3546327273</v>
      </c>
      <c r="J40" s="43">
        <v>23436.1222363636</v>
      </c>
      <c r="K40" s="43">
        <f t="shared" si="2"/>
        <v>70308.3667090908</v>
      </c>
      <c r="L40" s="44">
        <v>0.22965088584547</v>
      </c>
      <c r="M40" s="43">
        <v>5382.12623236364</v>
      </c>
      <c r="N40" s="43">
        <f t="shared" si="3"/>
        <v>16146.3786970909</v>
      </c>
      <c r="O40" s="52">
        <v>64321.21</v>
      </c>
      <c r="P40" s="52">
        <v>18483.05</v>
      </c>
      <c r="Q40" s="49">
        <f t="shared" si="4"/>
        <v>3183.4998181819</v>
      </c>
      <c r="R40" s="49">
        <f t="shared" si="5"/>
        <v>3362.69536727273</v>
      </c>
      <c r="S40" s="44">
        <f t="shared" si="6"/>
        <v>1.05207096910752</v>
      </c>
      <c r="T40" s="60">
        <f t="shared" si="7"/>
        <v>-5987.1567090908</v>
      </c>
      <c r="U40" s="60">
        <f t="shared" si="8"/>
        <v>2336.67130290908</v>
      </c>
      <c r="V40" s="57">
        <v>400</v>
      </c>
      <c r="W40" s="43"/>
      <c r="X40" s="43"/>
    </row>
    <row r="41" hidden="1" customHeight="1" spans="1:24">
      <c r="A41" s="10">
        <v>38</v>
      </c>
      <c r="B41" s="10">
        <v>373</v>
      </c>
      <c r="C41" s="42" t="s">
        <v>67</v>
      </c>
      <c r="D41" s="42" t="s">
        <v>36</v>
      </c>
      <c r="E41" s="43">
        <v>11775.246</v>
      </c>
      <c r="F41" s="43">
        <f t="shared" si="0"/>
        <v>35325.738</v>
      </c>
      <c r="G41" s="44">
        <v>0.295935250177286</v>
      </c>
      <c r="H41" s="43">
        <v>3484.71037090909</v>
      </c>
      <c r="I41" s="43">
        <f t="shared" si="1"/>
        <v>10454.1311127273</v>
      </c>
      <c r="J41" s="43">
        <v>14130.2952</v>
      </c>
      <c r="K41" s="43">
        <f t="shared" si="2"/>
        <v>42390.8856</v>
      </c>
      <c r="L41" s="44">
        <v>0.274797018021766</v>
      </c>
      <c r="M41" s="43">
        <v>3882.96298472727</v>
      </c>
      <c r="N41" s="43">
        <f t="shared" si="3"/>
        <v>11648.8889541818</v>
      </c>
      <c r="O41" s="52">
        <v>40625.1</v>
      </c>
      <c r="P41" s="52">
        <v>12813.92</v>
      </c>
      <c r="Q41" s="49">
        <f t="shared" si="4"/>
        <v>5299.362</v>
      </c>
      <c r="R41" s="49">
        <f t="shared" si="5"/>
        <v>2359.78888727273</v>
      </c>
      <c r="S41" s="44">
        <f t="shared" si="6"/>
        <v>1.15001419078633</v>
      </c>
      <c r="T41" s="43">
        <f t="shared" si="7"/>
        <v>-1765.7856</v>
      </c>
      <c r="U41" s="43">
        <f t="shared" si="8"/>
        <v>1165.03104581819</v>
      </c>
      <c r="V41" s="57">
        <v>400</v>
      </c>
      <c r="W41" s="43"/>
      <c r="X41" s="43"/>
    </row>
    <row r="42" hidden="1" customHeight="1" spans="1:24">
      <c r="A42" s="10">
        <v>39</v>
      </c>
      <c r="B42" s="10">
        <v>740</v>
      </c>
      <c r="C42" s="42" t="s">
        <v>68</v>
      </c>
      <c r="D42" s="42" t="s">
        <v>32</v>
      </c>
      <c r="E42" s="43">
        <v>6070.15563636364</v>
      </c>
      <c r="F42" s="43">
        <f t="shared" si="0"/>
        <v>18210.4669090909</v>
      </c>
      <c r="G42" s="44">
        <v>0.306594831056601</v>
      </c>
      <c r="H42" s="43">
        <v>1861.07834181818</v>
      </c>
      <c r="I42" s="43">
        <f t="shared" si="1"/>
        <v>5583.23502545454</v>
      </c>
      <c r="J42" s="43">
        <v>7284.18676363636</v>
      </c>
      <c r="K42" s="43">
        <f t="shared" si="2"/>
        <v>21852.5602909091</v>
      </c>
      <c r="L42" s="44">
        <v>0.284695200266844</v>
      </c>
      <c r="M42" s="43">
        <v>2073.77300945455</v>
      </c>
      <c r="N42" s="43">
        <f t="shared" si="3"/>
        <v>6221.31902836365</v>
      </c>
      <c r="O42" s="52">
        <v>20827.2</v>
      </c>
      <c r="P42" s="52">
        <v>6584.99</v>
      </c>
      <c r="Q42" s="49">
        <f t="shared" si="4"/>
        <v>2616.73309090908</v>
      </c>
      <c r="R42" s="49">
        <f t="shared" si="5"/>
        <v>1001.75497454546</v>
      </c>
      <c r="S42" s="44">
        <f t="shared" si="6"/>
        <v>1.14369390438873</v>
      </c>
      <c r="T42" s="43">
        <f t="shared" si="7"/>
        <v>-1025.36029090908</v>
      </c>
      <c r="U42" s="43">
        <f t="shared" si="8"/>
        <v>363.670971636349</v>
      </c>
      <c r="V42" s="57">
        <v>400</v>
      </c>
      <c r="W42" s="43"/>
      <c r="X42" s="43"/>
    </row>
    <row r="43" hidden="1" customHeight="1" spans="1:24">
      <c r="A43" s="10">
        <v>40</v>
      </c>
      <c r="B43" s="10">
        <v>514</v>
      </c>
      <c r="C43" s="42" t="s">
        <v>69</v>
      </c>
      <c r="D43" s="42" t="s">
        <v>34</v>
      </c>
      <c r="E43" s="43">
        <v>10338.7316363636</v>
      </c>
      <c r="F43" s="43">
        <f t="shared" si="0"/>
        <v>31016.1949090908</v>
      </c>
      <c r="G43" s="44">
        <v>0.313642569554514</v>
      </c>
      <c r="H43" s="43">
        <v>3242.66635636364</v>
      </c>
      <c r="I43" s="43">
        <f t="shared" si="1"/>
        <v>9727.99906909092</v>
      </c>
      <c r="J43" s="43">
        <v>12406.4779636364</v>
      </c>
      <c r="K43" s="43">
        <f t="shared" si="2"/>
        <v>37219.4338909092</v>
      </c>
      <c r="L43" s="44">
        <v>0.291239528872049</v>
      </c>
      <c r="M43" s="43">
        <v>3613.25679709091</v>
      </c>
      <c r="N43" s="43">
        <f t="shared" si="3"/>
        <v>10839.7703912727</v>
      </c>
      <c r="O43" s="52">
        <v>35029.86</v>
      </c>
      <c r="P43" s="52">
        <v>10540.16</v>
      </c>
      <c r="Q43" s="49">
        <f t="shared" si="4"/>
        <v>4013.6650909092</v>
      </c>
      <c r="R43" s="49">
        <f t="shared" si="5"/>
        <v>812.16093090908</v>
      </c>
      <c r="S43" s="44">
        <f t="shared" si="6"/>
        <v>1.1294054639092</v>
      </c>
      <c r="T43" s="43">
        <f t="shared" si="7"/>
        <v>-2189.5738909092</v>
      </c>
      <c r="U43" s="43">
        <f t="shared" si="8"/>
        <v>-299.61039127273</v>
      </c>
      <c r="V43" s="57">
        <v>400</v>
      </c>
      <c r="W43" s="43"/>
      <c r="X43" s="43"/>
    </row>
    <row r="44" s="26" customFormat="1" customHeight="1" spans="1:24">
      <c r="A44" s="45">
        <v>41</v>
      </c>
      <c r="B44" s="45">
        <v>343</v>
      </c>
      <c r="C44" s="48" t="s">
        <v>70</v>
      </c>
      <c r="D44" s="48" t="s">
        <v>28</v>
      </c>
      <c r="E44" s="43">
        <v>23570.3839090909</v>
      </c>
      <c r="F44" s="49">
        <f t="shared" si="0"/>
        <v>70711.1517272727</v>
      </c>
      <c r="G44" s="44">
        <v>0.253632590695296</v>
      </c>
      <c r="H44" s="43">
        <v>5978.21753454546</v>
      </c>
      <c r="I44" s="49">
        <f t="shared" si="1"/>
        <v>17934.6526036364</v>
      </c>
      <c r="J44" s="43">
        <v>27105.9414954545</v>
      </c>
      <c r="K44" s="49">
        <f t="shared" si="2"/>
        <v>81317.8244863635</v>
      </c>
      <c r="L44" s="44">
        <v>0.235515977074204</v>
      </c>
      <c r="M44" s="43">
        <v>6383.88229581818</v>
      </c>
      <c r="N44" s="49">
        <f t="shared" si="3"/>
        <v>19151.6468874545</v>
      </c>
      <c r="O44" s="53">
        <v>78205.68</v>
      </c>
      <c r="P44" s="53">
        <v>20937.39</v>
      </c>
      <c r="Q44" s="49">
        <f t="shared" si="4"/>
        <v>7494.5282727273</v>
      </c>
      <c r="R44" s="49">
        <f t="shared" si="5"/>
        <v>3002.73739636362</v>
      </c>
      <c r="S44" s="58">
        <f t="shared" si="6"/>
        <v>1.10598792537891</v>
      </c>
      <c r="T44" s="49">
        <f t="shared" si="7"/>
        <v>-3112.14448636351</v>
      </c>
      <c r="U44" s="49">
        <f t="shared" si="8"/>
        <v>1785.74311254546</v>
      </c>
      <c r="V44" s="59">
        <v>400</v>
      </c>
      <c r="W44" s="49"/>
      <c r="X44" s="49"/>
    </row>
    <row r="45" hidden="1" customHeight="1" spans="1:24">
      <c r="A45" s="10">
        <v>42</v>
      </c>
      <c r="B45" s="10">
        <v>307</v>
      </c>
      <c r="C45" s="42" t="s">
        <v>71</v>
      </c>
      <c r="D45" s="42" t="s">
        <v>72</v>
      </c>
      <c r="E45" s="43">
        <v>88349.5989090909</v>
      </c>
      <c r="F45" s="43">
        <f t="shared" si="0"/>
        <v>265048.796727273</v>
      </c>
      <c r="G45" s="44">
        <v>0.262142777109567</v>
      </c>
      <c r="H45" s="43">
        <v>23160.2092145454</v>
      </c>
      <c r="I45" s="43">
        <f t="shared" si="1"/>
        <v>69480.6276436362</v>
      </c>
      <c r="J45" s="43">
        <v>106019.518690909</v>
      </c>
      <c r="K45" s="43">
        <f t="shared" si="2"/>
        <v>318058.556072727</v>
      </c>
      <c r="L45" s="44">
        <v>0.243418293030312</v>
      </c>
      <c r="M45" s="43">
        <v>25807.0902676364</v>
      </c>
      <c r="N45" s="43">
        <f t="shared" si="3"/>
        <v>77421.2708029092</v>
      </c>
      <c r="O45" s="52">
        <v>292350.86</v>
      </c>
      <c r="P45" s="52">
        <v>72412.04</v>
      </c>
      <c r="Q45" s="49">
        <f t="shared" si="4"/>
        <v>27302.0632727273</v>
      </c>
      <c r="R45" s="49">
        <f t="shared" si="5"/>
        <v>2931.4123563638</v>
      </c>
      <c r="S45" s="44">
        <f t="shared" si="6"/>
        <v>1.1030076861689</v>
      </c>
      <c r="T45" s="43">
        <f t="shared" si="7"/>
        <v>-25707.696072727</v>
      </c>
      <c r="U45" s="43">
        <f t="shared" si="8"/>
        <v>-5009.23080290919</v>
      </c>
      <c r="V45" s="57">
        <v>400</v>
      </c>
      <c r="W45" s="43"/>
      <c r="X45" s="43"/>
    </row>
    <row r="46" hidden="1" customHeight="1" spans="1:24">
      <c r="A46" s="10">
        <v>43</v>
      </c>
      <c r="B46" s="10">
        <v>399</v>
      </c>
      <c r="C46" s="42" t="s">
        <v>73</v>
      </c>
      <c r="D46" s="42" t="s">
        <v>32</v>
      </c>
      <c r="E46" s="43">
        <v>10638.0681818182</v>
      </c>
      <c r="F46" s="43">
        <f t="shared" si="0"/>
        <v>31914.2045454546</v>
      </c>
      <c r="G46" s="44">
        <v>0.289974514340651</v>
      </c>
      <c r="H46" s="43">
        <v>3084.76865454545</v>
      </c>
      <c r="I46" s="43">
        <f t="shared" si="1"/>
        <v>9254.30596363635</v>
      </c>
      <c r="J46" s="43">
        <v>12765.6818181818</v>
      </c>
      <c r="K46" s="43">
        <f t="shared" si="2"/>
        <v>38297.0454545454</v>
      </c>
      <c r="L46" s="44">
        <v>0.269262049030604</v>
      </c>
      <c r="M46" s="43">
        <v>3437.31364363636</v>
      </c>
      <c r="N46" s="43">
        <f t="shared" si="3"/>
        <v>10311.9409309091</v>
      </c>
      <c r="O46" s="52">
        <v>35124.46</v>
      </c>
      <c r="P46" s="52">
        <v>10757.31</v>
      </c>
      <c r="Q46" s="49">
        <f t="shared" si="4"/>
        <v>3210.2554545454</v>
      </c>
      <c r="R46" s="49">
        <f t="shared" si="5"/>
        <v>1503.00403636365</v>
      </c>
      <c r="S46" s="44">
        <f t="shared" si="6"/>
        <v>1.10059017607577</v>
      </c>
      <c r="T46" s="43">
        <f t="shared" si="7"/>
        <v>-3172.5854545454</v>
      </c>
      <c r="U46" s="43">
        <f t="shared" si="8"/>
        <v>445.369069090919</v>
      </c>
      <c r="V46" s="57">
        <v>400</v>
      </c>
      <c r="W46" s="43"/>
      <c r="X46" s="43"/>
    </row>
    <row r="47" hidden="1" customHeight="1" spans="1:24">
      <c r="A47" s="10">
        <v>44</v>
      </c>
      <c r="B47" s="10">
        <v>573</v>
      </c>
      <c r="C47" s="42" t="s">
        <v>74</v>
      </c>
      <c r="D47" s="42" t="s">
        <v>32</v>
      </c>
      <c r="E47" s="43">
        <v>6034.94309090909</v>
      </c>
      <c r="F47" s="43">
        <f t="shared" si="0"/>
        <v>18104.8292727273</v>
      </c>
      <c r="G47" s="44">
        <v>0.304806981233264</v>
      </c>
      <c r="H47" s="43">
        <v>1839.49278545455</v>
      </c>
      <c r="I47" s="43">
        <f t="shared" si="1"/>
        <v>5518.47835636365</v>
      </c>
      <c r="J47" s="43">
        <v>7241.93170909091</v>
      </c>
      <c r="K47" s="43">
        <f t="shared" si="2"/>
        <v>21725.7951272727</v>
      </c>
      <c r="L47" s="44">
        <v>0.283035054002317</v>
      </c>
      <c r="M47" s="43">
        <v>2049.72053236364</v>
      </c>
      <c r="N47" s="43">
        <f t="shared" si="3"/>
        <v>6149.16159709092</v>
      </c>
      <c r="O47" s="52">
        <v>19896.89</v>
      </c>
      <c r="P47" s="52">
        <v>6009.8</v>
      </c>
      <c r="Q47" s="49">
        <f t="shared" si="4"/>
        <v>1792.06072727273</v>
      </c>
      <c r="R47" s="49">
        <f t="shared" si="5"/>
        <v>491.32164363635</v>
      </c>
      <c r="S47" s="44">
        <f t="shared" si="6"/>
        <v>1.09898247038276</v>
      </c>
      <c r="T47" s="43">
        <f t="shared" si="7"/>
        <v>-1828.90512727273</v>
      </c>
      <c r="U47" s="43">
        <f t="shared" si="8"/>
        <v>-139.36159709092</v>
      </c>
      <c r="V47" s="57">
        <v>400</v>
      </c>
      <c r="W47" s="43"/>
      <c r="X47" s="43"/>
    </row>
    <row r="48" hidden="1" customHeight="1" spans="1:24">
      <c r="A48" s="10">
        <v>45</v>
      </c>
      <c r="B48" s="10">
        <v>349</v>
      </c>
      <c r="C48" s="42" t="s">
        <v>75</v>
      </c>
      <c r="D48" s="42" t="s">
        <v>36</v>
      </c>
      <c r="E48" s="43">
        <v>8920.6155</v>
      </c>
      <c r="F48" s="43">
        <f t="shared" si="0"/>
        <v>26761.8465</v>
      </c>
      <c r="G48" s="44">
        <v>0.284671706789739</v>
      </c>
      <c r="H48" s="43">
        <v>2539.44684</v>
      </c>
      <c r="I48" s="43">
        <f t="shared" si="1"/>
        <v>7618.34052</v>
      </c>
      <c r="J48" s="43">
        <v>10704.7386</v>
      </c>
      <c r="K48" s="43">
        <f t="shared" si="2"/>
        <v>32114.2158</v>
      </c>
      <c r="L48" s="44">
        <v>0.264338013447615</v>
      </c>
      <c r="M48" s="43">
        <v>2829.669336</v>
      </c>
      <c r="N48" s="43">
        <f t="shared" si="3"/>
        <v>8489.008008</v>
      </c>
      <c r="O48" s="52">
        <v>29331.24</v>
      </c>
      <c r="P48" s="52">
        <v>9860.19</v>
      </c>
      <c r="Q48" s="49">
        <f t="shared" si="4"/>
        <v>2569.3935</v>
      </c>
      <c r="R48" s="49">
        <f t="shared" si="5"/>
        <v>2241.84948</v>
      </c>
      <c r="S48" s="44">
        <f t="shared" si="6"/>
        <v>1.09600957467565</v>
      </c>
      <c r="T48" s="43">
        <f t="shared" si="7"/>
        <v>-2782.9758</v>
      </c>
      <c r="U48" s="43">
        <f t="shared" si="8"/>
        <v>1371.181992</v>
      </c>
      <c r="V48" s="57">
        <v>400</v>
      </c>
      <c r="W48" s="43"/>
      <c r="X48" s="43"/>
    </row>
    <row r="49" hidden="1" customHeight="1" spans="1:24">
      <c r="A49" s="10">
        <v>46</v>
      </c>
      <c r="B49" s="10">
        <v>754</v>
      </c>
      <c r="C49" s="42" t="s">
        <v>76</v>
      </c>
      <c r="D49" s="42" t="s">
        <v>26</v>
      </c>
      <c r="E49" s="43">
        <v>9083.532</v>
      </c>
      <c r="F49" s="43">
        <f t="shared" si="0"/>
        <v>27250.596</v>
      </c>
      <c r="G49" s="44">
        <v>0.266560047347221</v>
      </c>
      <c r="H49" s="43">
        <v>2421.30672</v>
      </c>
      <c r="I49" s="43">
        <f t="shared" si="1"/>
        <v>7263.92016</v>
      </c>
      <c r="J49" s="43">
        <v>10900.2384</v>
      </c>
      <c r="K49" s="43">
        <f t="shared" si="2"/>
        <v>32700.7152</v>
      </c>
      <c r="L49" s="44">
        <v>0.247520043965277</v>
      </c>
      <c r="M49" s="43">
        <v>2698.027488</v>
      </c>
      <c r="N49" s="43">
        <f t="shared" si="3"/>
        <v>8094.082464</v>
      </c>
      <c r="O49" s="52">
        <v>29841.2</v>
      </c>
      <c r="P49" s="52">
        <v>8196.8</v>
      </c>
      <c r="Q49" s="49">
        <f t="shared" si="4"/>
        <v>2590.604</v>
      </c>
      <c r="R49" s="49">
        <f t="shared" si="5"/>
        <v>932.87984</v>
      </c>
      <c r="S49" s="44">
        <f t="shared" si="6"/>
        <v>1.09506595745649</v>
      </c>
      <c r="T49" s="43">
        <f t="shared" si="7"/>
        <v>-2859.5152</v>
      </c>
      <c r="U49" s="43">
        <f t="shared" si="8"/>
        <v>102.717535999998</v>
      </c>
      <c r="V49" s="57">
        <v>400</v>
      </c>
      <c r="W49" s="43"/>
      <c r="X49" s="43"/>
    </row>
    <row r="50" hidden="1" customHeight="1" spans="1:24">
      <c r="A50" s="10">
        <v>47</v>
      </c>
      <c r="B50" s="10">
        <v>724</v>
      </c>
      <c r="C50" s="42" t="s">
        <v>77</v>
      </c>
      <c r="D50" s="42" t="s">
        <v>32</v>
      </c>
      <c r="E50" s="43">
        <v>11127.5021363636</v>
      </c>
      <c r="F50" s="43">
        <f t="shared" si="0"/>
        <v>33382.5064090908</v>
      </c>
      <c r="G50" s="44">
        <v>0.265292241789443</v>
      </c>
      <c r="H50" s="43">
        <v>2952.03998727273</v>
      </c>
      <c r="I50" s="43">
        <f t="shared" si="1"/>
        <v>8856.11996181819</v>
      </c>
      <c r="J50" s="43">
        <v>13353.0025636364</v>
      </c>
      <c r="K50" s="43">
        <f t="shared" si="2"/>
        <v>40059.0076909092</v>
      </c>
      <c r="L50" s="44">
        <v>0.24634279594734</v>
      </c>
      <c r="M50" s="43">
        <v>3289.41598581818</v>
      </c>
      <c r="N50" s="43">
        <f t="shared" si="3"/>
        <v>9868.24795745454</v>
      </c>
      <c r="O50" s="52">
        <v>36545.92</v>
      </c>
      <c r="P50" s="52">
        <v>11041.58</v>
      </c>
      <c r="Q50" s="49">
        <f t="shared" si="4"/>
        <v>3163.4135909092</v>
      </c>
      <c r="R50" s="49">
        <f t="shared" si="5"/>
        <v>2185.46003818181</v>
      </c>
      <c r="S50" s="44">
        <f t="shared" si="6"/>
        <v>1.0947626146504</v>
      </c>
      <c r="T50" s="43">
        <f t="shared" si="7"/>
        <v>-3513.0876909092</v>
      </c>
      <c r="U50" s="43">
        <f t="shared" si="8"/>
        <v>1173.33204254546</v>
      </c>
      <c r="V50" s="57">
        <v>400</v>
      </c>
      <c r="W50" s="43"/>
      <c r="X50" s="43"/>
    </row>
    <row r="51" hidden="1" customHeight="1" spans="1:24">
      <c r="A51" s="10">
        <v>48</v>
      </c>
      <c r="B51" s="10">
        <v>584</v>
      </c>
      <c r="C51" s="42" t="s">
        <v>78</v>
      </c>
      <c r="D51" s="42" t="s">
        <v>32</v>
      </c>
      <c r="E51" s="43">
        <v>6937.37081818182</v>
      </c>
      <c r="F51" s="43">
        <f t="shared" si="0"/>
        <v>20812.1124545455</v>
      </c>
      <c r="G51" s="44">
        <v>0.284828172328686</v>
      </c>
      <c r="H51" s="43">
        <v>1975.95865090909</v>
      </c>
      <c r="I51" s="43">
        <f t="shared" si="1"/>
        <v>5927.87595272727</v>
      </c>
      <c r="J51" s="43">
        <v>8324.84498181818</v>
      </c>
      <c r="K51" s="43">
        <f t="shared" si="2"/>
        <v>24974.5349454545</v>
      </c>
      <c r="L51" s="44">
        <v>0.264483302876637</v>
      </c>
      <c r="M51" s="43">
        <v>2201.78249672727</v>
      </c>
      <c r="N51" s="43">
        <f t="shared" si="3"/>
        <v>6605.34749018181</v>
      </c>
      <c r="O51" s="52">
        <v>22772.05</v>
      </c>
      <c r="P51" s="52">
        <v>7449.64</v>
      </c>
      <c r="Q51" s="49">
        <f t="shared" si="4"/>
        <v>1959.93754545454</v>
      </c>
      <c r="R51" s="49">
        <f t="shared" si="5"/>
        <v>1521.76404727273</v>
      </c>
      <c r="S51" s="44">
        <f t="shared" si="6"/>
        <v>1.09417292693066</v>
      </c>
      <c r="T51" s="43">
        <f t="shared" si="7"/>
        <v>-2202.48494545454</v>
      </c>
      <c r="U51" s="43">
        <f t="shared" si="8"/>
        <v>844.29250981819</v>
      </c>
      <c r="V51" s="57">
        <v>400</v>
      </c>
      <c r="W51" s="43"/>
      <c r="X51" s="43"/>
    </row>
    <row r="52" hidden="1" customHeight="1" spans="1:24">
      <c r="A52" s="10">
        <v>49</v>
      </c>
      <c r="B52" s="10">
        <v>737</v>
      </c>
      <c r="C52" s="42" t="s">
        <v>79</v>
      </c>
      <c r="D52" s="42" t="s">
        <v>32</v>
      </c>
      <c r="E52" s="43">
        <v>8213.55345454546</v>
      </c>
      <c r="F52" s="43">
        <f t="shared" si="0"/>
        <v>24640.6603636364</v>
      </c>
      <c r="G52" s="44">
        <v>0.294317996436223</v>
      </c>
      <c r="H52" s="43">
        <v>2417.39659636364</v>
      </c>
      <c r="I52" s="43">
        <f t="shared" si="1"/>
        <v>7252.18978909092</v>
      </c>
      <c r="J52" s="43">
        <v>9856.26414545455</v>
      </c>
      <c r="K52" s="43">
        <f t="shared" si="2"/>
        <v>29568.7924363636</v>
      </c>
      <c r="L52" s="44">
        <v>0.273295282405064</v>
      </c>
      <c r="M52" s="43">
        <v>2693.67049309091</v>
      </c>
      <c r="N52" s="43">
        <f t="shared" si="3"/>
        <v>8081.01147927273</v>
      </c>
      <c r="O52" s="52">
        <v>26889.92</v>
      </c>
      <c r="P52" s="52">
        <v>8489.48</v>
      </c>
      <c r="Q52" s="49">
        <f t="shared" si="4"/>
        <v>2249.25963636362</v>
      </c>
      <c r="R52" s="49">
        <f t="shared" si="5"/>
        <v>1237.29021090908</v>
      </c>
      <c r="S52" s="44">
        <f t="shared" si="6"/>
        <v>1.09128244142689</v>
      </c>
      <c r="T52" s="43">
        <f t="shared" si="7"/>
        <v>-2678.87243636365</v>
      </c>
      <c r="U52" s="43">
        <f t="shared" si="8"/>
        <v>408.46852072727</v>
      </c>
      <c r="V52" s="57">
        <v>400</v>
      </c>
      <c r="W52" s="43"/>
      <c r="X52" s="43"/>
    </row>
    <row r="53" hidden="1" customHeight="1" spans="1:24">
      <c r="A53" s="10">
        <v>50</v>
      </c>
      <c r="B53" s="10">
        <v>717</v>
      </c>
      <c r="C53" s="42" t="s">
        <v>80</v>
      </c>
      <c r="D53" s="42" t="s">
        <v>34</v>
      </c>
      <c r="E53" s="43">
        <v>6448.5776</v>
      </c>
      <c r="F53" s="43">
        <f t="shared" si="0"/>
        <v>19345.7328</v>
      </c>
      <c r="G53" s="44">
        <v>0.283114877302554</v>
      </c>
      <c r="H53" s="43">
        <v>1825.688256</v>
      </c>
      <c r="I53" s="43">
        <f t="shared" si="1"/>
        <v>5477.064768</v>
      </c>
      <c r="J53" s="43">
        <v>7738.29312</v>
      </c>
      <c r="K53" s="43">
        <f t="shared" si="2"/>
        <v>23214.87936</v>
      </c>
      <c r="L53" s="44">
        <v>0.262892386066658</v>
      </c>
      <c r="M53" s="43">
        <v>2034.3383424</v>
      </c>
      <c r="N53" s="43">
        <f t="shared" si="3"/>
        <v>6103.0150272</v>
      </c>
      <c r="O53" s="52">
        <v>21094.79</v>
      </c>
      <c r="P53" s="52">
        <v>6636.31</v>
      </c>
      <c r="Q53" s="49">
        <f t="shared" si="4"/>
        <v>1749.0572</v>
      </c>
      <c r="R53" s="49">
        <f t="shared" si="5"/>
        <v>1159.245232</v>
      </c>
      <c r="S53" s="44">
        <f t="shared" si="6"/>
        <v>1.09041049093783</v>
      </c>
      <c r="T53" s="43">
        <f t="shared" si="7"/>
        <v>-2120.08936</v>
      </c>
      <c r="U53" s="43">
        <f t="shared" si="8"/>
        <v>533.2949728</v>
      </c>
      <c r="V53" s="57">
        <v>400</v>
      </c>
      <c r="W53" s="43"/>
      <c r="X53" s="43"/>
    </row>
    <row r="54" hidden="1" customHeight="1" spans="1:24">
      <c r="A54" s="10">
        <v>51</v>
      </c>
      <c r="B54" s="10">
        <v>539</v>
      </c>
      <c r="C54" s="42" t="s">
        <v>81</v>
      </c>
      <c r="D54" s="42" t="s">
        <v>34</v>
      </c>
      <c r="E54" s="43">
        <v>6099.15336363636</v>
      </c>
      <c r="F54" s="43">
        <f t="shared" si="0"/>
        <v>18297.4600909091</v>
      </c>
      <c r="G54" s="44">
        <v>0.272029405213871</v>
      </c>
      <c r="H54" s="43">
        <v>1659.14906181818</v>
      </c>
      <c r="I54" s="43">
        <f t="shared" si="1"/>
        <v>4977.44718545454</v>
      </c>
      <c r="J54" s="43">
        <v>7318.98403636364</v>
      </c>
      <c r="K54" s="43">
        <f t="shared" si="2"/>
        <v>21956.9521090909</v>
      </c>
      <c r="L54" s="44">
        <v>0.25259873341288</v>
      </c>
      <c r="M54" s="43">
        <v>1848.76609745455</v>
      </c>
      <c r="N54" s="43">
        <f t="shared" si="3"/>
        <v>5546.29829236365</v>
      </c>
      <c r="O54" s="52">
        <v>19687.31</v>
      </c>
      <c r="P54" s="52">
        <v>6373.71</v>
      </c>
      <c r="Q54" s="49">
        <f t="shared" si="4"/>
        <v>1389.84990909092</v>
      </c>
      <c r="R54" s="49">
        <f t="shared" si="5"/>
        <v>1396.26281454546</v>
      </c>
      <c r="S54" s="44">
        <f t="shared" si="6"/>
        <v>1.07595862497776</v>
      </c>
      <c r="T54" s="43">
        <f t="shared" si="7"/>
        <v>-2269.64210909092</v>
      </c>
      <c r="U54" s="43">
        <f t="shared" si="8"/>
        <v>827.41170763635</v>
      </c>
      <c r="V54" s="57">
        <v>400</v>
      </c>
      <c r="W54" s="43"/>
      <c r="X54" s="43"/>
    </row>
    <row r="55" hidden="1" customHeight="1" spans="1:24">
      <c r="A55" s="10">
        <v>52</v>
      </c>
      <c r="B55" s="10">
        <v>710</v>
      </c>
      <c r="C55" s="42" t="s">
        <v>82</v>
      </c>
      <c r="D55" s="42" t="s">
        <v>26</v>
      </c>
      <c r="E55" s="43">
        <v>5132.88972727273</v>
      </c>
      <c r="F55" s="43">
        <f t="shared" si="0"/>
        <v>15398.6691818182</v>
      </c>
      <c r="G55" s="44">
        <v>0.298622331595704</v>
      </c>
      <c r="H55" s="43">
        <v>1532.79549818182</v>
      </c>
      <c r="I55" s="43">
        <f t="shared" si="1"/>
        <v>4598.38649454546</v>
      </c>
      <c r="J55" s="43">
        <v>6159.46767272727</v>
      </c>
      <c r="K55" s="43">
        <f t="shared" si="2"/>
        <v>18478.4030181818</v>
      </c>
      <c r="L55" s="44">
        <v>0.277292165053154</v>
      </c>
      <c r="M55" s="43">
        <v>1707.97212654545</v>
      </c>
      <c r="N55" s="43">
        <f t="shared" si="3"/>
        <v>5123.91637963635</v>
      </c>
      <c r="O55" s="52">
        <v>16564.7</v>
      </c>
      <c r="P55" s="52">
        <v>4925.9</v>
      </c>
      <c r="Q55" s="49">
        <f t="shared" si="4"/>
        <v>1166.03081818181</v>
      </c>
      <c r="R55" s="49">
        <f t="shared" si="5"/>
        <v>327.51350545454</v>
      </c>
      <c r="S55" s="44">
        <f t="shared" si="6"/>
        <v>1.07572283061699</v>
      </c>
      <c r="T55" s="43">
        <f t="shared" si="7"/>
        <v>-1913.70301818181</v>
      </c>
      <c r="U55" s="43">
        <f t="shared" si="8"/>
        <v>-198.01637963635</v>
      </c>
      <c r="V55" s="57">
        <v>400</v>
      </c>
      <c r="W55" s="43"/>
      <c r="X55" s="43"/>
    </row>
    <row r="56" hidden="1" customHeight="1" spans="1:24">
      <c r="A56" s="10">
        <v>53</v>
      </c>
      <c r="B56" s="10">
        <v>511</v>
      </c>
      <c r="C56" s="42" t="s">
        <v>83</v>
      </c>
      <c r="D56" s="42" t="s">
        <v>36</v>
      </c>
      <c r="E56" s="43">
        <v>8907.861</v>
      </c>
      <c r="F56" s="43">
        <f t="shared" si="0"/>
        <v>26723.583</v>
      </c>
      <c r="G56" s="44">
        <v>0.27879038301114</v>
      </c>
      <c r="H56" s="43">
        <v>2483.42598</v>
      </c>
      <c r="I56" s="43">
        <f t="shared" si="1"/>
        <v>7450.27794</v>
      </c>
      <c r="J56" s="43">
        <v>10689.4332</v>
      </c>
      <c r="K56" s="43">
        <f t="shared" si="2"/>
        <v>32068.2996</v>
      </c>
      <c r="L56" s="44">
        <v>0.25887678422463</v>
      </c>
      <c r="M56" s="43">
        <v>2767.246092</v>
      </c>
      <c r="N56" s="43">
        <f t="shared" si="3"/>
        <v>8301.738276</v>
      </c>
      <c r="O56" s="52">
        <v>28549.89</v>
      </c>
      <c r="P56" s="52">
        <v>7755.94</v>
      </c>
      <c r="Q56" s="49">
        <f t="shared" si="4"/>
        <v>1826.307</v>
      </c>
      <c r="R56" s="49">
        <f t="shared" si="5"/>
        <v>305.66206</v>
      </c>
      <c r="S56" s="44">
        <f t="shared" si="6"/>
        <v>1.06834064878201</v>
      </c>
      <c r="T56" s="43">
        <f t="shared" si="7"/>
        <v>-3518.4096</v>
      </c>
      <c r="U56" s="43">
        <f t="shared" si="8"/>
        <v>-545.798276</v>
      </c>
      <c r="V56" s="57">
        <v>400</v>
      </c>
      <c r="W56" s="43"/>
      <c r="X56" s="43"/>
    </row>
    <row r="57" hidden="1" customHeight="1" spans="1:24">
      <c r="A57" s="10">
        <v>54</v>
      </c>
      <c r="B57" s="10">
        <v>329</v>
      </c>
      <c r="C57" s="42" t="s">
        <v>84</v>
      </c>
      <c r="D57" s="42" t="s">
        <v>26</v>
      </c>
      <c r="E57" s="43">
        <v>8939.45018181818</v>
      </c>
      <c r="F57" s="43">
        <f t="shared" si="0"/>
        <v>26818.3505454545</v>
      </c>
      <c r="G57" s="44">
        <v>0.282310936511532</v>
      </c>
      <c r="H57" s="43">
        <v>2523.70455272727</v>
      </c>
      <c r="I57" s="43">
        <f t="shared" si="1"/>
        <v>7571.11365818181</v>
      </c>
      <c r="J57" s="43">
        <v>10727.3402181818</v>
      </c>
      <c r="K57" s="43">
        <f t="shared" si="2"/>
        <v>32182.0206545454</v>
      </c>
      <c r="L57" s="44">
        <v>0.262145869617851</v>
      </c>
      <c r="M57" s="43">
        <v>2812.12793018182</v>
      </c>
      <c r="N57" s="43">
        <f t="shared" si="3"/>
        <v>8436.38379054546</v>
      </c>
      <c r="O57" s="52">
        <v>28360.83</v>
      </c>
      <c r="P57" s="52">
        <v>7376.03</v>
      </c>
      <c r="Q57" s="43">
        <f t="shared" si="4"/>
        <v>1542.47945454546</v>
      </c>
      <c r="R57" s="43">
        <f t="shared" si="5"/>
        <v>-195.08365818181</v>
      </c>
      <c r="S57" s="44">
        <f t="shared" si="6"/>
        <v>1.0575158211886</v>
      </c>
      <c r="T57" s="43">
        <f t="shared" si="7"/>
        <v>-3821.1906545454</v>
      </c>
      <c r="U57" s="43">
        <f t="shared" si="8"/>
        <v>-1060.35379054546</v>
      </c>
      <c r="V57" s="57"/>
      <c r="W57" s="43"/>
      <c r="X57" s="43"/>
    </row>
    <row r="58" hidden="1" customHeight="1" spans="1:24">
      <c r="A58" s="10">
        <v>55</v>
      </c>
      <c r="B58" s="10">
        <v>56</v>
      </c>
      <c r="C58" s="42" t="s">
        <v>85</v>
      </c>
      <c r="D58" s="42" t="s">
        <v>26</v>
      </c>
      <c r="E58" s="43">
        <v>5703.53745454545</v>
      </c>
      <c r="F58" s="43">
        <f t="shared" si="0"/>
        <v>17110.6123636363</v>
      </c>
      <c r="G58" s="44">
        <v>0.278482957434774</v>
      </c>
      <c r="H58" s="43">
        <v>1588.33797818182</v>
      </c>
      <c r="I58" s="43">
        <f t="shared" si="1"/>
        <v>4765.01393454546</v>
      </c>
      <c r="J58" s="43">
        <v>6844.24494545454</v>
      </c>
      <c r="K58" s="43">
        <f t="shared" si="2"/>
        <v>20532.7348363636</v>
      </c>
      <c r="L58" s="44">
        <v>0.258591317618004</v>
      </c>
      <c r="M58" s="43">
        <v>1769.86231854545</v>
      </c>
      <c r="N58" s="43">
        <f t="shared" si="3"/>
        <v>5309.58695563635</v>
      </c>
      <c r="O58" s="52">
        <v>18056.42</v>
      </c>
      <c r="P58" s="52">
        <v>4920.11</v>
      </c>
      <c r="Q58" s="49">
        <f t="shared" si="4"/>
        <v>945.80763636365</v>
      </c>
      <c r="R58" s="49">
        <f t="shared" si="5"/>
        <v>155.09606545454</v>
      </c>
      <c r="S58" s="44">
        <f t="shared" si="6"/>
        <v>1.05527608341907</v>
      </c>
      <c r="T58" s="43">
        <f t="shared" si="7"/>
        <v>-2476.31483636362</v>
      </c>
      <c r="U58" s="43">
        <f t="shared" si="8"/>
        <v>-389.476955636351</v>
      </c>
      <c r="V58" s="57">
        <v>400</v>
      </c>
      <c r="W58" s="43"/>
      <c r="X58" s="43"/>
    </row>
    <row r="59" s="26" customFormat="1" customHeight="1" spans="1:24">
      <c r="A59" s="45">
        <v>56</v>
      </c>
      <c r="B59" s="45">
        <v>513</v>
      </c>
      <c r="C59" s="48" t="s">
        <v>86</v>
      </c>
      <c r="D59" s="48" t="s">
        <v>28</v>
      </c>
      <c r="E59" s="43">
        <v>11375.0801818182</v>
      </c>
      <c r="F59" s="49">
        <f t="shared" si="0"/>
        <v>34125.2405454546</v>
      </c>
      <c r="G59" s="44">
        <v>0.273118329907157</v>
      </c>
      <c r="H59" s="43">
        <v>3106.74290181818</v>
      </c>
      <c r="I59" s="49">
        <f t="shared" si="1"/>
        <v>9320.22870545454</v>
      </c>
      <c r="J59" s="43">
        <v>13650.0962181818</v>
      </c>
      <c r="K59" s="49">
        <f t="shared" si="2"/>
        <v>40950.2886545454</v>
      </c>
      <c r="L59" s="44">
        <v>0.253609877770932</v>
      </c>
      <c r="M59" s="43">
        <v>3461.79923345455</v>
      </c>
      <c r="N59" s="49">
        <f t="shared" si="3"/>
        <v>10385.3977003637</v>
      </c>
      <c r="O59" s="53">
        <v>35312.41</v>
      </c>
      <c r="P59" s="53">
        <v>11253.66</v>
      </c>
      <c r="Q59" s="49">
        <f t="shared" si="4"/>
        <v>1187.1694545454</v>
      </c>
      <c r="R59" s="49">
        <f t="shared" si="5"/>
        <v>1933.43129454546</v>
      </c>
      <c r="S59" s="58">
        <f t="shared" si="6"/>
        <v>1.03478860326169</v>
      </c>
      <c r="T59" s="49">
        <f t="shared" si="7"/>
        <v>-5637.87865454539</v>
      </c>
      <c r="U59" s="49">
        <f t="shared" si="8"/>
        <v>868.26229963635</v>
      </c>
      <c r="V59" s="59">
        <v>400</v>
      </c>
      <c r="W59" s="49"/>
      <c r="X59" s="49"/>
    </row>
    <row r="60" hidden="1" customHeight="1" spans="1:24">
      <c r="A60" s="10">
        <v>57</v>
      </c>
      <c r="B60" s="10">
        <v>594</v>
      </c>
      <c r="C60" s="42" t="s">
        <v>87</v>
      </c>
      <c r="D60" s="42" t="s">
        <v>34</v>
      </c>
      <c r="E60" s="43">
        <v>4557.22472727273</v>
      </c>
      <c r="F60" s="43">
        <f t="shared" si="0"/>
        <v>13671.6741818182</v>
      </c>
      <c r="G60" s="44">
        <v>0.291151858930411</v>
      </c>
      <c r="H60" s="43">
        <v>1326.84445090909</v>
      </c>
      <c r="I60" s="43">
        <f t="shared" si="1"/>
        <v>3980.53335272727</v>
      </c>
      <c r="J60" s="43">
        <v>5468.66967272727</v>
      </c>
      <c r="K60" s="43">
        <f t="shared" si="2"/>
        <v>16406.0090181818</v>
      </c>
      <c r="L60" s="44">
        <v>0.270355297578239</v>
      </c>
      <c r="M60" s="43">
        <v>1478.48381672727</v>
      </c>
      <c r="N60" s="43">
        <f t="shared" si="3"/>
        <v>4435.45145018181</v>
      </c>
      <c r="O60" s="52">
        <v>14134.85</v>
      </c>
      <c r="P60" s="52">
        <v>3591.74</v>
      </c>
      <c r="Q60" s="43">
        <f t="shared" si="4"/>
        <v>463.17581818181</v>
      </c>
      <c r="R60" s="43">
        <f t="shared" si="5"/>
        <v>-388.79335272727</v>
      </c>
      <c r="S60" s="44">
        <f t="shared" si="6"/>
        <v>1.03387850032279</v>
      </c>
      <c r="T60" s="43">
        <f t="shared" si="7"/>
        <v>-2271.15901818181</v>
      </c>
      <c r="U60" s="43">
        <f t="shared" si="8"/>
        <v>-843.711450181811</v>
      </c>
      <c r="V60" s="57"/>
      <c r="W60" s="43"/>
      <c r="X60" s="43"/>
    </row>
    <row r="61" hidden="1" customHeight="1" spans="1:24">
      <c r="A61" s="10">
        <v>58</v>
      </c>
      <c r="B61" s="10">
        <v>721</v>
      </c>
      <c r="C61" s="42" t="s">
        <v>88</v>
      </c>
      <c r="D61" s="42" t="s">
        <v>34</v>
      </c>
      <c r="E61" s="43">
        <v>7624.99927272727</v>
      </c>
      <c r="F61" s="43">
        <f t="shared" si="0"/>
        <v>22874.9978181818</v>
      </c>
      <c r="G61" s="44">
        <v>0.316533141606738</v>
      </c>
      <c r="H61" s="43">
        <v>2413.56497454545</v>
      </c>
      <c r="I61" s="43">
        <f t="shared" si="1"/>
        <v>7240.69492363635</v>
      </c>
      <c r="J61" s="43">
        <v>9149.99912727273</v>
      </c>
      <c r="K61" s="43">
        <f t="shared" si="2"/>
        <v>27449.9973818182</v>
      </c>
      <c r="L61" s="44">
        <v>0.293923631491971</v>
      </c>
      <c r="M61" s="43">
        <v>2689.40097163636</v>
      </c>
      <c r="N61" s="43">
        <f t="shared" si="3"/>
        <v>8068.20291490908</v>
      </c>
      <c r="O61" s="52">
        <v>23633.2</v>
      </c>
      <c r="P61" s="52">
        <v>7472.86</v>
      </c>
      <c r="Q61" s="49">
        <f t="shared" si="4"/>
        <v>758.202181818189</v>
      </c>
      <c r="R61" s="49">
        <f t="shared" si="5"/>
        <v>232.165076363651</v>
      </c>
      <c r="S61" s="44">
        <f t="shared" si="6"/>
        <v>1.0331454537327</v>
      </c>
      <c r="T61" s="43">
        <f t="shared" si="7"/>
        <v>-3816.79738181819</v>
      </c>
      <c r="U61" s="43">
        <f t="shared" si="8"/>
        <v>-595.34291490908</v>
      </c>
      <c r="V61" s="57">
        <v>400</v>
      </c>
      <c r="W61" s="43"/>
      <c r="X61" s="43"/>
    </row>
    <row r="62" hidden="1" customHeight="1" spans="1:24">
      <c r="A62" s="10">
        <v>59</v>
      </c>
      <c r="B62" s="10">
        <v>598</v>
      </c>
      <c r="C62" s="42" t="s">
        <v>89</v>
      </c>
      <c r="D62" s="42" t="s">
        <v>32</v>
      </c>
      <c r="E62" s="43">
        <v>8814.77354545455</v>
      </c>
      <c r="F62" s="43">
        <f t="shared" si="0"/>
        <v>26444.3206363636</v>
      </c>
      <c r="G62" s="44">
        <v>0.31442815573182</v>
      </c>
      <c r="H62" s="43">
        <v>2771.61298909091</v>
      </c>
      <c r="I62" s="43">
        <f t="shared" si="1"/>
        <v>8314.83896727273</v>
      </c>
      <c r="J62" s="43">
        <v>10577.7282545455</v>
      </c>
      <c r="K62" s="43">
        <f t="shared" si="2"/>
        <v>31733.1847636365</v>
      </c>
      <c r="L62" s="44">
        <v>0.291969001750976</v>
      </c>
      <c r="M62" s="43">
        <v>3088.36875927273</v>
      </c>
      <c r="N62" s="43">
        <f t="shared" si="3"/>
        <v>9265.10627781819</v>
      </c>
      <c r="O62" s="52">
        <v>26859.47</v>
      </c>
      <c r="P62" s="52">
        <v>8117.03</v>
      </c>
      <c r="Q62" s="43">
        <f t="shared" si="4"/>
        <v>415.149363636352</v>
      </c>
      <c r="R62" s="43">
        <f t="shared" si="5"/>
        <v>-197.80896727273</v>
      </c>
      <c r="S62" s="44">
        <f t="shared" si="6"/>
        <v>1.01569899901552</v>
      </c>
      <c r="T62" s="43">
        <f t="shared" si="7"/>
        <v>-4873.7147636365</v>
      </c>
      <c r="U62" s="43">
        <f t="shared" si="8"/>
        <v>-1148.07627781819</v>
      </c>
      <c r="V62" s="57"/>
      <c r="W62" s="43"/>
      <c r="X62" s="43"/>
    </row>
    <row r="63" hidden="1" customHeight="1" spans="1:24">
      <c r="A63" s="10">
        <v>60</v>
      </c>
      <c r="B63" s="10">
        <v>713</v>
      </c>
      <c r="C63" s="42" t="s">
        <v>90</v>
      </c>
      <c r="D63" s="42" t="s">
        <v>26</v>
      </c>
      <c r="E63" s="43">
        <v>4431.35127272727</v>
      </c>
      <c r="F63" s="43">
        <f t="shared" si="0"/>
        <v>13294.0538181818</v>
      </c>
      <c r="G63" s="44">
        <v>0.291114189999586</v>
      </c>
      <c r="H63" s="43">
        <v>1290.02923636364</v>
      </c>
      <c r="I63" s="43">
        <f t="shared" si="1"/>
        <v>3870.08770909092</v>
      </c>
      <c r="J63" s="43">
        <v>5317.62152727273</v>
      </c>
      <c r="K63" s="43">
        <f t="shared" si="2"/>
        <v>15952.8645818182</v>
      </c>
      <c r="L63" s="44">
        <v>0.27032031928533</v>
      </c>
      <c r="M63" s="43">
        <v>1437.46114909091</v>
      </c>
      <c r="N63" s="43">
        <f t="shared" si="3"/>
        <v>4312.38344727273</v>
      </c>
      <c r="O63" s="52">
        <v>13489</v>
      </c>
      <c r="P63" s="52">
        <v>5050.31</v>
      </c>
      <c r="Q63" s="49">
        <f t="shared" si="4"/>
        <v>194.94618181819</v>
      </c>
      <c r="R63" s="49">
        <f t="shared" si="5"/>
        <v>1180.22229090908</v>
      </c>
      <c r="S63" s="44">
        <f t="shared" si="6"/>
        <v>1.01466416372947</v>
      </c>
      <c r="T63" s="43">
        <f t="shared" si="7"/>
        <v>-2463.86458181819</v>
      </c>
      <c r="U63" s="43">
        <f t="shared" si="8"/>
        <v>737.92655272727</v>
      </c>
      <c r="V63" s="57">
        <v>400</v>
      </c>
      <c r="W63" s="43"/>
      <c r="X63" s="43"/>
    </row>
    <row r="64" hidden="1" customHeight="1" spans="1:24">
      <c r="A64" s="10">
        <v>61</v>
      </c>
      <c r="B64" s="10">
        <v>367</v>
      </c>
      <c r="C64" s="42" t="s">
        <v>91</v>
      </c>
      <c r="D64" s="42" t="s">
        <v>26</v>
      </c>
      <c r="E64" s="43">
        <v>7874.07545454545</v>
      </c>
      <c r="F64" s="43">
        <f t="shared" si="0"/>
        <v>23622.2263636363</v>
      </c>
      <c r="G64" s="44">
        <v>0.253847673891411</v>
      </c>
      <c r="H64" s="43">
        <v>1998.81573818182</v>
      </c>
      <c r="I64" s="43">
        <f t="shared" si="1"/>
        <v>5996.44721454546</v>
      </c>
      <c r="J64" s="43">
        <v>9448.89054545454</v>
      </c>
      <c r="K64" s="43">
        <f t="shared" si="2"/>
        <v>28346.6716363636</v>
      </c>
      <c r="L64" s="44">
        <v>0.235715697184882</v>
      </c>
      <c r="M64" s="43">
        <v>2227.25182254545</v>
      </c>
      <c r="N64" s="43">
        <f t="shared" si="3"/>
        <v>6681.75546763635</v>
      </c>
      <c r="O64" s="52">
        <v>23954.71</v>
      </c>
      <c r="P64" s="52">
        <v>7748.25</v>
      </c>
      <c r="Q64" s="49">
        <f t="shared" si="4"/>
        <v>332.48363636365</v>
      </c>
      <c r="R64" s="49">
        <f t="shared" si="5"/>
        <v>1751.80278545454</v>
      </c>
      <c r="S64" s="44">
        <f t="shared" si="6"/>
        <v>1.01407503387892</v>
      </c>
      <c r="T64" s="43">
        <f t="shared" si="7"/>
        <v>-4391.96163636362</v>
      </c>
      <c r="U64" s="43">
        <f t="shared" si="8"/>
        <v>1066.49453236365</v>
      </c>
      <c r="V64" s="57">
        <v>400</v>
      </c>
      <c r="W64" s="43"/>
      <c r="X64" s="43"/>
    </row>
    <row r="65" customHeight="1" spans="1:24">
      <c r="A65" s="10">
        <v>62</v>
      </c>
      <c r="B65" s="10">
        <v>581</v>
      </c>
      <c r="C65" s="42" t="s">
        <v>92</v>
      </c>
      <c r="D65" s="42" t="s">
        <v>28</v>
      </c>
      <c r="E65" s="43">
        <v>13522.0183636364</v>
      </c>
      <c r="F65" s="43">
        <f t="shared" si="0"/>
        <v>40566.0550909092</v>
      </c>
      <c r="G65" s="44">
        <v>0.307746595280336</v>
      </c>
      <c r="H65" s="43">
        <v>4161.35511272727</v>
      </c>
      <c r="I65" s="43">
        <f t="shared" si="1"/>
        <v>12484.0653381818</v>
      </c>
      <c r="J65" s="43">
        <v>15550.3211181818</v>
      </c>
      <c r="K65" s="43">
        <f t="shared" si="2"/>
        <v>46650.9633545454</v>
      </c>
      <c r="L65" s="44">
        <v>0.285764695617455</v>
      </c>
      <c r="M65" s="43">
        <v>4443.73278109091</v>
      </c>
      <c r="N65" s="43">
        <f t="shared" si="3"/>
        <v>13331.1983432727</v>
      </c>
      <c r="O65" s="52">
        <v>40776.1</v>
      </c>
      <c r="P65" s="52">
        <v>11904.42</v>
      </c>
      <c r="Q65" s="43">
        <f t="shared" si="4"/>
        <v>210.044909090801</v>
      </c>
      <c r="R65" s="43">
        <f t="shared" si="5"/>
        <v>-579.645338181812</v>
      </c>
      <c r="S65" s="44">
        <f t="shared" si="6"/>
        <v>1.00517784903215</v>
      </c>
      <c r="T65" s="43">
        <f t="shared" si="7"/>
        <v>-5874.8633545454</v>
      </c>
      <c r="U65" s="43">
        <f t="shared" si="8"/>
        <v>-1426.77834327273</v>
      </c>
      <c r="V65" s="57"/>
      <c r="W65" s="43"/>
      <c r="X65" s="43"/>
    </row>
    <row r="66" hidden="1" customHeight="1" spans="1:24">
      <c r="A66" s="10">
        <v>63</v>
      </c>
      <c r="B66" s="10">
        <v>102567</v>
      </c>
      <c r="C66" s="42" t="s">
        <v>93</v>
      </c>
      <c r="D66" s="42" t="s">
        <v>34</v>
      </c>
      <c r="E66" s="43">
        <v>4190.86109090909</v>
      </c>
      <c r="F66" s="43">
        <f t="shared" si="0"/>
        <v>12572.5832727273</v>
      </c>
      <c r="G66" s="44">
        <v>0.258742605989066</v>
      </c>
      <c r="H66" s="43">
        <v>1084.35432</v>
      </c>
      <c r="I66" s="43">
        <f t="shared" si="1"/>
        <v>3253.06296</v>
      </c>
      <c r="J66" s="43">
        <v>5029.03330909091</v>
      </c>
      <c r="K66" s="43">
        <f t="shared" si="2"/>
        <v>15087.0999272727</v>
      </c>
      <c r="L66" s="44">
        <v>0.240260991275562</v>
      </c>
      <c r="M66" s="43">
        <v>1208.280528</v>
      </c>
      <c r="N66" s="43">
        <f t="shared" si="3"/>
        <v>3624.841584</v>
      </c>
      <c r="O66" s="52">
        <v>12633.28</v>
      </c>
      <c r="P66" s="52">
        <v>3500.06</v>
      </c>
      <c r="Q66" s="49">
        <f t="shared" si="4"/>
        <v>60.6967272727288</v>
      </c>
      <c r="R66" s="49">
        <f t="shared" si="5"/>
        <v>246.99704</v>
      </c>
      <c r="S66" s="44">
        <f t="shared" si="6"/>
        <v>1.00482770532961</v>
      </c>
      <c r="T66" s="43">
        <f t="shared" si="7"/>
        <v>-2453.81992727273</v>
      </c>
      <c r="U66" s="43">
        <f t="shared" si="8"/>
        <v>-124.781584</v>
      </c>
      <c r="V66" s="57">
        <v>400</v>
      </c>
      <c r="W66" s="43"/>
      <c r="X66" s="43"/>
    </row>
    <row r="67" hidden="1" customHeight="1" spans="1:24">
      <c r="A67" s="10">
        <v>64</v>
      </c>
      <c r="B67" s="10">
        <v>747</v>
      </c>
      <c r="C67" s="42" t="s">
        <v>94</v>
      </c>
      <c r="D67" s="42" t="s">
        <v>36</v>
      </c>
      <c r="E67" s="43">
        <v>10295.3959090909</v>
      </c>
      <c r="F67" s="43">
        <f t="shared" si="0"/>
        <v>30886.1877272727</v>
      </c>
      <c r="G67" s="44">
        <v>0.237389004996982</v>
      </c>
      <c r="H67" s="43">
        <v>2444.01379090909</v>
      </c>
      <c r="I67" s="43">
        <f t="shared" si="1"/>
        <v>7332.04137272727</v>
      </c>
      <c r="J67" s="43">
        <v>12354.4750909091</v>
      </c>
      <c r="K67" s="43">
        <f t="shared" si="2"/>
        <v>37063.4252727273</v>
      </c>
      <c r="L67" s="44">
        <v>0.220432647497198</v>
      </c>
      <c r="M67" s="43">
        <v>2723.32965272727</v>
      </c>
      <c r="N67" s="43">
        <f t="shared" si="3"/>
        <v>8169.98895818181</v>
      </c>
      <c r="O67" s="52">
        <v>30913.11</v>
      </c>
      <c r="P67" s="52">
        <v>7623.5</v>
      </c>
      <c r="Q67" s="49">
        <f t="shared" si="4"/>
        <v>26.9222727273009</v>
      </c>
      <c r="R67" s="49">
        <f t="shared" si="5"/>
        <v>291.45862727273</v>
      </c>
      <c r="S67" s="44">
        <f t="shared" si="6"/>
        <v>1.00087166059356</v>
      </c>
      <c r="T67" s="43">
        <f t="shared" si="7"/>
        <v>-6150.3152727273</v>
      </c>
      <c r="U67" s="43">
        <f t="shared" si="8"/>
        <v>-546.48895818181</v>
      </c>
      <c r="V67" s="57">
        <v>400</v>
      </c>
      <c r="W67" s="43"/>
      <c r="X67" s="43"/>
    </row>
    <row r="68" hidden="1" customHeight="1" spans="1:24">
      <c r="A68" s="10">
        <v>65</v>
      </c>
      <c r="B68" s="10">
        <v>102479</v>
      </c>
      <c r="C68" s="42" t="s">
        <v>95</v>
      </c>
      <c r="D68" s="42" t="s">
        <v>36</v>
      </c>
      <c r="E68" s="43">
        <v>6408.34327272727</v>
      </c>
      <c r="F68" s="43">
        <f t="shared" ref="F68:F98" si="10">E68*3</f>
        <v>19225.0298181818</v>
      </c>
      <c r="G68" s="44">
        <v>0.291702998091579</v>
      </c>
      <c r="H68" s="43">
        <v>1869.33294545455</v>
      </c>
      <c r="I68" s="43">
        <f t="shared" ref="I68:I98" si="11">H68*3</f>
        <v>5607.99883636365</v>
      </c>
      <c r="J68" s="43">
        <v>7690.01192727273</v>
      </c>
      <c r="K68" s="43">
        <f t="shared" ref="K68:K98" si="12">J68*3</f>
        <v>23070.0357818182</v>
      </c>
      <c r="L68" s="44">
        <v>0.270867069656466</v>
      </c>
      <c r="M68" s="43">
        <v>2082.97099636364</v>
      </c>
      <c r="N68" s="43">
        <f t="shared" ref="N68:N98" si="13">M68*3</f>
        <v>6248.91298909092</v>
      </c>
      <c r="O68" s="52">
        <v>19067.03</v>
      </c>
      <c r="P68" s="52">
        <v>5675.54</v>
      </c>
      <c r="Q68" s="43">
        <f t="shared" ref="Q68:Q98" si="14">O68-F68</f>
        <v>-157.999818181812</v>
      </c>
      <c r="R68" s="43">
        <f t="shared" ref="R68:R99" si="15">P68-I68</f>
        <v>67.5411636363497</v>
      </c>
      <c r="S68" s="44">
        <f t="shared" ref="S68:S99" si="16">O68/F68</f>
        <v>0.991781556664615</v>
      </c>
      <c r="T68" s="43">
        <f t="shared" ref="T68:T98" si="17">O68-K68</f>
        <v>-4003.00578181819</v>
      </c>
      <c r="U68" s="43">
        <f t="shared" ref="U68:U98" si="18">P68-N68</f>
        <v>-573.372989090921</v>
      </c>
      <c r="V68" s="57"/>
      <c r="W68" s="43"/>
      <c r="X68" s="43">
        <f>Q68*0.01</f>
        <v>-1.57999818181812</v>
      </c>
    </row>
    <row r="69" customHeight="1" spans="1:24">
      <c r="A69" s="10">
        <v>66</v>
      </c>
      <c r="B69" s="10">
        <v>727</v>
      </c>
      <c r="C69" s="42" t="s">
        <v>96</v>
      </c>
      <c r="D69" s="42" t="s">
        <v>28</v>
      </c>
      <c r="E69" s="43">
        <v>6907.15254545454</v>
      </c>
      <c r="F69" s="43">
        <f t="shared" si="10"/>
        <v>20721.4576363636</v>
      </c>
      <c r="G69" s="44">
        <v>0.298124525936079</v>
      </c>
      <c r="H69" s="43">
        <v>2059.19157818182</v>
      </c>
      <c r="I69" s="43">
        <f t="shared" si="11"/>
        <v>6177.57473454546</v>
      </c>
      <c r="J69" s="43">
        <v>8288.58305454545</v>
      </c>
      <c r="K69" s="43">
        <f t="shared" si="12"/>
        <v>24865.7491636363</v>
      </c>
      <c r="L69" s="44">
        <v>0.276829916940645</v>
      </c>
      <c r="M69" s="43">
        <v>2294.52775854545</v>
      </c>
      <c r="N69" s="43">
        <f t="shared" si="13"/>
        <v>6883.58327563635</v>
      </c>
      <c r="O69" s="52">
        <v>20462.16</v>
      </c>
      <c r="P69" s="52">
        <v>6051.42</v>
      </c>
      <c r="Q69" s="43">
        <f t="shared" si="14"/>
        <v>-259.297636363619</v>
      </c>
      <c r="R69" s="43">
        <f t="shared" si="15"/>
        <v>-126.15473454546</v>
      </c>
      <c r="S69" s="44">
        <f t="shared" si="16"/>
        <v>0.987486515624819</v>
      </c>
      <c r="T69" s="43">
        <f t="shared" si="17"/>
        <v>-4403.58916363635</v>
      </c>
      <c r="U69" s="43">
        <f t="shared" si="18"/>
        <v>-832.163275636351</v>
      </c>
      <c r="V69" s="57"/>
      <c r="W69" s="43"/>
      <c r="X69" s="43">
        <f t="shared" ref="X69:X78" si="19">Q69*0.01</f>
        <v>-2.59297636363619</v>
      </c>
    </row>
    <row r="70" hidden="1" customHeight="1" spans="1:24">
      <c r="A70" s="10">
        <v>67</v>
      </c>
      <c r="B70" s="10">
        <v>546</v>
      </c>
      <c r="C70" s="42" t="s">
        <v>97</v>
      </c>
      <c r="D70" s="42" t="s">
        <v>32</v>
      </c>
      <c r="E70" s="43">
        <v>11296.1609090909</v>
      </c>
      <c r="F70" s="43">
        <f t="shared" si="10"/>
        <v>33888.4827272727</v>
      </c>
      <c r="G70" s="44">
        <v>0.32027362795904</v>
      </c>
      <c r="H70" s="43">
        <v>3617.86243636364</v>
      </c>
      <c r="I70" s="43">
        <f t="shared" si="11"/>
        <v>10853.5873090909</v>
      </c>
      <c r="J70" s="43">
        <v>13555.3930909091</v>
      </c>
      <c r="K70" s="43">
        <f t="shared" si="12"/>
        <v>40666.1792727273</v>
      </c>
      <c r="L70" s="44">
        <v>0.29739694024768</v>
      </c>
      <c r="M70" s="43">
        <v>4031.33242909091</v>
      </c>
      <c r="N70" s="43">
        <f t="shared" si="13"/>
        <v>12093.9972872727</v>
      </c>
      <c r="O70" s="52">
        <v>33196.55</v>
      </c>
      <c r="P70" s="52">
        <v>11097.74</v>
      </c>
      <c r="Q70" s="43">
        <f t="shared" si="14"/>
        <v>-691.932727272695</v>
      </c>
      <c r="R70" s="43">
        <f t="shared" si="15"/>
        <v>244.152690909081</v>
      </c>
      <c r="S70" s="44">
        <f t="shared" si="16"/>
        <v>0.979582068254834</v>
      </c>
      <c r="T70" s="43">
        <f t="shared" si="17"/>
        <v>-7469.6292727273</v>
      </c>
      <c r="U70" s="43">
        <f t="shared" si="18"/>
        <v>-996.257287272731</v>
      </c>
      <c r="V70" s="57"/>
      <c r="W70" s="43"/>
      <c r="X70" s="43">
        <f t="shared" si="19"/>
        <v>-6.91932727272695</v>
      </c>
    </row>
    <row r="71" hidden="1" customHeight="1" spans="1:24">
      <c r="A71" s="10">
        <v>68</v>
      </c>
      <c r="B71" s="10">
        <v>744</v>
      </c>
      <c r="C71" s="42" t="s">
        <v>98</v>
      </c>
      <c r="D71" s="42" t="s">
        <v>36</v>
      </c>
      <c r="E71" s="43">
        <v>10357.3309090909</v>
      </c>
      <c r="F71" s="43">
        <f t="shared" si="10"/>
        <v>31071.9927272727</v>
      </c>
      <c r="G71" s="44">
        <v>0.233766233561051</v>
      </c>
      <c r="H71" s="43">
        <v>2421.19423636364</v>
      </c>
      <c r="I71" s="43">
        <f t="shared" si="11"/>
        <v>7263.58270909092</v>
      </c>
      <c r="J71" s="43">
        <v>12428.7970909091</v>
      </c>
      <c r="K71" s="43">
        <f t="shared" si="12"/>
        <v>37286.3912727273</v>
      </c>
      <c r="L71" s="44">
        <v>0.217068645449547</v>
      </c>
      <c r="M71" s="43">
        <v>2697.90214909091</v>
      </c>
      <c r="N71" s="43">
        <f t="shared" si="13"/>
        <v>8093.70644727273</v>
      </c>
      <c r="O71" s="52">
        <v>30343.5</v>
      </c>
      <c r="P71" s="52">
        <v>7185.07</v>
      </c>
      <c r="Q71" s="43">
        <f t="shared" si="14"/>
        <v>-728.4927272727</v>
      </c>
      <c r="R71" s="43">
        <f t="shared" si="15"/>
        <v>-78.51270909092</v>
      </c>
      <c r="S71" s="44">
        <f t="shared" si="16"/>
        <v>0.976554682743818</v>
      </c>
      <c r="T71" s="43">
        <f t="shared" si="17"/>
        <v>-6942.8912727273</v>
      </c>
      <c r="U71" s="43">
        <f t="shared" si="18"/>
        <v>-908.63644727273</v>
      </c>
      <c r="V71" s="57"/>
      <c r="W71" s="43"/>
      <c r="X71" s="43">
        <f t="shared" si="19"/>
        <v>-7.284927272727</v>
      </c>
    </row>
    <row r="72" hidden="1" customHeight="1" spans="1:24">
      <c r="A72" s="10">
        <v>69</v>
      </c>
      <c r="B72" s="10">
        <v>753</v>
      </c>
      <c r="C72" s="42" t="s">
        <v>99</v>
      </c>
      <c r="D72" s="42" t="s">
        <v>32</v>
      </c>
      <c r="E72" s="43">
        <v>3986.42668181818</v>
      </c>
      <c r="F72" s="43">
        <f t="shared" si="10"/>
        <v>11959.2800454545</v>
      </c>
      <c r="G72" s="44">
        <v>0.258092996408369</v>
      </c>
      <c r="H72" s="43">
        <v>1028.86880727273</v>
      </c>
      <c r="I72" s="43">
        <f t="shared" si="11"/>
        <v>3086.60642181819</v>
      </c>
      <c r="J72" s="43">
        <v>4783.71201818182</v>
      </c>
      <c r="K72" s="43">
        <f t="shared" si="12"/>
        <v>14351.1360545455</v>
      </c>
      <c r="L72" s="44">
        <v>0.2396577823792</v>
      </c>
      <c r="M72" s="43">
        <v>1146.45381381818</v>
      </c>
      <c r="N72" s="43">
        <f t="shared" si="13"/>
        <v>3439.36144145454</v>
      </c>
      <c r="O72" s="52">
        <v>11481.81</v>
      </c>
      <c r="P72" s="52">
        <v>2297.42</v>
      </c>
      <c r="Q72" s="43">
        <f t="shared" si="14"/>
        <v>-477.47004545454</v>
      </c>
      <c r="R72" s="43">
        <f t="shared" si="15"/>
        <v>-789.18642181819</v>
      </c>
      <c r="S72" s="44">
        <f t="shared" si="16"/>
        <v>0.960075352058002</v>
      </c>
      <c r="T72" s="43">
        <f t="shared" si="17"/>
        <v>-2869.32605454546</v>
      </c>
      <c r="U72" s="43">
        <f t="shared" si="18"/>
        <v>-1141.94144145454</v>
      </c>
      <c r="V72" s="57"/>
      <c r="W72" s="43"/>
      <c r="X72" s="43">
        <f t="shared" si="19"/>
        <v>-4.7747004545454</v>
      </c>
    </row>
    <row r="73" hidden="1" customHeight="1" spans="1:24">
      <c r="A73" s="10">
        <v>70</v>
      </c>
      <c r="B73" s="10">
        <v>712</v>
      </c>
      <c r="C73" s="42" t="s">
        <v>100</v>
      </c>
      <c r="D73" s="42" t="s">
        <v>32</v>
      </c>
      <c r="E73" s="43">
        <v>15833.9956363636</v>
      </c>
      <c r="F73" s="43">
        <f t="shared" si="10"/>
        <v>47501.9869090908</v>
      </c>
      <c r="G73" s="44">
        <v>0.306842081185595</v>
      </c>
      <c r="H73" s="43">
        <v>4858.53617454545</v>
      </c>
      <c r="I73" s="43">
        <f t="shared" si="11"/>
        <v>14575.6085236364</v>
      </c>
      <c r="J73" s="43">
        <v>18209.0949818182</v>
      </c>
      <c r="K73" s="43">
        <f t="shared" si="12"/>
        <v>54627.2849454546</v>
      </c>
      <c r="L73" s="44">
        <v>0.284924789672339</v>
      </c>
      <c r="M73" s="43">
        <v>5188.22255781818</v>
      </c>
      <c r="N73" s="43">
        <f t="shared" si="13"/>
        <v>15564.6676734545</v>
      </c>
      <c r="O73" s="52">
        <v>44851.62</v>
      </c>
      <c r="P73" s="52">
        <v>15015.94</v>
      </c>
      <c r="Q73" s="43">
        <f t="shared" si="14"/>
        <v>-2650.36690909079</v>
      </c>
      <c r="R73" s="43">
        <f t="shared" si="15"/>
        <v>440.33147636365</v>
      </c>
      <c r="S73" s="44">
        <f t="shared" si="16"/>
        <v>0.94420513579436</v>
      </c>
      <c r="T73" s="43">
        <f t="shared" si="17"/>
        <v>-9775.66494545461</v>
      </c>
      <c r="U73" s="43">
        <f t="shared" si="18"/>
        <v>-548.727673454539</v>
      </c>
      <c r="V73" s="57"/>
      <c r="W73" s="43"/>
      <c r="X73" s="43">
        <f t="shared" si="19"/>
        <v>-26.5036690909079</v>
      </c>
    </row>
    <row r="74" hidden="1" customHeight="1" spans="1:24">
      <c r="A74" s="10">
        <v>71</v>
      </c>
      <c r="B74" s="10">
        <v>102564</v>
      </c>
      <c r="C74" s="42" t="s">
        <v>101</v>
      </c>
      <c r="D74" s="42" t="s">
        <v>34</v>
      </c>
      <c r="E74" s="43">
        <v>2888.50672727273</v>
      </c>
      <c r="F74" s="43">
        <f t="shared" si="10"/>
        <v>8665.52018181819</v>
      </c>
      <c r="G74" s="44">
        <v>0.253945233860062</v>
      </c>
      <c r="H74" s="43">
        <v>733.522516363636</v>
      </c>
      <c r="I74" s="43">
        <f t="shared" si="11"/>
        <v>2200.56754909091</v>
      </c>
      <c r="J74" s="43">
        <v>3466.20807272727</v>
      </c>
      <c r="K74" s="43">
        <f t="shared" si="12"/>
        <v>10398.6242181818</v>
      </c>
      <c r="L74" s="44">
        <v>0.235806288584344</v>
      </c>
      <c r="M74" s="43">
        <v>817.353661090909</v>
      </c>
      <c r="N74" s="43">
        <f t="shared" si="13"/>
        <v>2452.06098327273</v>
      </c>
      <c r="O74" s="52">
        <v>8056.99</v>
      </c>
      <c r="P74" s="52">
        <v>2213.8</v>
      </c>
      <c r="Q74" s="43">
        <f t="shared" si="14"/>
        <v>-608.530181818191</v>
      </c>
      <c r="R74" s="43">
        <f t="shared" si="15"/>
        <v>13.2324509090922</v>
      </c>
      <c r="S74" s="44">
        <f t="shared" si="16"/>
        <v>0.92977568927772</v>
      </c>
      <c r="T74" s="43">
        <f t="shared" si="17"/>
        <v>-2341.63421818181</v>
      </c>
      <c r="U74" s="43">
        <f t="shared" si="18"/>
        <v>-238.260983272727</v>
      </c>
      <c r="V74" s="57"/>
      <c r="W74" s="43"/>
      <c r="X74" s="43">
        <f t="shared" si="19"/>
        <v>-6.08530181818191</v>
      </c>
    </row>
    <row r="75" customHeight="1" spans="1:24">
      <c r="A75" s="10">
        <v>72</v>
      </c>
      <c r="B75" s="10">
        <v>102565</v>
      </c>
      <c r="C75" s="42" t="s">
        <v>102</v>
      </c>
      <c r="D75" s="42" t="s">
        <v>28</v>
      </c>
      <c r="E75" s="43">
        <v>6777.44727272727</v>
      </c>
      <c r="F75" s="43">
        <f t="shared" si="10"/>
        <v>20332.3418181818</v>
      </c>
      <c r="G75" s="44">
        <v>0.309003027688623</v>
      </c>
      <c r="H75" s="43">
        <v>2094.25172727273</v>
      </c>
      <c r="I75" s="43">
        <f t="shared" si="11"/>
        <v>6282.75518181819</v>
      </c>
      <c r="J75" s="43">
        <v>8132.93672727273</v>
      </c>
      <c r="K75" s="43">
        <f t="shared" si="12"/>
        <v>24398.8101818182</v>
      </c>
      <c r="L75" s="44">
        <v>0.286931382853721</v>
      </c>
      <c r="M75" s="43">
        <v>2333.59478181818</v>
      </c>
      <c r="N75" s="43">
        <f t="shared" si="13"/>
        <v>7000.78434545454</v>
      </c>
      <c r="O75" s="52">
        <v>18816.85</v>
      </c>
      <c r="P75" s="52">
        <v>6267.72</v>
      </c>
      <c r="Q75" s="43">
        <f t="shared" si="14"/>
        <v>-1515.49181818181</v>
      </c>
      <c r="R75" s="43">
        <f t="shared" si="15"/>
        <v>-15.0351818181898</v>
      </c>
      <c r="S75" s="44">
        <f t="shared" si="16"/>
        <v>0.925463980896356</v>
      </c>
      <c r="T75" s="43">
        <f t="shared" si="17"/>
        <v>-5581.96018181819</v>
      </c>
      <c r="U75" s="43">
        <f t="shared" si="18"/>
        <v>-733.06434545454</v>
      </c>
      <c r="V75" s="57"/>
      <c r="W75" s="43"/>
      <c r="X75" s="43">
        <f t="shared" si="19"/>
        <v>-15.1549181818181</v>
      </c>
    </row>
    <row r="76" hidden="1" customHeight="1" spans="1:24">
      <c r="A76" s="10">
        <v>73</v>
      </c>
      <c r="B76" s="10">
        <v>371</v>
      </c>
      <c r="C76" s="42" t="s">
        <v>103</v>
      </c>
      <c r="D76" s="42" t="s">
        <v>34</v>
      </c>
      <c r="E76" s="43">
        <v>4994.13272727273</v>
      </c>
      <c r="F76" s="43">
        <f t="shared" si="10"/>
        <v>14982.3981818182</v>
      </c>
      <c r="G76" s="44">
        <v>0.292762694259773</v>
      </c>
      <c r="H76" s="43">
        <v>1462.09575272727</v>
      </c>
      <c r="I76" s="43">
        <f t="shared" si="11"/>
        <v>4386.28725818181</v>
      </c>
      <c r="J76" s="43">
        <v>5992.95927272727</v>
      </c>
      <c r="K76" s="43">
        <f t="shared" si="12"/>
        <v>17978.8778181818</v>
      </c>
      <c r="L76" s="44">
        <v>0.271851073241218</v>
      </c>
      <c r="M76" s="43">
        <v>1629.19241018182</v>
      </c>
      <c r="N76" s="43">
        <f t="shared" si="13"/>
        <v>4887.57723054546</v>
      </c>
      <c r="O76" s="52">
        <v>13850.64</v>
      </c>
      <c r="P76" s="52">
        <v>4401.86</v>
      </c>
      <c r="Q76" s="43">
        <f t="shared" si="14"/>
        <v>-1131.75818181819</v>
      </c>
      <c r="R76" s="43">
        <f t="shared" si="15"/>
        <v>15.5727418181896</v>
      </c>
      <c r="S76" s="44">
        <f t="shared" si="16"/>
        <v>0.924460812742807</v>
      </c>
      <c r="T76" s="43">
        <f t="shared" si="17"/>
        <v>-4128.23781818181</v>
      </c>
      <c r="U76" s="43">
        <f t="shared" si="18"/>
        <v>-485.71723054546</v>
      </c>
      <c r="V76" s="57"/>
      <c r="W76" s="43"/>
      <c r="X76" s="43">
        <f t="shared" si="19"/>
        <v>-11.3175818181819</v>
      </c>
    </row>
    <row r="77" customHeight="1" spans="1:24">
      <c r="A77" s="10">
        <v>74</v>
      </c>
      <c r="B77" s="10">
        <v>359</v>
      </c>
      <c r="C77" s="42" t="s">
        <v>104</v>
      </c>
      <c r="D77" s="42" t="s">
        <v>28</v>
      </c>
      <c r="E77" s="43">
        <v>11088.1249545455</v>
      </c>
      <c r="F77" s="43">
        <f t="shared" si="10"/>
        <v>33264.3748636365</v>
      </c>
      <c r="G77" s="44">
        <v>0.280509424929452</v>
      </c>
      <c r="H77" s="43">
        <v>3110.32355454545</v>
      </c>
      <c r="I77" s="43">
        <f t="shared" si="11"/>
        <v>9330.97066363635</v>
      </c>
      <c r="J77" s="43">
        <v>13305.7499454545</v>
      </c>
      <c r="K77" s="43">
        <f t="shared" si="12"/>
        <v>39917.2498363635</v>
      </c>
      <c r="L77" s="44">
        <v>0.260473037434491</v>
      </c>
      <c r="M77" s="43">
        <v>3465.78910363636</v>
      </c>
      <c r="N77" s="43">
        <f t="shared" si="13"/>
        <v>10397.3673109091</v>
      </c>
      <c r="O77" s="52">
        <v>30133.04</v>
      </c>
      <c r="P77" s="52">
        <v>10649.55</v>
      </c>
      <c r="Q77" s="43">
        <f t="shared" si="14"/>
        <v>-3131.3348636365</v>
      </c>
      <c r="R77" s="43">
        <f t="shared" si="15"/>
        <v>1318.57933636365</v>
      </c>
      <c r="S77" s="44">
        <f t="shared" si="16"/>
        <v>0.905865212363886</v>
      </c>
      <c r="T77" s="43">
        <f t="shared" si="17"/>
        <v>-9784.20983636349</v>
      </c>
      <c r="U77" s="43">
        <f t="shared" si="18"/>
        <v>252.18268909092</v>
      </c>
      <c r="V77" s="57"/>
      <c r="W77" s="43"/>
      <c r="X77" s="43">
        <f t="shared" si="19"/>
        <v>-31.313348636365</v>
      </c>
    </row>
    <row r="78" hidden="1" customHeight="1" spans="1:24">
      <c r="A78" s="10">
        <v>75</v>
      </c>
      <c r="B78" s="10">
        <v>723</v>
      </c>
      <c r="C78" s="42" t="s">
        <v>105</v>
      </c>
      <c r="D78" s="42" t="s">
        <v>36</v>
      </c>
      <c r="E78" s="43">
        <v>5292.29963636364</v>
      </c>
      <c r="F78" s="43">
        <f t="shared" si="10"/>
        <v>15876.8989090909</v>
      </c>
      <c r="G78" s="44">
        <v>0.269840305887992</v>
      </c>
      <c r="H78" s="43">
        <v>1428.07575272727</v>
      </c>
      <c r="I78" s="43">
        <f t="shared" si="11"/>
        <v>4284.22725818181</v>
      </c>
      <c r="J78" s="43">
        <v>6350.75956363636</v>
      </c>
      <c r="K78" s="43">
        <f t="shared" si="12"/>
        <v>19052.2786909091</v>
      </c>
      <c r="L78" s="44">
        <v>0.250565998324564</v>
      </c>
      <c r="M78" s="43">
        <v>1591.28441018182</v>
      </c>
      <c r="N78" s="43">
        <f t="shared" si="13"/>
        <v>4773.85323054546</v>
      </c>
      <c r="O78" s="52">
        <v>14299.79</v>
      </c>
      <c r="P78" s="52">
        <v>4177.72</v>
      </c>
      <c r="Q78" s="43">
        <f t="shared" si="14"/>
        <v>-1577.10890909092</v>
      </c>
      <c r="R78" s="43">
        <f t="shared" si="15"/>
        <v>-106.507258181809</v>
      </c>
      <c r="S78" s="44">
        <f t="shared" si="16"/>
        <v>0.900666438822768</v>
      </c>
      <c r="T78" s="43">
        <f t="shared" si="17"/>
        <v>-4752.48869090908</v>
      </c>
      <c r="U78" s="43">
        <f t="shared" si="18"/>
        <v>-596.13323054546</v>
      </c>
      <c r="V78" s="57"/>
      <c r="W78" s="43"/>
      <c r="X78" s="43">
        <f t="shared" si="19"/>
        <v>-15.7710890909092</v>
      </c>
    </row>
    <row r="79" hidden="1" customHeight="1" spans="1:24">
      <c r="A79" s="10">
        <v>76</v>
      </c>
      <c r="B79" s="10">
        <v>591</v>
      </c>
      <c r="C79" s="42" t="s">
        <v>106</v>
      </c>
      <c r="D79" s="42" t="s">
        <v>34</v>
      </c>
      <c r="E79" s="43">
        <v>6199.985</v>
      </c>
      <c r="F79" s="43">
        <f t="shared" si="10"/>
        <v>18599.955</v>
      </c>
      <c r="G79" s="44">
        <v>0.275559230311921</v>
      </c>
      <c r="H79" s="43">
        <v>1708.46309454545</v>
      </c>
      <c r="I79" s="43">
        <f t="shared" si="11"/>
        <v>5125.38928363635</v>
      </c>
      <c r="J79" s="43">
        <v>7439.982</v>
      </c>
      <c r="K79" s="43">
        <f t="shared" si="12"/>
        <v>22319.946</v>
      </c>
      <c r="L79" s="44">
        <v>0.255876428146784</v>
      </c>
      <c r="M79" s="43">
        <v>1903.71601963636</v>
      </c>
      <c r="N79" s="43">
        <f t="shared" si="13"/>
        <v>5711.14805890908</v>
      </c>
      <c r="O79" s="52">
        <v>16523.2</v>
      </c>
      <c r="P79" s="52">
        <v>5134.63</v>
      </c>
      <c r="Q79" s="43">
        <f t="shared" si="14"/>
        <v>-2076.755</v>
      </c>
      <c r="R79" s="43">
        <f t="shared" si="15"/>
        <v>9.24071636364988</v>
      </c>
      <c r="S79" s="44">
        <f t="shared" si="16"/>
        <v>0.888346235246268</v>
      </c>
      <c r="T79" s="43">
        <f t="shared" si="17"/>
        <v>-5796.746</v>
      </c>
      <c r="U79" s="43">
        <f t="shared" si="18"/>
        <v>-576.51805890908</v>
      </c>
      <c r="V79" s="57"/>
      <c r="W79" s="43"/>
      <c r="X79" s="43">
        <f>Q79*0.03</f>
        <v>-62.3026499999999</v>
      </c>
    </row>
    <row r="80" hidden="1" customHeight="1" spans="1:24">
      <c r="A80" s="10">
        <v>77</v>
      </c>
      <c r="B80" s="10">
        <v>733</v>
      </c>
      <c r="C80" s="42" t="s">
        <v>107</v>
      </c>
      <c r="D80" s="42" t="s">
        <v>32</v>
      </c>
      <c r="E80" s="43">
        <v>6471.184</v>
      </c>
      <c r="F80" s="43">
        <f t="shared" si="10"/>
        <v>19413.552</v>
      </c>
      <c r="G80" s="44">
        <v>0.31129138880079</v>
      </c>
      <c r="H80" s="43">
        <v>2014.42385454545</v>
      </c>
      <c r="I80" s="43">
        <f t="shared" si="11"/>
        <v>6043.27156363635</v>
      </c>
      <c r="J80" s="43">
        <v>7765.4208</v>
      </c>
      <c r="K80" s="43">
        <f t="shared" si="12"/>
        <v>23296.2624</v>
      </c>
      <c r="L80" s="44">
        <v>0.289056289600734</v>
      </c>
      <c r="M80" s="43">
        <v>2244.64372363636</v>
      </c>
      <c r="N80" s="43">
        <f t="shared" si="13"/>
        <v>6733.93117090908</v>
      </c>
      <c r="O80" s="52">
        <v>17165.62</v>
      </c>
      <c r="P80" s="52">
        <v>4508.15</v>
      </c>
      <c r="Q80" s="43">
        <f t="shared" si="14"/>
        <v>-2247.932</v>
      </c>
      <c r="R80" s="43">
        <f t="shared" si="15"/>
        <v>-1535.12156363635</v>
      </c>
      <c r="S80" s="44">
        <f t="shared" si="16"/>
        <v>0.884208103699931</v>
      </c>
      <c r="T80" s="43">
        <f t="shared" si="17"/>
        <v>-6130.6424</v>
      </c>
      <c r="U80" s="43">
        <f t="shared" si="18"/>
        <v>-2225.78117090908</v>
      </c>
      <c r="V80" s="57"/>
      <c r="W80" s="43"/>
      <c r="X80" s="43">
        <f t="shared" ref="X80:X94" si="20">Q80*0.03</f>
        <v>-67.43796</v>
      </c>
    </row>
    <row r="81" hidden="1" customHeight="1" spans="1:24">
      <c r="A81" s="10">
        <v>78</v>
      </c>
      <c r="B81" s="10">
        <v>743</v>
      </c>
      <c r="C81" s="42" t="s">
        <v>108</v>
      </c>
      <c r="D81" s="42" t="s">
        <v>32</v>
      </c>
      <c r="E81" s="43">
        <v>6794.60727272727</v>
      </c>
      <c r="F81" s="43">
        <f t="shared" si="10"/>
        <v>20383.8218181818</v>
      </c>
      <c r="G81" s="44">
        <v>0.265795374085438</v>
      </c>
      <c r="H81" s="43">
        <v>1805.97518181818</v>
      </c>
      <c r="I81" s="43">
        <f t="shared" si="11"/>
        <v>5417.92554545454</v>
      </c>
      <c r="J81" s="43">
        <v>8153.52872727273</v>
      </c>
      <c r="K81" s="43">
        <f t="shared" si="12"/>
        <v>24460.5861818182</v>
      </c>
      <c r="L81" s="44">
        <v>0.246809990222192</v>
      </c>
      <c r="M81" s="43">
        <v>2012.37234545455</v>
      </c>
      <c r="N81" s="43">
        <f t="shared" si="13"/>
        <v>6037.11703636365</v>
      </c>
      <c r="O81" s="52">
        <v>17456.66</v>
      </c>
      <c r="P81" s="52">
        <v>5251.93</v>
      </c>
      <c r="Q81" s="43">
        <f t="shared" si="14"/>
        <v>-2927.16181818181</v>
      </c>
      <c r="R81" s="43">
        <f t="shared" si="15"/>
        <v>-165.99554545454</v>
      </c>
      <c r="S81" s="44">
        <f t="shared" si="16"/>
        <v>0.856397792117136</v>
      </c>
      <c r="T81" s="43">
        <f t="shared" si="17"/>
        <v>-7003.92618181819</v>
      </c>
      <c r="U81" s="43">
        <f t="shared" si="18"/>
        <v>-785.18703636365</v>
      </c>
      <c r="V81" s="57"/>
      <c r="W81" s="43"/>
      <c r="X81" s="43">
        <f t="shared" si="20"/>
        <v>-87.8148545454544</v>
      </c>
    </row>
    <row r="82" customHeight="1" spans="1:24">
      <c r="A82" s="10">
        <v>79</v>
      </c>
      <c r="B82" s="10">
        <v>570</v>
      </c>
      <c r="C82" s="42" t="s">
        <v>109</v>
      </c>
      <c r="D82" s="42" t="s">
        <v>28</v>
      </c>
      <c r="E82" s="43">
        <v>6816.19636363636</v>
      </c>
      <c r="F82" s="43">
        <f t="shared" si="10"/>
        <v>20448.5890909091</v>
      </c>
      <c r="G82" s="44">
        <v>0.270924797300974</v>
      </c>
      <c r="H82" s="43">
        <v>1846.67661818182</v>
      </c>
      <c r="I82" s="43">
        <f t="shared" si="11"/>
        <v>5540.02985454546</v>
      </c>
      <c r="J82" s="43">
        <v>8179.43563636364</v>
      </c>
      <c r="K82" s="43">
        <f t="shared" si="12"/>
        <v>24538.3069090909</v>
      </c>
      <c r="L82" s="44">
        <v>0.25157302606519</v>
      </c>
      <c r="M82" s="43">
        <v>2057.72537454545</v>
      </c>
      <c r="N82" s="43">
        <f t="shared" si="13"/>
        <v>6173.17612363635</v>
      </c>
      <c r="O82" s="52">
        <v>17446.04</v>
      </c>
      <c r="P82" s="52">
        <v>5147.62</v>
      </c>
      <c r="Q82" s="43">
        <f t="shared" si="14"/>
        <v>-3002.54909090908</v>
      </c>
      <c r="R82" s="43">
        <f t="shared" si="15"/>
        <v>-392.40985454546</v>
      </c>
      <c r="S82" s="44">
        <f t="shared" si="16"/>
        <v>0.853165953036636</v>
      </c>
      <c r="T82" s="43">
        <f t="shared" si="17"/>
        <v>-7092.26690909092</v>
      </c>
      <c r="U82" s="43">
        <f t="shared" si="18"/>
        <v>-1025.55612363635</v>
      </c>
      <c r="V82" s="57"/>
      <c r="W82" s="43"/>
      <c r="X82" s="43">
        <f t="shared" si="20"/>
        <v>-90.0764727272724</v>
      </c>
    </row>
    <row r="83" hidden="1" customHeight="1" spans="1:24">
      <c r="A83" s="10">
        <v>80</v>
      </c>
      <c r="B83" s="10">
        <v>377</v>
      </c>
      <c r="C83" s="42" t="s">
        <v>110</v>
      </c>
      <c r="D83" s="42" t="s">
        <v>32</v>
      </c>
      <c r="E83" s="43">
        <v>10697.7572727273</v>
      </c>
      <c r="F83" s="43">
        <f t="shared" si="10"/>
        <v>32093.2718181819</v>
      </c>
      <c r="G83" s="44">
        <v>0.294840565137995</v>
      </c>
      <c r="H83" s="43">
        <v>3154.1328</v>
      </c>
      <c r="I83" s="43">
        <f t="shared" si="11"/>
        <v>9462.3984</v>
      </c>
      <c r="J83" s="43">
        <v>12837.3087272727</v>
      </c>
      <c r="K83" s="43">
        <f t="shared" si="12"/>
        <v>38511.9261818181</v>
      </c>
      <c r="L83" s="44">
        <v>0.273780524770995</v>
      </c>
      <c r="M83" s="43">
        <v>3514.60512</v>
      </c>
      <c r="N83" s="43">
        <f t="shared" si="13"/>
        <v>10543.81536</v>
      </c>
      <c r="O83" s="52">
        <v>27183.38</v>
      </c>
      <c r="P83" s="52">
        <v>8004.8</v>
      </c>
      <c r="Q83" s="43">
        <f t="shared" si="14"/>
        <v>-4909.8918181819</v>
      </c>
      <c r="R83" s="43">
        <f t="shared" si="15"/>
        <v>-1457.5984</v>
      </c>
      <c r="S83" s="44">
        <f t="shared" si="16"/>
        <v>0.847011802162213</v>
      </c>
      <c r="T83" s="43">
        <f t="shared" si="17"/>
        <v>-11328.5461818181</v>
      </c>
      <c r="U83" s="43">
        <f t="shared" si="18"/>
        <v>-2539.01536</v>
      </c>
      <c r="V83" s="57"/>
      <c r="W83" s="43"/>
      <c r="X83" s="43">
        <f t="shared" si="20"/>
        <v>-147.296754545457</v>
      </c>
    </row>
    <row r="84" hidden="1" customHeight="1" spans="1:24">
      <c r="A84" s="10">
        <v>81</v>
      </c>
      <c r="B84" s="10">
        <v>52</v>
      </c>
      <c r="C84" s="42" t="s">
        <v>111</v>
      </c>
      <c r="D84" s="42" t="s">
        <v>26</v>
      </c>
      <c r="E84" s="43">
        <v>8168.50618181818</v>
      </c>
      <c r="F84" s="43">
        <f t="shared" si="10"/>
        <v>24505.5185454545</v>
      </c>
      <c r="G84" s="44">
        <v>0.282167466071019</v>
      </c>
      <c r="H84" s="43">
        <v>2304.88669090909</v>
      </c>
      <c r="I84" s="43">
        <f t="shared" si="11"/>
        <v>6914.66007272727</v>
      </c>
      <c r="J84" s="43">
        <v>9802.20741818182</v>
      </c>
      <c r="K84" s="43">
        <f t="shared" si="12"/>
        <v>29406.6222545455</v>
      </c>
      <c r="L84" s="44">
        <v>0.262012647065946</v>
      </c>
      <c r="M84" s="43">
        <v>2568.30231272727</v>
      </c>
      <c r="N84" s="43">
        <f t="shared" si="13"/>
        <v>7704.90693818181</v>
      </c>
      <c r="O84" s="52">
        <v>20720.61</v>
      </c>
      <c r="P84" s="52">
        <v>6072.48</v>
      </c>
      <c r="Q84" s="43">
        <f t="shared" si="14"/>
        <v>-3784.90854545454</v>
      </c>
      <c r="R84" s="43">
        <f t="shared" si="15"/>
        <v>-842.180072727269</v>
      </c>
      <c r="S84" s="44">
        <f t="shared" si="16"/>
        <v>0.845548726568098</v>
      </c>
      <c r="T84" s="43">
        <f t="shared" si="17"/>
        <v>-8686.01225454546</v>
      </c>
      <c r="U84" s="43">
        <f t="shared" si="18"/>
        <v>-1632.42693818181</v>
      </c>
      <c r="V84" s="57"/>
      <c r="W84" s="43"/>
      <c r="X84" s="43">
        <f t="shared" si="20"/>
        <v>-113.547256363636</v>
      </c>
    </row>
    <row r="85" hidden="1" customHeight="1" spans="1:24">
      <c r="A85" s="10">
        <v>82</v>
      </c>
      <c r="B85" s="10">
        <v>515</v>
      </c>
      <c r="C85" s="42" t="s">
        <v>112</v>
      </c>
      <c r="D85" s="42" t="s">
        <v>36</v>
      </c>
      <c r="E85" s="43">
        <v>10216.6361818182</v>
      </c>
      <c r="F85" s="43">
        <f t="shared" si="10"/>
        <v>30649.9085454546</v>
      </c>
      <c r="G85" s="44">
        <v>0.291727457742318</v>
      </c>
      <c r="H85" s="43">
        <v>2980.4733</v>
      </c>
      <c r="I85" s="43">
        <f t="shared" si="11"/>
        <v>8941.4199</v>
      </c>
      <c r="J85" s="43">
        <v>12259.9634181818</v>
      </c>
      <c r="K85" s="43">
        <f t="shared" si="12"/>
        <v>36779.8902545454</v>
      </c>
      <c r="L85" s="44">
        <v>0.270889782189295</v>
      </c>
      <c r="M85" s="43">
        <v>3321.09882</v>
      </c>
      <c r="N85" s="43">
        <f t="shared" si="13"/>
        <v>9963.29646</v>
      </c>
      <c r="O85" s="52">
        <v>25687.01</v>
      </c>
      <c r="P85" s="52">
        <v>7748.76</v>
      </c>
      <c r="Q85" s="43">
        <f t="shared" si="14"/>
        <v>-4962.8985454546</v>
      </c>
      <c r="R85" s="43">
        <f t="shared" si="15"/>
        <v>-1192.6599</v>
      </c>
      <c r="S85" s="44">
        <f t="shared" si="16"/>
        <v>0.838077867733455</v>
      </c>
      <c r="T85" s="43">
        <f t="shared" si="17"/>
        <v>-11092.8802545454</v>
      </c>
      <c r="U85" s="43">
        <f t="shared" si="18"/>
        <v>-2214.53646</v>
      </c>
      <c r="V85" s="57"/>
      <c r="W85" s="43"/>
      <c r="X85" s="43">
        <f t="shared" si="20"/>
        <v>-148.886956363638</v>
      </c>
    </row>
    <row r="86" customHeight="1" spans="1:24">
      <c r="A86" s="10">
        <v>83</v>
      </c>
      <c r="B86" s="10">
        <v>365</v>
      </c>
      <c r="C86" s="42" t="s">
        <v>113</v>
      </c>
      <c r="D86" s="42" t="s">
        <v>28</v>
      </c>
      <c r="E86" s="43">
        <v>14559.3114545455</v>
      </c>
      <c r="F86" s="43">
        <f t="shared" si="10"/>
        <v>43677.9343636365</v>
      </c>
      <c r="G86" s="44">
        <v>0.288639558916204</v>
      </c>
      <c r="H86" s="43">
        <v>4202.39323636364</v>
      </c>
      <c r="I86" s="43">
        <f t="shared" si="11"/>
        <v>12607.1797090909</v>
      </c>
      <c r="J86" s="43">
        <v>16743.2081727273</v>
      </c>
      <c r="K86" s="43">
        <f t="shared" si="12"/>
        <v>50229.6245181819</v>
      </c>
      <c r="L86" s="44">
        <v>0.268022447565047</v>
      </c>
      <c r="M86" s="43">
        <v>4487.55563454545</v>
      </c>
      <c r="N86" s="43">
        <f t="shared" si="13"/>
        <v>13462.6669036363</v>
      </c>
      <c r="O86" s="52">
        <v>35521.65</v>
      </c>
      <c r="P86" s="52">
        <v>11097.44</v>
      </c>
      <c r="Q86" s="43">
        <f t="shared" si="14"/>
        <v>-8156.28436363649</v>
      </c>
      <c r="R86" s="43">
        <f t="shared" si="15"/>
        <v>-1509.73970909092</v>
      </c>
      <c r="S86" s="44">
        <f t="shared" si="16"/>
        <v>0.813263047292207</v>
      </c>
      <c r="T86" s="43">
        <f t="shared" si="17"/>
        <v>-14707.9745181819</v>
      </c>
      <c r="U86" s="43">
        <f t="shared" si="18"/>
        <v>-2365.22690363635</v>
      </c>
      <c r="V86" s="57"/>
      <c r="W86" s="43"/>
      <c r="X86" s="43">
        <f t="shared" si="20"/>
        <v>-244.688530909095</v>
      </c>
    </row>
    <row r="87" customHeight="1" spans="1:24">
      <c r="A87" s="10">
        <v>84</v>
      </c>
      <c r="B87" s="45">
        <v>741</v>
      </c>
      <c r="C87" s="48" t="s">
        <v>114</v>
      </c>
      <c r="D87" s="42" t="s">
        <v>28</v>
      </c>
      <c r="E87" s="43">
        <v>3645.376</v>
      </c>
      <c r="F87" s="43">
        <f t="shared" si="10"/>
        <v>10936.128</v>
      </c>
      <c r="G87" s="44">
        <v>0.269849508976952</v>
      </c>
      <c r="H87" s="43">
        <v>983.702923636364</v>
      </c>
      <c r="I87" s="43">
        <f t="shared" si="11"/>
        <v>2951.10877090909</v>
      </c>
      <c r="J87" s="43">
        <v>4374.4512</v>
      </c>
      <c r="K87" s="43">
        <f t="shared" si="12"/>
        <v>13123.3536</v>
      </c>
      <c r="L87" s="44">
        <v>0.250574544050026</v>
      </c>
      <c r="M87" s="43">
        <v>1096.12611490909</v>
      </c>
      <c r="N87" s="43">
        <f t="shared" si="13"/>
        <v>3288.37834472727</v>
      </c>
      <c r="O87" s="52">
        <v>8725.96</v>
      </c>
      <c r="P87" s="52">
        <v>2465.48</v>
      </c>
      <c r="Q87" s="43">
        <f t="shared" si="14"/>
        <v>-2210.168</v>
      </c>
      <c r="R87" s="43">
        <f t="shared" si="15"/>
        <v>-485.628770909092</v>
      </c>
      <c r="S87" s="44">
        <f t="shared" si="16"/>
        <v>0.79790214598805</v>
      </c>
      <c r="T87" s="43">
        <f t="shared" si="17"/>
        <v>-4397.3936</v>
      </c>
      <c r="U87" s="43">
        <f t="shared" si="18"/>
        <v>-822.89834472727</v>
      </c>
      <c r="V87" s="57"/>
      <c r="W87" s="43"/>
      <c r="X87" s="49">
        <v>0</v>
      </c>
    </row>
    <row r="88" hidden="1" customHeight="1" spans="1:24">
      <c r="A88" s="10">
        <v>85</v>
      </c>
      <c r="B88" s="10">
        <v>391</v>
      </c>
      <c r="C88" s="48" t="s">
        <v>115</v>
      </c>
      <c r="D88" s="42" t="s">
        <v>36</v>
      </c>
      <c r="E88" s="43">
        <v>10381.0865454545</v>
      </c>
      <c r="F88" s="43">
        <f t="shared" si="10"/>
        <v>31143.2596363635</v>
      </c>
      <c r="G88" s="44">
        <v>0.292084406088443</v>
      </c>
      <c r="H88" s="43">
        <v>3032.15349818182</v>
      </c>
      <c r="I88" s="43">
        <f t="shared" si="11"/>
        <v>9096.46049454546</v>
      </c>
      <c r="J88" s="43">
        <v>12457.3038545455</v>
      </c>
      <c r="K88" s="43">
        <f t="shared" si="12"/>
        <v>37371.9115636365</v>
      </c>
      <c r="L88" s="44">
        <v>0.271221234224983</v>
      </c>
      <c r="M88" s="43">
        <v>3378.68532654545</v>
      </c>
      <c r="N88" s="43">
        <f t="shared" si="13"/>
        <v>10136.0559796364</v>
      </c>
      <c r="O88" s="53">
        <v>25982.04</v>
      </c>
      <c r="P88" s="53">
        <v>8488.21</v>
      </c>
      <c r="Q88" s="43">
        <f t="shared" si="14"/>
        <v>-5161.2196363635</v>
      </c>
      <c r="R88" s="43">
        <f t="shared" si="15"/>
        <v>-608.25049454546</v>
      </c>
      <c r="S88" s="58">
        <f t="shared" si="16"/>
        <v>0.834274905818235</v>
      </c>
      <c r="T88" s="43">
        <f t="shared" si="17"/>
        <v>-11389.8715636365</v>
      </c>
      <c r="U88" s="43">
        <f t="shared" si="18"/>
        <v>-1647.84597963635</v>
      </c>
      <c r="V88" s="57"/>
      <c r="W88" s="43"/>
      <c r="X88" s="43">
        <f t="shared" si="20"/>
        <v>-154.836589090905</v>
      </c>
    </row>
    <row r="89" customHeight="1" spans="1:24">
      <c r="A89" s="10">
        <v>86</v>
      </c>
      <c r="B89" s="10">
        <v>347</v>
      </c>
      <c r="C89" s="42" t="s">
        <v>116</v>
      </c>
      <c r="D89" s="42" t="s">
        <v>28</v>
      </c>
      <c r="E89" s="43">
        <v>7743.75418181818</v>
      </c>
      <c r="F89" s="43">
        <f t="shared" si="10"/>
        <v>23231.2625454545</v>
      </c>
      <c r="G89" s="44">
        <v>0.265026519436849</v>
      </c>
      <c r="H89" s="43">
        <v>2052.30021818182</v>
      </c>
      <c r="I89" s="43">
        <f t="shared" si="11"/>
        <v>6156.90065454546</v>
      </c>
      <c r="J89" s="43">
        <v>9292.50501818182</v>
      </c>
      <c r="K89" s="43">
        <f t="shared" si="12"/>
        <v>27877.5150545455</v>
      </c>
      <c r="L89" s="44">
        <v>0.246096053762788</v>
      </c>
      <c r="M89" s="43">
        <v>2286.84881454545</v>
      </c>
      <c r="N89" s="43">
        <f t="shared" si="13"/>
        <v>6860.54644363635</v>
      </c>
      <c r="O89" s="52">
        <v>18106.2</v>
      </c>
      <c r="P89" s="52">
        <v>5314.23</v>
      </c>
      <c r="Q89" s="43">
        <f t="shared" si="14"/>
        <v>-5125.06254545454</v>
      </c>
      <c r="R89" s="43">
        <f t="shared" si="15"/>
        <v>-842.670654545461</v>
      </c>
      <c r="S89" s="44">
        <f t="shared" si="16"/>
        <v>0.77938940961875</v>
      </c>
      <c r="T89" s="43">
        <f t="shared" si="17"/>
        <v>-9771.31505454546</v>
      </c>
      <c r="U89" s="43">
        <f t="shared" si="18"/>
        <v>-1546.31644363635</v>
      </c>
      <c r="V89" s="57"/>
      <c r="W89" s="43"/>
      <c r="X89" s="43">
        <f t="shared" si="20"/>
        <v>-153.751876363636</v>
      </c>
    </row>
    <row r="90" hidden="1" customHeight="1" spans="1:24">
      <c r="A90" s="10">
        <v>87</v>
      </c>
      <c r="B90" s="10">
        <v>755</v>
      </c>
      <c r="C90" s="42" t="s">
        <v>117</v>
      </c>
      <c r="D90" s="42" t="s">
        <v>26</v>
      </c>
      <c r="E90" s="43">
        <v>2812.57690909091</v>
      </c>
      <c r="F90" s="43">
        <f t="shared" si="10"/>
        <v>8437.73072727273</v>
      </c>
      <c r="G90" s="44">
        <v>0.268822950005149</v>
      </c>
      <c r="H90" s="43">
        <v>756.085221818182</v>
      </c>
      <c r="I90" s="43">
        <f t="shared" si="11"/>
        <v>2268.25566545455</v>
      </c>
      <c r="J90" s="43">
        <v>3375.09229090909</v>
      </c>
      <c r="K90" s="43">
        <f t="shared" si="12"/>
        <v>10125.2768727273</v>
      </c>
      <c r="L90" s="44">
        <v>0.249621310719067</v>
      </c>
      <c r="M90" s="43">
        <v>842.494961454545</v>
      </c>
      <c r="N90" s="43">
        <f t="shared" si="13"/>
        <v>2527.48488436364</v>
      </c>
      <c r="O90" s="52">
        <v>6274.77</v>
      </c>
      <c r="P90" s="52">
        <v>1970.13</v>
      </c>
      <c r="Q90" s="43">
        <f t="shared" si="14"/>
        <v>-2162.96072727273</v>
      </c>
      <c r="R90" s="43">
        <f t="shared" si="15"/>
        <v>-298.125665454546</v>
      </c>
      <c r="S90" s="44">
        <f t="shared" si="16"/>
        <v>0.743656108830123</v>
      </c>
      <c r="T90" s="43">
        <f t="shared" si="17"/>
        <v>-3850.50687272727</v>
      </c>
      <c r="U90" s="43">
        <f t="shared" si="18"/>
        <v>-557.354884363635</v>
      </c>
      <c r="V90" s="57"/>
      <c r="W90" s="43"/>
      <c r="X90" s="43">
        <f t="shared" si="20"/>
        <v>-64.8888218181819</v>
      </c>
    </row>
    <row r="91" customHeight="1" spans="1:24">
      <c r="A91" s="10">
        <v>88</v>
      </c>
      <c r="B91" s="10">
        <v>745</v>
      </c>
      <c r="C91" s="42" t="s">
        <v>118</v>
      </c>
      <c r="D91" s="42" t="s">
        <v>28</v>
      </c>
      <c r="E91" s="43">
        <v>7960.02618181818</v>
      </c>
      <c r="F91" s="43">
        <f t="shared" si="10"/>
        <v>23880.0785454545</v>
      </c>
      <c r="G91" s="44">
        <v>0.247821825346212</v>
      </c>
      <c r="H91" s="43">
        <v>1972.66821818182</v>
      </c>
      <c r="I91" s="43">
        <f t="shared" si="11"/>
        <v>5918.00465454546</v>
      </c>
      <c r="J91" s="43">
        <v>9552.03141818182</v>
      </c>
      <c r="K91" s="43">
        <f t="shared" si="12"/>
        <v>28656.0942545455</v>
      </c>
      <c r="L91" s="44">
        <v>0.230120266392911</v>
      </c>
      <c r="M91" s="43">
        <v>2198.11601454545</v>
      </c>
      <c r="N91" s="43">
        <f t="shared" si="13"/>
        <v>6594.34804363635</v>
      </c>
      <c r="O91" s="52">
        <v>17653.02</v>
      </c>
      <c r="P91" s="52">
        <v>4452.48</v>
      </c>
      <c r="Q91" s="43">
        <f t="shared" si="14"/>
        <v>-6227.05854545454</v>
      </c>
      <c r="R91" s="43">
        <f t="shared" si="15"/>
        <v>-1465.52465454546</v>
      </c>
      <c r="S91" s="44">
        <f t="shared" si="16"/>
        <v>0.739236261991281</v>
      </c>
      <c r="T91" s="43">
        <f t="shared" si="17"/>
        <v>-11003.0742545455</v>
      </c>
      <c r="U91" s="43">
        <f t="shared" si="18"/>
        <v>-2141.86804363635</v>
      </c>
      <c r="V91" s="57"/>
      <c r="W91" s="43"/>
      <c r="X91" s="43">
        <f t="shared" si="20"/>
        <v>-186.811756363636</v>
      </c>
    </row>
    <row r="92" hidden="1" customHeight="1" spans="1:24">
      <c r="A92" s="10">
        <v>89</v>
      </c>
      <c r="B92" s="10">
        <v>732</v>
      </c>
      <c r="C92" s="42" t="s">
        <v>119</v>
      </c>
      <c r="D92" s="42" t="s">
        <v>34</v>
      </c>
      <c r="E92" s="43">
        <v>4610.76363636364</v>
      </c>
      <c r="F92" s="43">
        <f t="shared" si="10"/>
        <v>13832.2909090909</v>
      </c>
      <c r="G92" s="44">
        <v>0.281964301712988</v>
      </c>
      <c r="H92" s="43">
        <v>1300.07074909091</v>
      </c>
      <c r="I92" s="43">
        <f t="shared" si="11"/>
        <v>3900.21224727273</v>
      </c>
      <c r="J92" s="43">
        <v>5532.91636363636</v>
      </c>
      <c r="K92" s="43">
        <f t="shared" si="12"/>
        <v>16598.7490909091</v>
      </c>
      <c r="L92" s="44">
        <v>0.261823994447774</v>
      </c>
      <c r="M92" s="43">
        <v>1448.65026327273</v>
      </c>
      <c r="N92" s="43">
        <f t="shared" si="13"/>
        <v>4345.95078981819</v>
      </c>
      <c r="O92" s="52">
        <v>9989.23</v>
      </c>
      <c r="P92" s="52">
        <v>2812.37</v>
      </c>
      <c r="Q92" s="43">
        <f t="shared" si="14"/>
        <v>-3843.06090909092</v>
      </c>
      <c r="R92" s="43">
        <f t="shared" si="15"/>
        <v>-1087.84224727273</v>
      </c>
      <c r="S92" s="44">
        <f t="shared" si="16"/>
        <v>0.722167431675026</v>
      </c>
      <c r="T92" s="43">
        <f t="shared" si="17"/>
        <v>-6609.51909090908</v>
      </c>
      <c r="U92" s="43">
        <f t="shared" si="18"/>
        <v>-1533.58078981819</v>
      </c>
      <c r="V92" s="57"/>
      <c r="W92" s="43"/>
      <c r="X92" s="43">
        <f t="shared" si="20"/>
        <v>-115.291827272728</v>
      </c>
    </row>
    <row r="93" hidden="1" customHeight="1" spans="1:24">
      <c r="A93" s="10">
        <v>90</v>
      </c>
      <c r="B93" s="10">
        <v>308</v>
      </c>
      <c r="C93" s="48" t="s">
        <v>120</v>
      </c>
      <c r="D93" s="42" t="s">
        <v>36</v>
      </c>
      <c r="E93" s="43">
        <v>10667.6645454545</v>
      </c>
      <c r="F93" s="43">
        <f t="shared" si="10"/>
        <v>32002.9936363635</v>
      </c>
      <c r="G93" s="44">
        <v>0.311192033086223</v>
      </c>
      <c r="H93" s="43">
        <v>3319.69221818182</v>
      </c>
      <c r="I93" s="43">
        <f t="shared" si="11"/>
        <v>9959.07665454546</v>
      </c>
      <c r="J93" s="43">
        <v>12801.1974545455</v>
      </c>
      <c r="K93" s="43">
        <f t="shared" si="12"/>
        <v>38403.5923636365</v>
      </c>
      <c r="L93" s="44">
        <v>0.288964030722921</v>
      </c>
      <c r="M93" s="43">
        <v>3699.08561454545</v>
      </c>
      <c r="N93" s="43">
        <f t="shared" si="13"/>
        <v>11097.2568436364</v>
      </c>
      <c r="O93" s="53">
        <v>29099.07</v>
      </c>
      <c r="P93" s="53">
        <v>10014.07</v>
      </c>
      <c r="Q93" s="43">
        <f t="shared" si="14"/>
        <v>-2903.9236363635</v>
      </c>
      <c r="R93" s="43">
        <f t="shared" si="15"/>
        <v>54.9933454545389</v>
      </c>
      <c r="S93" s="58">
        <f t="shared" si="16"/>
        <v>0.909260875111886</v>
      </c>
      <c r="T93" s="43">
        <f t="shared" si="17"/>
        <v>-9304.5223636365</v>
      </c>
      <c r="U93" s="43">
        <f t="shared" si="18"/>
        <v>-1083.18684363635</v>
      </c>
      <c r="V93" s="57"/>
      <c r="W93" s="43"/>
      <c r="X93" s="49">
        <f>Q93*0.01</f>
        <v>-29.039236363635</v>
      </c>
    </row>
    <row r="94" hidden="1" customHeight="1" spans="1:24">
      <c r="A94" s="10">
        <v>91</v>
      </c>
      <c r="B94" s="10">
        <v>103639</v>
      </c>
      <c r="C94" s="42" t="s">
        <v>121</v>
      </c>
      <c r="D94" s="42" t="s">
        <v>32</v>
      </c>
      <c r="E94" s="43">
        <v>5364.31745454545</v>
      </c>
      <c r="F94" s="43">
        <f t="shared" si="10"/>
        <v>16092.9523636364</v>
      </c>
      <c r="G94" s="44">
        <v>0.254581296897011</v>
      </c>
      <c r="H94" s="43">
        <v>1365.65489454545</v>
      </c>
      <c r="I94" s="43">
        <f t="shared" si="11"/>
        <v>4096.96468363635</v>
      </c>
      <c r="J94" s="43">
        <v>6437.18094545455</v>
      </c>
      <c r="K94" s="43">
        <f t="shared" si="12"/>
        <v>19311.5428363636</v>
      </c>
      <c r="L94" s="44">
        <v>0.236396918547224</v>
      </c>
      <c r="M94" s="43">
        <v>1521.72973963636</v>
      </c>
      <c r="N94" s="43">
        <f t="shared" si="13"/>
        <v>4565.18921890908</v>
      </c>
      <c r="O94" s="52">
        <v>11448.25</v>
      </c>
      <c r="P94" s="52">
        <v>3293.26</v>
      </c>
      <c r="Q94" s="43">
        <f t="shared" si="14"/>
        <v>-4644.70236363635</v>
      </c>
      <c r="R94" s="43">
        <f t="shared" si="15"/>
        <v>-803.70468363635</v>
      </c>
      <c r="S94" s="44">
        <f t="shared" si="16"/>
        <v>0.711382830279699</v>
      </c>
      <c r="T94" s="43">
        <f t="shared" si="17"/>
        <v>-7863.29283636365</v>
      </c>
      <c r="U94" s="43">
        <f t="shared" si="18"/>
        <v>-1271.92921890908</v>
      </c>
      <c r="V94" s="57"/>
      <c r="W94" s="43"/>
      <c r="X94" s="43">
        <f t="shared" si="20"/>
        <v>-139.341070909091</v>
      </c>
    </row>
    <row r="95" customHeight="1" spans="1:24">
      <c r="A95" s="10">
        <v>92</v>
      </c>
      <c r="B95" s="10">
        <v>752</v>
      </c>
      <c r="C95" s="42" t="s">
        <v>122</v>
      </c>
      <c r="D95" s="42" t="s">
        <v>28</v>
      </c>
      <c r="E95" s="43">
        <v>5865.15781818182</v>
      </c>
      <c r="F95" s="43">
        <f t="shared" si="10"/>
        <v>17595.4734545455</v>
      </c>
      <c r="G95" s="44">
        <v>0.254697343647391</v>
      </c>
      <c r="H95" s="43">
        <v>1493.84011636364</v>
      </c>
      <c r="I95" s="43">
        <f t="shared" si="11"/>
        <v>4481.52034909092</v>
      </c>
      <c r="J95" s="43">
        <v>7038.18938181818</v>
      </c>
      <c r="K95" s="43">
        <f t="shared" si="12"/>
        <v>21114.5681454545</v>
      </c>
      <c r="L95" s="44">
        <v>0.236504676244006</v>
      </c>
      <c r="M95" s="43">
        <v>1664.56470109091</v>
      </c>
      <c r="N95" s="43">
        <f t="shared" si="13"/>
        <v>4993.69410327273</v>
      </c>
      <c r="O95" s="52">
        <v>12036.54</v>
      </c>
      <c r="P95" s="52">
        <v>3314.11</v>
      </c>
      <c r="Q95" s="43">
        <f t="shared" si="14"/>
        <v>-5558.93345454546</v>
      </c>
      <c r="R95" s="43">
        <f t="shared" si="15"/>
        <v>-1167.41034909092</v>
      </c>
      <c r="S95" s="44">
        <f t="shared" si="16"/>
        <v>0.684070254267048</v>
      </c>
      <c r="T95" s="43">
        <f t="shared" si="17"/>
        <v>-9078.02814545454</v>
      </c>
      <c r="U95" s="43">
        <f t="shared" si="18"/>
        <v>-1679.58410327273</v>
      </c>
      <c r="V95" s="57"/>
      <c r="W95" s="43"/>
      <c r="X95" s="43">
        <f>Q95*0.05</f>
        <v>-277.946672727273</v>
      </c>
    </row>
    <row r="96" customHeight="1" spans="1:24">
      <c r="A96" s="10">
        <v>93</v>
      </c>
      <c r="B96" s="46">
        <v>104429</v>
      </c>
      <c r="C96" s="47" t="s">
        <v>123</v>
      </c>
      <c r="D96" s="42" t="s">
        <v>28</v>
      </c>
      <c r="E96" s="43">
        <v>2262.386</v>
      </c>
      <c r="F96" s="43">
        <f t="shared" si="10"/>
        <v>6787.158</v>
      </c>
      <c r="G96" s="44">
        <v>0.251710468505374</v>
      </c>
      <c r="H96" s="43">
        <v>569.46624</v>
      </c>
      <c r="I96" s="43">
        <f t="shared" si="11"/>
        <v>1708.39872</v>
      </c>
      <c r="J96" s="43">
        <v>2714.8632</v>
      </c>
      <c r="K96" s="43">
        <f t="shared" si="12"/>
        <v>8144.5896</v>
      </c>
      <c r="L96" s="44">
        <v>0.233731149326419</v>
      </c>
      <c r="M96" s="43">
        <v>634.548096</v>
      </c>
      <c r="N96" s="43">
        <f t="shared" si="13"/>
        <v>1903.644288</v>
      </c>
      <c r="O96" s="52">
        <v>4438.88</v>
      </c>
      <c r="P96" s="52">
        <v>1632.67</v>
      </c>
      <c r="Q96" s="43">
        <f t="shared" si="14"/>
        <v>-2348.278</v>
      </c>
      <c r="R96" s="43">
        <f t="shared" si="15"/>
        <v>-75.7287199999998</v>
      </c>
      <c r="S96" s="44">
        <f t="shared" si="16"/>
        <v>0.654011590712932</v>
      </c>
      <c r="T96" s="43">
        <f t="shared" si="17"/>
        <v>-3705.7096</v>
      </c>
      <c r="U96" s="43">
        <f t="shared" si="18"/>
        <v>-270.974288</v>
      </c>
      <c r="V96" s="57"/>
      <c r="W96" s="43"/>
      <c r="X96" s="49">
        <v>0</v>
      </c>
    </row>
    <row r="97" hidden="1" customHeight="1" spans="1:24">
      <c r="A97" s="10">
        <v>94</v>
      </c>
      <c r="B97" s="10">
        <v>742</v>
      </c>
      <c r="C97" s="48" t="s">
        <v>124</v>
      </c>
      <c r="D97" s="42" t="s">
        <v>36</v>
      </c>
      <c r="E97" s="43">
        <v>11967.0909090909</v>
      </c>
      <c r="F97" s="43">
        <f t="shared" si="10"/>
        <v>35901.2727272727</v>
      </c>
      <c r="G97" s="44">
        <v>0.237778649022319</v>
      </c>
      <c r="H97" s="43">
        <v>2845.51870909091</v>
      </c>
      <c r="I97" s="43">
        <f t="shared" si="11"/>
        <v>8536.55612727273</v>
      </c>
      <c r="J97" s="43">
        <v>14360.5090909091</v>
      </c>
      <c r="K97" s="43">
        <f t="shared" si="12"/>
        <v>43081.5272727273</v>
      </c>
      <c r="L97" s="44">
        <v>0.220794459806439</v>
      </c>
      <c r="M97" s="43">
        <v>3170.72084727273</v>
      </c>
      <c r="N97" s="43">
        <f t="shared" si="13"/>
        <v>9512.16254181819</v>
      </c>
      <c r="O97" s="53">
        <v>25585.77</v>
      </c>
      <c r="P97" s="53">
        <v>7583.47</v>
      </c>
      <c r="Q97" s="43">
        <f t="shared" si="14"/>
        <v>-10315.5027272727</v>
      </c>
      <c r="R97" s="43">
        <f t="shared" si="15"/>
        <v>-953.08612727273</v>
      </c>
      <c r="S97" s="58">
        <f t="shared" si="16"/>
        <v>0.712670277579423</v>
      </c>
      <c r="T97" s="43">
        <f t="shared" si="17"/>
        <v>-17495.7572727273</v>
      </c>
      <c r="U97" s="43">
        <f t="shared" si="18"/>
        <v>-1928.69254181819</v>
      </c>
      <c r="V97" s="57"/>
      <c r="W97" s="43"/>
      <c r="X97" s="49">
        <f>Q97*0.03</f>
        <v>-309.465081818181</v>
      </c>
    </row>
    <row r="98" customHeight="1" spans="1:24">
      <c r="A98" s="10">
        <v>95</v>
      </c>
      <c r="B98" s="10">
        <v>311</v>
      </c>
      <c r="C98" s="42" t="s">
        <v>125</v>
      </c>
      <c r="D98" s="42" t="s">
        <v>28</v>
      </c>
      <c r="E98" s="43">
        <v>7829.33818181818</v>
      </c>
      <c r="F98" s="43">
        <f t="shared" si="10"/>
        <v>23488.0145454545</v>
      </c>
      <c r="G98" s="44">
        <v>0.234687417211161</v>
      </c>
      <c r="H98" s="43">
        <v>1837.44715636364</v>
      </c>
      <c r="I98" s="43">
        <f t="shared" si="11"/>
        <v>5512.34146909092</v>
      </c>
      <c r="J98" s="43">
        <v>9395.20581818182</v>
      </c>
      <c r="K98" s="43">
        <f t="shared" si="12"/>
        <v>28185.6174545455</v>
      </c>
      <c r="L98" s="44">
        <v>0.217924030267507</v>
      </c>
      <c r="M98" s="43">
        <v>2047.44111709091</v>
      </c>
      <c r="N98" s="43">
        <f t="shared" si="13"/>
        <v>6142.32335127273</v>
      </c>
      <c r="O98" s="52">
        <v>13871.91</v>
      </c>
      <c r="P98" s="52">
        <v>3477.84</v>
      </c>
      <c r="Q98" s="43">
        <f t="shared" si="14"/>
        <v>-9616.10454545454</v>
      </c>
      <c r="R98" s="43">
        <f t="shared" si="15"/>
        <v>-2034.50146909092</v>
      </c>
      <c r="S98" s="44">
        <f t="shared" si="16"/>
        <v>0.590595257558052</v>
      </c>
      <c r="T98" s="43">
        <f t="shared" si="17"/>
        <v>-14313.7074545455</v>
      </c>
      <c r="U98" s="43">
        <f t="shared" si="18"/>
        <v>-2664.48335127273</v>
      </c>
      <c r="V98" s="57"/>
      <c r="W98" s="43"/>
      <c r="X98" s="43">
        <f>Q98*0.05</f>
        <v>-480.805227272727</v>
      </c>
    </row>
    <row r="99" s="27" customFormat="1" hidden="1" customHeight="1" spans="1:24">
      <c r="A99" s="61" t="s">
        <v>126</v>
      </c>
      <c r="B99" s="61"/>
      <c r="C99" s="61"/>
      <c r="D99" s="61"/>
      <c r="E99" s="38">
        <v>927039.693827273</v>
      </c>
      <c r="F99" s="38">
        <f>SUM(F4:F98)</f>
        <v>2781119.08148182</v>
      </c>
      <c r="G99" s="39">
        <v>0.270185165966505</v>
      </c>
      <c r="H99" s="38">
        <v>251334.895246909</v>
      </c>
      <c r="I99" s="38">
        <f>SUM(I4:I98)</f>
        <v>754004.685740727</v>
      </c>
      <c r="J99" s="38">
        <v>1100973.64386773</v>
      </c>
      <c r="K99" s="38">
        <f>SUM(K4:K98)</f>
        <v>3302920.93160318</v>
      </c>
      <c r="L99" s="39">
        <v>0.250886225540326</v>
      </c>
      <c r="M99" s="38">
        <v>276219.121929353</v>
      </c>
      <c r="N99" s="38">
        <f>SUM(N4:N98)</f>
        <v>831819.100055154</v>
      </c>
      <c r="O99" s="51">
        <f>SUM(O4:O98)</f>
        <v>3038296.04</v>
      </c>
      <c r="P99" s="51">
        <f>SUM(P4:P98)</f>
        <v>868002.51</v>
      </c>
      <c r="Q99" s="38">
        <f>SUM(Q4:Q98)</f>
        <v>257176.958518182</v>
      </c>
      <c r="R99" s="38">
        <f t="shared" si="15"/>
        <v>113997.824259273</v>
      </c>
      <c r="S99" s="39">
        <f t="shared" si="16"/>
        <v>1.09247247276487</v>
      </c>
      <c r="T99" s="38">
        <f>SUM(T4:T98)</f>
        <v>-264624.891603181</v>
      </c>
      <c r="U99" s="38">
        <f>SUM(U4:U98)</f>
        <v>36183.4099448455</v>
      </c>
      <c r="V99" s="56"/>
      <c r="W99" s="38"/>
      <c r="X99" s="38"/>
    </row>
  </sheetData>
  <autoFilter ref="A3:X99">
    <filterColumn colId="3">
      <customFilters>
        <customFilter operator="equal" val="西北片"/>
      </customFilters>
    </filterColumn>
    <extLst/>
  </autoFilter>
  <sortState ref="A1:U99">
    <sortCondition ref="S1" descending="1"/>
  </sortState>
  <mergeCells count="10">
    <mergeCell ref="A1:X1"/>
    <mergeCell ref="E2:N2"/>
    <mergeCell ref="O2:P2"/>
    <mergeCell ref="Q2:U2"/>
    <mergeCell ref="V2:X2"/>
    <mergeCell ref="A99:D99"/>
    <mergeCell ref="A2:A3"/>
    <mergeCell ref="B2:B3"/>
    <mergeCell ref="C2:C3"/>
    <mergeCell ref="D2:D3"/>
  </mergeCells>
  <pageMargins left="0.196527777777778" right="0.196527777777778" top="0.432638888888889" bottom="0.235416666666667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K12" sqref="K12"/>
    </sheetView>
  </sheetViews>
  <sheetFormatPr defaultColWidth="9" defaultRowHeight="15"/>
  <cols>
    <col min="1" max="1" width="5" style="1" customWidth="1"/>
    <col min="2" max="2" width="9.62727272727273" style="1" customWidth="1"/>
    <col min="3" max="3" width="8.25454545454545" style="1" customWidth="1"/>
    <col min="4" max="4" width="9" style="1" customWidth="1"/>
    <col min="5" max="5" width="8.25454545454545" style="1" customWidth="1"/>
    <col min="6" max="6" width="9.5" style="1" customWidth="1"/>
    <col min="7" max="7" width="9.37272727272727" style="1" customWidth="1"/>
    <col min="8" max="8" width="10" style="1" customWidth="1"/>
    <col min="9" max="9" width="10.5" style="1" customWidth="1"/>
    <col min="10" max="10" width="11.8727272727273" style="1" customWidth="1"/>
    <col min="11" max="11" width="11.2545454545455" style="1" customWidth="1"/>
    <col min="12" max="16381" width="9" style="1"/>
  </cols>
  <sheetData>
    <row r="1" s="1" customFormat="1" ht="28" customHeight="1" spans="1:11">
      <c r="A1" s="2" t="s">
        <v>127</v>
      </c>
      <c r="B1" s="3"/>
      <c r="C1" s="3"/>
      <c r="D1" s="3"/>
      <c r="E1" s="3"/>
      <c r="F1" s="3"/>
      <c r="G1" s="3"/>
      <c r="H1" s="3"/>
      <c r="I1" s="19"/>
      <c r="J1" s="3"/>
      <c r="K1" s="20"/>
    </row>
    <row r="2" s="1" customFormat="1" ht="35" customHeight="1" spans="1:11">
      <c r="A2" s="4" t="s">
        <v>1</v>
      </c>
      <c r="B2" s="4" t="s">
        <v>128</v>
      </c>
      <c r="C2" s="4" t="s">
        <v>129</v>
      </c>
      <c r="D2" s="5" t="s">
        <v>130</v>
      </c>
      <c r="E2" s="5" t="s">
        <v>131</v>
      </c>
      <c r="F2" s="6" t="s">
        <v>132</v>
      </c>
      <c r="G2" s="7" t="s">
        <v>133</v>
      </c>
      <c r="H2" s="8" t="s">
        <v>134</v>
      </c>
      <c r="I2" s="7" t="s">
        <v>135</v>
      </c>
      <c r="J2" s="8" t="s">
        <v>136</v>
      </c>
      <c r="K2" s="4" t="s">
        <v>137</v>
      </c>
    </row>
    <row r="3" s="1" customFormat="1" ht="32" customHeight="1" spans="1:11">
      <c r="A3" s="9">
        <v>1</v>
      </c>
      <c r="B3" s="10" t="s">
        <v>138</v>
      </c>
      <c r="C3" s="10" t="s">
        <v>139</v>
      </c>
      <c r="D3" s="9">
        <v>23</v>
      </c>
      <c r="E3" s="9">
        <v>14</v>
      </c>
      <c r="F3" s="11">
        <f t="shared" ref="F3:F9" si="0">E3/D3</f>
        <v>0.608695652173913</v>
      </c>
      <c r="G3" s="12">
        <f t="shared" ref="G3:G8" si="1">E3-D3</f>
        <v>-9</v>
      </c>
      <c r="H3" s="13">
        <f t="shared" ref="H3:H8" si="2">G3*1</f>
        <v>-9</v>
      </c>
      <c r="I3" s="21">
        <v>7</v>
      </c>
      <c r="J3" s="13">
        <f t="shared" ref="J3:J8" si="3">I3*100</f>
        <v>700</v>
      </c>
      <c r="K3" s="9"/>
    </row>
    <row r="4" s="1" customFormat="1" ht="32" customHeight="1" spans="1:11">
      <c r="A4" s="9">
        <v>2</v>
      </c>
      <c r="B4" s="10" t="s">
        <v>140</v>
      </c>
      <c r="C4" s="10" t="s">
        <v>141</v>
      </c>
      <c r="D4" s="9">
        <v>20</v>
      </c>
      <c r="E4" s="9">
        <v>13</v>
      </c>
      <c r="F4" s="11">
        <f t="shared" si="0"/>
        <v>0.65</v>
      </c>
      <c r="G4" s="12">
        <f t="shared" si="1"/>
        <v>-7</v>
      </c>
      <c r="H4" s="13">
        <f t="shared" si="2"/>
        <v>-7</v>
      </c>
      <c r="I4" s="21">
        <v>5</v>
      </c>
      <c r="J4" s="13">
        <f t="shared" si="3"/>
        <v>500</v>
      </c>
      <c r="K4" s="9"/>
    </row>
    <row r="5" s="1" customFormat="1" ht="32" customHeight="1" spans="1:11">
      <c r="A5" s="9">
        <v>3</v>
      </c>
      <c r="B5" s="10" t="s">
        <v>142</v>
      </c>
      <c r="C5" s="10" t="s">
        <v>143</v>
      </c>
      <c r="D5" s="9">
        <v>18</v>
      </c>
      <c r="E5" s="9">
        <v>11</v>
      </c>
      <c r="F5" s="11">
        <f t="shared" si="0"/>
        <v>0.611111111111111</v>
      </c>
      <c r="G5" s="12">
        <f t="shared" si="1"/>
        <v>-7</v>
      </c>
      <c r="H5" s="13">
        <f t="shared" si="2"/>
        <v>-7</v>
      </c>
      <c r="I5" s="21">
        <v>4</v>
      </c>
      <c r="J5" s="13">
        <f t="shared" si="3"/>
        <v>400</v>
      </c>
      <c r="K5" s="9"/>
    </row>
    <row r="6" s="1" customFormat="1" ht="32" customHeight="1" spans="1:11">
      <c r="A6" s="9">
        <v>4</v>
      </c>
      <c r="B6" s="10" t="s">
        <v>34</v>
      </c>
      <c r="C6" s="10" t="s">
        <v>144</v>
      </c>
      <c r="D6" s="9">
        <v>17</v>
      </c>
      <c r="E6" s="9">
        <v>13</v>
      </c>
      <c r="F6" s="11">
        <f t="shared" si="0"/>
        <v>0.764705882352941</v>
      </c>
      <c r="G6" s="12">
        <f t="shared" si="1"/>
        <v>-4</v>
      </c>
      <c r="H6" s="13">
        <f t="shared" si="2"/>
        <v>-4</v>
      </c>
      <c r="I6" s="21">
        <v>7</v>
      </c>
      <c r="J6" s="13">
        <f t="shared" si="3"/>
        <v>700</v>
      </c>
      <c r="K6" s="9"/>
    </row>
    <row r="7" s="1" customFormat="1" ht="32" customHeight="1" spans="1:11">
      <c r="A7" s="9">
        <v>5</v>
      </c>
      <c r="B7" s="10" t="s">
        <v>26</v>
      </c>
      <c r="C7" s="10" t="s">
        <v>145</v>
      </c>
      <c r="D7" s="9">
        <v>14</v>
      </c>
      <c r="E7" s="9">
        <v>12</v>
      </c>
      <c r="F7" s="11">
        <f t="shared" si="0"/>
        <v>0.857142857142857</v>
      </c>
      <c r="G7" s="12">
        <f t="shared" si="1"/>
        <v>-2</v>
      </c>
      <c r="H7" s="13">
        <f t="shared" si="2"/>
        <v>-2</v>
      </c>
      <c r="I7" s="21">
        <v>6</v>
      </c>
      <c r="J7" s="13">
        <f t="shared" si="3"/>
        <v>600</v>
      </c>
      <c r="K7" s="9"/>
    </row>
    <row r="8" s="1" customFormat="1" ht="32" customHeight="1" spans="1:11">
      <c r="A8" s="9">
        <v>6</v>
      </c>
      <c r="B8" s="9" t="s">
        <v>72</v>
      </c>
      <c r="C8" s="9" t="s">
        <v>146</v>
      </c>
      <c r="D8" s="9">
        <v>1</v>
      </c>
      <c r="E8" s="9">
        <v>1</v>
      </c>
      <c r="F8" s="11">
        <f t="shared" si="0"/>
        <v>1</v>
      </c>
      <c r="G8" s="12">
        <f t="shared" si="1"/>
        <v>0</v>
      </c>
      <c r="H8" s="13">
        <f t="shared" si="2"/>
        <v>0</v>
      </c>
      <c r="I8" s="21">
        <v>0</v>
      </c>
      <c r="J8" s="13">
        <f t="shared" si="3"/>
        <v>0</v>
      </c>
      <c r="K8" s="9"/>
    </row>
    <row r="9" s="1" customFormat="1" ht="32" customHeight="1" spans="1:11">
      <c r="A9" s="14" t="s">
        <v>147</v>
      </c>
      <c r="B9" s="14"/>
      <c r="C9" s="14"/>
      <c r="D9" s="14">
        <f t="shared" ref="D9:J9" si="4">SUM(D3:D8)</f>
        <v>93</v>
      </c>
      <c r="E9" s="14">
        <f t="shared" si="4"/>
        <v>64</v>
      </c>
      <c r="F9" s="15">
        <f t="shared" si="0"/>
        <v>0.688172043010753</v>
      </c>
      <c r="G9" s="16">
        <f t="shared" si="4"/>
        <v>-29</v>
      </c>
      <c r="H9" s="17">
        <f t="shared" si="4"/>
        <v>-29</v>
      </c>
      <c r="I9" s="16">
        <f t="shared" si="4"/>
        <v>29</v>
      </c>
      <c r="J9" s="17">
        <f t="shared" si="4"/>
        <v>2900</v>
      </c>
      <c r="K9" s="9"/>
    </row>
    <row r="10" s="1" customFormat="1" ht="24" customHeight="1" spans="10:16382">
      <c r="J10" s="22"/>
      <c r="K10" s="22"/>
      <c r="XFB10"/>
    </row>
    <row r="11" s="1" customFormat="1" ht="21" customHeight="1" spans="16382:16382">
      <c r="XFB11"/>
    </row>
    <row r="12" s="1" customFormat="1" ht="31" customHeight="1" spans="1:16382">
      <c r="A12" s="18" t="s">
        <v>148</v>
      </c>
      <c r="B12" s="18"/>
      <c r="C12" s="18"/>
      <c r="E12" s="18"/>
      <c r="F12" s="18" t="s">
        <v>149</v>
      </c>
      <c r="H12"/>
      <c r="I12" s="23" t="s">
        <v>150</v>
      </c>
      <c r="XFB12"/>
    </row>
  </sheetData>
  <mergeCells count="3">
    <mergeCell ref="A1:K1"/>
    <mergeCell ref="A9:C9"/>
    <mergeCell ref="J10:K1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10.20-10.22数据汇总表</vt:lpstr>
      <vt:lpstr>片长奖罚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2018-10-19T11:20:00Z</dcterms:created>
  <dcterms:modified xsi:type="dcterms:W3CDTF">2018-11-05T03:12:36Z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